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175" yWindow="6735" windowWidth="4095" windowHeight="1200" tabRatio="710" activeTab="2"/>
  </bookViews>
  <sheets>
    <sheet name="COVER" sheetId="3" r:id="rId1"/>
    <sheet name="SEGMENT BS USD" sheetId="1" r:id="rId2"/>
    <sheet name="SEGMENT IS USD" sheetId="2" r:id="rId3"/>
  </sheets>
  <externalReferences>
    <externalReference r:id="rId4"/>
  </externalReferences>
  <definedNames>
    <definedName name="GROUPYTD">[1]cover!$D$32</definedName>
    <definedName name="_xlnm.Print_Area" localSheetId="1">'SEGMENT BS USD'!$A$1:$N$77</definedName>
    <definedName name="_xlnm.Print_Area" localSheetId="2">'SEGMENT IS USD'!$B$1:$DN$75</definedName>
  </definedNames>
  <calcPr calcId="145621"/>
</workbook>
</file>

<file path=xl/calcChain.xml><?xml version="1.0" encoding="utf-8"?>
<calcChain xmlns="http://schemas.openxmlformats.org/spreadsheetml/2006/main">
  <c r="S43" i="1" l="1"/>
  <c r="S39" i="1"/>
  <c r="S31" i="1"/>
  <c r="AA62" i="1" l="1"/>
  <c r="AA60" i="1"/>
  <c r="AA53" i="1"/>
  <c r="AA52" i="1"/>
  <c r="AA46" i="1"/>
  <c r="AA45" i="1"/>
  <c r="AA43" i="1"/>
  <c r="AA41" i="1"/>
  <c r="AA39" i="1"/>
  <c r="AA34" i="1"/>
  <c r="AA33" i="1"/>
  <c r="AA31" i="1"/>
  <c r="AA24" i="1"/>
  <c r="AA23" i="1"/>
  <c r="DX32" i="2" l="1"/>
  <c r="DX31" i="2"/>
  <c r="DX28" i="2"/>
  <c r="DX27" i="2"/>
  <c r="BJ67" i="2" l="1"/>
  <c r="BJ55" i="2"/>
  <c r="BJ58" i="2" l="1"/>
  <c r="BJ59" i="2" l="1"/>
  <c r="CX32" i="2" l="1"/>
  <c r="CX31" i="2"/>
  <c r="CX28" i="2"/>
  <c r="CX27" i="2"/>
  <c r="BY32" i="2"/>
  <c r="BY31" i="2"/>
  <c r="BY28" i="2"/>
  <c r="BY27" i="2"/>
  <c r="BC32" i="2"/>
  <c r="BC31" i="2"/>
  <c r="BC28" i="2"/>
  <c r="AG32" i="2"/>
  <c r="AG31" i="2"/>
  <c r="AG28" i="2"/>
  <c r="AG27" i="2"/>
  <c r="B1" i="1" l="1"/>
  <c r="B1" i="2" s="1"/>
  <c r="CP1" i="2" l="1"/>
  <c r="CQ2" i="2"/>
  <c r="CR2" i="2" s="1"/>
  <c r="CS2" i="2" s="1"/>
  <c r="CT2" i="2" s="1"/>
  <c r="BS2" i="2"/>
  <c r="BT2" i="2" s="1"/>
  <c r="BU2" i="2" s="1"/>
  <c r="BV2" i="2" s="1"/>
  <c r="BW2" i="2" s="1"/>
  <c r="BX2" i="2" s="1"/>
  <c r="AW2" i="2"/>
  <c r="AX2" i="2" s="1"/>
  <c r="AY2" i="2" s="1"/>
  <c r="AZ2" i="2" s="1"/>
  <c r="BA2" i="2" s="1"/>
  <c r="BB2" i="2" s="1"/>
  <c r="AA2" i="2"/>
  <c r="BR1" i="2"/>
  <c r="Z1" i="2"/>
  <c r="AV1" i="2"/>
  <c r="CV2" i="2" l="1"/>
  <c r="CW2" i="2" s="1"/>
  <c r="CZ2" i="2" s="1"/>
  <c r="CU2" i="2"/>
  <c r="AB2" i="2"/>
  <c r="CP73" i="2"/>
  <c r="CP67" i="2"/>
  <c r="CP75" i="2"/>
  <c r="BR67" i="2"/>
  <c r="BR75" i="2"/>
  <c r="BR73" i="2"/>
  <c r="AA1" i="2"/>
  <c r="AW1" i="2"/>
  <c r="BS1" i="2"/>
  <c r="CQ1" i="2"/>
  <c r="AU43" i="2"/>
  <c r="BR68" i="2" l="1"/>
  <c r="BR71" i="2" s="1"/>
  <c r="AC2" i="2"/>
  <c r="AV73" i="2"/>
  <c r="AV75" i="2"/>
  <c r="Z73" i="2"/>
  <c r="CQ67" i="2"/>
  <c r="CQ68" i="2" s="1"/>
  <c r="CQ75" i="2"/>
  <c r="CP68" i="2"/>
  <c r="CR1" i="2"/>
  <c r="BT1" i="2"/>
  <c r="AB1" i="2"/>
  <c r="AX1" i="2"/>
  <c r="BR30" i="2"/>
  <c r="BR55" i="2"/>
  <c r="AV67" i="2"/>
  <c r="CQ30" i="2"/>
  <c r="Z67" i="2"/>
  <c r="CQ43" i="2"/>
  <c r="CQ44" i="2" s="1"/>
  <c r="CP30" i="2"/>
  <c r="BR43" i="2"/>
  <c r="BR44" i="2" s="1"/>
  <c r="Z55" i="2"/>
  <c r="AV30" i="2"/>
  <c r="AV49" i="2"/>
  <c r="AV50" i="2" s="1"/>
  <c r="AV43" i="2"/>
  <c r="AV44" i="2" s="1"/>
  <c r="CP49" i="2"/>
  <c r="CP50" i="2" s="1"/>
  <c r="Z75" i="2"/>
  <c r="AW67" i="2"/>
  <c r="CP43" i="2"/>
  <c r="CP44" i="2" s="1"/>
  <c r="Z43" i="2"/>
  <c r="Z44" i="2" s="1"/>
  <c r="CQ55" i="2"/>
  <c r="AV35" i="2"/>
  <c r="BR35" i="2"/>
  <c r="AV55" i="2"/>
  <c r="CQ35" i="2"/>
  <c r="Z49" i="2"/>
  <c r="Z50" i="2" s="1"/>
  <c r="CQ49" i="2"/>
  <c r="CP35" i="2"/>
  <c r="BR49" i="2"/>
  <c r="BR50" i="2" s="1"/>
  <c r="CP55" i="2"/>
  <c r="CQ58" i="2" l="1"/>
  <c r="CQ59" i="2" s="1"/>
  <c r="CQ73" i="2"/>
  <c r="CQ71" i="2"/>
  <c r="CQ74" i="2" s="1"/>
  <c r="CQ50" i="2"/>
  <c r="AA55" i="2"/>
  <c r="AA58" i="2" s="1"/>
  <c r="AA59" i="2" s="1"/>
  <c r="BS75" i="2"/>
  <c r="BS30" i="2"/>
  <c r="BS73" i="2"/>
  <c r="BS35" i="2"/>
  <c r="BS49" i="2"/>
  <c r="BS50" i="2" s="1"/>
  <c r="AA35" i="2"/>
  <c r="BS43" i="2"/>
  <c r="BS44" i="2" s="1"/>
  <c r="AA43" i="2"/>
  <c r="AA44" i="2" s="1"/>
  <c r="AA30" i="2"/>
  <c r="AA49" i="2"/>
  <c r="AA50" i="2" s="1"/>
  <c r="AA75" i="2"/>
  <c r="AA67" i="2"/>
  <c r="AA68" i="2" s="1"/>
  <c r="AA71" i="2" s="1"/>
  <c r="AA74" i="2" s="1"/>
  <c r="BS55" i="2"/>
  <c r="BS58" i="2" s="1"/>
  <c r="BS59" i="2" s="1"/>
  <c r="BS67" i="2"/>
  <c r="BS68" i="2" s="1"/>
  <c r="BS71" i="2" s="1"/>
  <c r="BS74" i="2" s="1"/>
  <c r="BR74" i="2"/>
  <c r="AD2" i="2"/>
  <c r="AW49" i="2"/>
  <c r="AW50" i="2" s="1"/>
  <c r="AW43" i="2"/>
  <c r="AW44" i="2" s="1"/>
  <c r="AW55" i="2"/>
  <c r="AW58" i="2" s="1"/>
  <c r="AW59" i="2" s="1"/>
  <c r="AW35" i="2"/>
  <c r="AW73" i="2"/>
  <c r="AW30" i="2"/>
  <c r="AA73" i="2"/>
  <c r="AW75" i="2"/>
  <c r="AW68" i="2"/>
  <c r="AW71" i="2" s="1"/>
  <c r="AW74" i="2" s="1"/>
  <c r="CR67" i="2"/>
  <c r="CP71" i="2"/>
  <c r="BT67" i="2"/>
  <c r="BT68" i="2" s="1"/>
  <c r="BT75" i="2"/>
  <c r="BT73" i="2"/>
  <c r="CP58" i="2"/>
  <c r="CP59" i="2" s="1"/>
  <c r="BR58" i="2"/>
  <c r="BR59" i="2" s="1"/>
  <c r="AV58" i="2"/>
  <c r="AV59" i="2" s="1"/>
  <c r="Z58" i="2"/>
  <c r="Z59" i="2" s="1"/>
  <c r="Z68" i="2"/>
  <c r="AB35" i="2"/>
  <c r="AB49" i="2"/>
  <c r="AB67" i="2"/>
  <c r="AX67" i="2"/>
  <c r="AC1" i="2"/>
  <c r="BU1" i="2"/>
  <c r="AY1" i="2"/>
  <c r="CS1" i="2"/>
  <c r="CP36" i="2"/>
  <c r="BR36" i="2"/>
  <c r="AV36" i="2"/>
  <c r="CQ36" i="2"/>
  <c r="AV68" i="2"/>
  <c r="AB43" i="2" l="1"/>
  <c r="AB44" i="2" s="1"/>
  <c r="AB75" i="2"/>
  <c r="AB30" i="2"/>
  <c r="AB73" i="2"/>
  <c r="AB50" i="2"/>
  <c r="AC88" i="2"/>
  <c r="CP74" i="2"/>
  <c r="AA36" i="2"/>
  <c r="BS36" i="2"/>
  <c r="AX35" i="2"/>
  <c r="AX43" i="2"/>
  <c r="AX44" i="2" s="1"/>
  <c r="AX55" i="2"/>
  <c r="AX58" i="2" s="1"/>
  <c r="AX59" i="2" s="1"/>
  <c r="AX49" i="2"/>
  <c r="AX50" i="2" s="1"/>
  <c r="AB55" i="2"/>
  <c r="AB58" i="2" s="1"/>
  <c r="AB59" i="2" s="1"/>
  <c r="AX73" i="2"/>
  <c r="AX30" i="2"/>
  <c r="AX75" i="2"/>
  <c r="AB68" i="2"/>
  <c r="AB71" i="2" s="1"/>
  <c r="AB74" i="2" s="1"/>
  <c r="AY88" i="2"/>
  <c r="AW36" i="2"/>
  <c r="AE2" i="2"/>
  <c r="CR35" i="2"/>
  <c r="CR75" i="2"/>
  <c r="CR55" i="2"/>
  <c r="CR58" i="2" s="1"/>
  <c r="CR59" i="2" s="1"/>
  <c r="CR49" i="2"/>
  <c r="CR50" i="2" s="1"/>
  <c r="CR30" i="2"/>
  <c r="CR73" i="2"/>
  <c r="CR43" i="2"/>
  <c r="CR44" i="2" s="1"/>
  <c r="CR68" i="2"/>
  <c r="BU67" i="2"/>
  <c r="BT71" i="2"/>
  <c r="BT30" i="2"/>
  <c r="BT55" i="2"/>
  <c r="BT58" i="2" s="1"/>
  <c r="BT59" i="2" s="1"/>
  <c r="BT43" i="2"/>
  <c r="BT44" i="2" s="1"/>
  <c r="BT49" i="2"/>
  <c r="BT50" i="2" s="1"/>
  <c r="BT35" i="2"/>
  <c r="Z71" i="2"/>
  <c r="Z74" i="2" s="1"/>
  <c r="AX68" i="2"/>
  <c r="AX71" i="2" s="1"/>
  <c r="AX74" i="2" s="1"/>
  <c r="AB36" i="2"/>
  <c r="AC49" i="2"/>
  <c r="AC55" i="2"/>
  <c r="AC67" i="2"/>
  <c r="BV1" i="2"/>
  <c r="CT1" i="2"/>
  <c r="CU1" i="2" s="1"/>
  <c r="AZ1" i="2"/>
  <c r="AD1" i="2"/>
  <c r="AV71" i="2"/>
  <c r="CS88" i="2" l="1"/>
  <c r="AY73" i="2"/>
  <c r="DI10" i="2"/>
  <c r="DI11" i="2"/>
  <c r="DI25" i="2"/>
  <c r="DI52" i="2"/>
  <c r="DI14" i="2"/>
  <c r="DI48" i="2"/>
  <c r="AX36" i="2"/>
  <c r="AC43" i="2"/>
  <c r="AC44" i="2" s="1"/>
  <c r="BU35" i="2"/>
  <c r="AC75" i="2"/>
  <c r="BU49" i="2"/>
  <c r="BU50" i="2" s="1"/>
  <c r="BU73" i="2"/>
  <c r="AY75" i="2"/>
  <c r="AC73" i="2"/>
  <c r="BU88" i="2"/>
  <c r="AC35" i="2"/>
  <c r="BU75" i="2"/>
  <c r="AC30" i="2"/>
  <c r="BU68" i="2"/>
  <c r="BU71" i="2" s="1"/>
  <c r="BU74" i="2" s="1"/>
  <c r="CJ69" i="2"/>
  <c r="CJ80" i="2" s="1"/>
  <c r="CJ70" i="2"/>
  <c r="CJ81" i="2" s="1"/>
  <c r="CJ41" i="2"/>
  <c r="CJ23" i="2"/>
  <c r="CJ20" i="2"/>
  <c r="CJ67" i="2" s="1"/>
  <c r="CJ57" i="2"/>
  <c r="CJ13" i="2"/>
  <c r="CJ10" i="2"/>
  <c r="CJ12" i="2"/>
  <c r="BT74" i="2"/>
  <c r="AF2" i="2"/>
  <c r="CR36" i="2"/>
  <c r="CS73" i="2"/>
  <c r="CS67" i="2"/>
  <c r="CS75" i="2"/>
  <c r="CR71" i="2"/>
  <c r="BL41" i="2"/>
  <c r="BL72" i="2"/>
  <c r="BL42" i="2"/>
  <c r="BL56" i="2"/>
  <c r="BL48" i="2"/>
  <c r="BL54" i="2"/>
  <c r="BV67" i="2"/>
  <c r="BJ14" i="2"/>
  <c r="BJ35" i="2"/>
  <c r="BL10" i="2"/>
  <c r="BL25" i="2"/>
  <c r="BL12" i="2"/>
  <c r="BL11" i="2"/>
  <c r="BL20" i="2"/>
  <c r="AV74" i="2"/>
  <c r="BT36" i="2"/>
  <c r="BU43" i="2"/>
  <c r="BU44" i="2" s="1"/>
  <c r="BU55" i="2"/>
  <c r="BU30" i="2"/>
  <c r="CS43" i="2"/>
  <c r="CS35" i="2"/>
  <c r="AY67" i="2"/>
  <c r="AY68" i="2" s="1"/>
  <c r="AY55" i="2"/>
  <c r="AY43" i="2"/>
  <c r="AY44" i="2" s="1"/>
  <c r="AY49" i="2"/>
  <c r="CS55" i="2"/>
  <c r="AY35" i="2"/>
  <c r="CS30" i="2"/>
  <c r="AY30" i="2"/>
  <c r="CS49" i="2"/>
  <c r="CS50" i="2" s="1"/>
  <c r="AC58" i="2"/>
  <c r="AC50" i="2"/>
  <c r="AC68" i="2"/>
  <c r="AZ67" i="2"/>
  <c r="AD67" i="2"/>
  <c r="BW1" i="2"/>
  <c r="BA1" i="2"/>
  <c r="CV1" i="2"/>
  <c r="AE1" i="2"/>
  <c r="CJ47" i="2" l="1"/>
  <c r="CU67" i="2"/>
  <c r="CU68" i="2" s="1"/>
  <c r="CU30" i="2"/>
  <c r="CJ54" i="2"/>
  <c r="BV55" i="2"/>
  <c r="BV58" i="2" s="1"/>
  <c r="BV30" i="2"/>
  <c r="CH35" i="2"/>
  <c r="CH14" i="2"/>
  <c r="CH16" i="2" s="1"/>
  <c r="CH19" i="2" s="1"/>
  <c r="CH22" i="2" s="1"/>
  <c r="CH24" i="2" s="1"/>
  <c r="CH26" i="2" s="1"/>
  <c r="DI42" i="2"/>
  <c r="DI70" i="2"/>
  <c r="DI81" i="2" s="1"/>
  <c r="DI13" i="2"/>
  <c r="CJ53" i="2"/>
  <c r="CH34" i="2"/>
  <c r="CJ34" i="2"/>
  <c r="DI18" i="2"/>
  <c r="CJ11" i="2"/>
  <c r="CU49" i="2"/>
  <c r="CU50" i="2" s="1"/>
  <c r="CJ39" i="2"/>
  <c r="CU73" i="2"/>
  <c r="CU43" i="2"/>
  <c r="CU44" i="2" s="1"/>
  <c r="DI69" i="2"/>
  <c r="DI80" i="2" s="1"/>
  <c r="CU55" i="2"/>
  <c r="CU58" i="2" s="1"/>
  <c r="CU59" i="2" s="1"/>
  <c r="CU35" i="2"/>
  <c r="CS68" i="2"/>
  <c r="CR74" i="2"/>
  <c r="DI56" i="2"/>
  <c r="DI47" i="2"/>
  <c r="DI49" i="2" s="1"/>
  <c r="DI41" i="2"/>
  <c r="DI23" i="2"/>
  <c r="DI57" i="2"/>
  <c r="DI20" i="2"/>
  <c r="DI67" i="2" s="1"/>
  <c r="DI12" i="2"/>
  <c r="DI53" i="2"/>
  <c r="DI54" i="2"/>
  <c r="DI17" i="2"/>
  <c r="DI21" i="2"/>
  <c r="DG34" i="2"/>
  <c r="DI34" i="2"/>
  <c r="DI39" i="2"/>
  <c r="DI40" i="2"/>
  <c r="DG35" i="2"/>
  <c r="DI72" i="2"/>
  <c r="DI83" i="2" s="1"/>
  <c r="DI15" i="2"/>
  <c r="BU36" i="2"/>
  <c r="AC36" i="2"/>
  <c r="CT73" i="2"/>
  <c r="CT30" i="2"/>
  <c r="CT67" i="2"/>
  <c r="CT68" i="2" s="1"/>
  <c r="CT49" i="2"/>
  <c r="CT50" i="2" s="1"/>
  <c r="CT55" i="2"/>
  <c r="CT58" i="2" s="1"/>
  <c r="CT75" i="2"/>
  <c r="AD73" i="2"/>
  <c r="CT43" i="2"/>
  <c r="CT44" i="2" s="1"/>
  <c r="CJ52" i="2"/>
  <c r="CJ18" i="2"/>
  <c r="CJ15" i="2"/>
  <c r="CJ75" i="2" s="1"/>
  <c r="CJ42" i="2"/>
  <c r="CJ25" i="2"/>
  <c r="CJ21" i="2"/>
  <c r="CJ48" i="2"/>
  <c r="CJ40" i="2"/>
  <c r="CJ17" i="2"/>
  <c r="CJ56" i="2"/>
  <c r="CJ72" i="2"/>
  <c r="CJ78" i="2"/>
  <c r="CT35" i="2"/>
  <c r="AZ75" i="2"/>
  <c r="BL13" i="2"/>
  <c r="BV75" i="2"/>
  <c r="BL69" i="2"/>
  <c r="BL80" i="2" s="1"/>
  <c r="BL23" i="2"/>
  <c r="BL17" i="2"/>
  <c r="BL21" i="2"/>
  <c r="BL70" i="2"/>
  <c r="BL52" i="2"/>
  <c r="BL47" i="2"/>
  <c r="BL49" i="2" s="1"/>
  <c r="AZ49" i="2"/>
  <c r="AZ50" i="2" s="1"/>
  <c r="BL34" i="2"/>
  <c r="BJ34" i="2"/>
  <c r="AZ73" i="2"/>
  <c r="AZ30" i="2"/>
  <c r="BL57" i="2"/>
  <c r="BL39" i="2"/>
  <c r="AZ43" i="2"/>
  <c r="AZ44" i="2" s="1"/>
  <c r="BL18" i="2"/>
  <c r="BL53" i="2"/>
  <c r="AZ55" i="2"/>
  <c r="AZ58" i="2" s="1"/>
  <c r="AZ59" i="2" s="1"/>
  <c r="BV73" i="2"/>
  <c r="BL15" i="2"/>
  <c r="BL40" i="2"/>
  <c r="BV68" i="2"/>
  <c r="BL14" i="2"/>
  <c r="BW67" i="2"/>
  <c r="BX69" i="2"/>
  <c r="CL69" i="2" s="1"/>
  <c r="CL80" i="2" s="1"/>
  <c r="BX70" i="2"/>
  <c r="CL70" i="2" s="1"/>
  <c r="CL81" i="2" s="1"/>
  <c r="BL83" i="2"/>
  <c r="AZ68" i="2"/>
  <c r="BL67" i="2"/>
  <c r="AE73" i="2"/>
  <c r="BJ16" i="2"/>
  <c r="AZ35" i="2"/>
  <c r="BU58" i="2"/>
  <c r="BU59" i="2" s="1"/>
  <c r="CS58" i="2"/>
  <c r="CS59" i="2" s="1"/>
  <c r="CS36" i="2"/>
  <c r="BV35" i="2"/>
  <c r="AY58" i="2"/>
  <c r="AY36" i="2"/>
  <c r="AY50" i="2"/>
  <c r="CS44" i="2"/>
  <c r="BV43" i="2"/>
  <c r="BV44" i="2" s="1"/>
  <c r="BV49" i="2"/>
  <c r="AD55" i="2"/>
  <c r="AD58" i="2" s="1"/>
  <c r="AD59" i="2" s="1"/>
  <c r="AD35" i="2"/>
  <c r="AD43" i="2"/>
  <c r="AD44" i="2" s="1"/>
  <c r="AD30" i="2"/>
  <c r="AD49" i="2"/>
  <c r="AD50" i="2" s="1"/>
  <c r="AD68" i="2"/>
  <c r="AD71" i="2" s="1"/>
  <c r="AC71" i="2"/>
  <c r="AC74" i="2" s="1"/>
  <c r="AC59" i="2"/>
  <c r="AY71" i="2"/>
  <c r="AY74" i="2" s="1"/>
  <c r="AF70" i="2"/>
  <c r="AF54" i="2"/>
  <c r="AF39" i="2"/>
  <c r="AF57" i="2"/>
  <c r="AF42" i="2"/>
  <c r="AF41" i="2"/>
  <c r="BB47" i="2"/>
  <c r="BN47" i="2" s="1"/>
  <c r="BX56" i="2"/>
  <c r="CL56" i="2" s="1"/>
  <c r="BX48" i="2"/>
  <c r="CL48" i="2" s="1"/>
  <c r="BX47" i="2"/>
  <c r="CL47" i="2" s="1"/>
  <c r="BX39" i="2"/>
  <c r="CL39" i="2" s="1"/>
  <c r="BX40" i="2"/>
  <c r="CL40" i="2" s="1"/>
  <c r="BX57" i="2"/>
  <c r="CL57" i="2" s="1"/>
  <c r="BX54" i="2"/>
  <c r="CL54" i="2" s="1"/>
  <c r="BX53" i="2"/>
  <c r="CL53" i="2" s="1"/>
  <c r="BX42" i="2"/>
  <c r="CL42" i="2" s="1"/>
  <c r="BX41" i="2"/>
  <c r="CL41" i="2" s="1"/>
  <c r="CW54" i="2"/>
  <c r="DK54" i="2" s="1"/>
  <c r="CW52" i="2"/>
  <c r="DK52" i="2" s="1"/>
  <c r="BW55" i="2"/>
  <c r="BW49" i="2"/>
  <c r="BW43" i="2"/>
  <c r="BB1" i="2"/>
  <c r="BX1" i="2"/>
  <c r="AF1" i="2"/>
  <c r="CW1" i="2"/>
  <c r="CZ1" i="2" s="1"/>
  <c r="CH33" i="2" l="1"/>
  <c r="CH73" i="2" s="1"/>
  <c r="BX72" i="2"/>
  <c r="CL72" i="2" s="1"/>
  <c r="CL83" i="2" s="1"/>
  <c r="CW39" i="2"/>
  <c r="DK39" i="2" s="1"/>
  <c r="BB57" i="2"/>
  <c r="BN57" i="2" s="1"/>
  <c r="CW72" i="2"/>
  <c r="DK72" i="2" s="1"/>
  <c r="DK83" i="2" s="1"/>
  <c r="CJ49" i="2"/>
  <c r="BX52" i="2"/>
  <c r="CL52" i="2" s="1"/>
  <c r="CJ55" i="2"/>
  <c r="CJ58" i="2" s="1"/>
  <c r="CJ59" i="2" s="1"/>
  <c r="CJ14" i="2"/>
  <c r="CJ16" i="2" s="1"/>
  <c r="CJ19" i="2" s="1"/>
  <c r="CJ22" i="2" s="1"/>
  <c r="CJ24" i="2" s="1"/>
  <c r="CJ26" i="2" s="1"/>
  <c r="CJ33" i="2" s="1"/>
  <c r="CU36" i="2"/>
  <c r="BV36" i="2"/>
  <c r="BW73" i="2"/>
  <c r="BX73" i="2" s="1"/>
  <c r="BW30" i="2"/>
  <c r="BW58" i="2"/>
  <c r="BW59" i="2" s="1"/>
  <c r="CZ43" i="2"/>
  <c r="CZ55" i="2"/>
  <c r="CZ58" i="2" s="1"/>
  <c r="CZ49" i="2"/>
  <c r="CW67" i="2"/>
  <c r="CU71" i="2"/>
  <c r="CS71" i="2"/>
  <c r="DI16" i="2"/>
  <c r="DI19" i="2" s="1"/>
  <c r="DI22" i="2" s="1"/>
  <c r="DI24" i="2" s="1"/>
  <c r="DI68" i="2" s="1"/>
  <c r="DI43" i="2"/>
  <c r="DG33" i="2"/>
  <c r="DG73" i="2" s="1"/>
  <c r="DI75" i="2"/>
  <c r="DK21" i="2"/>
  <c r="DK20" i="2"/>
  <c r="DK67" i="2" s="1"/>
  <c r="DK11" i="2"/>
  <c r="DK23" i="2"/>
  <c r="DK10" i="2"/>
  <c r="DK13" i="2"/>
  <c r="DK12" i="2"/>
  <c r="DK34" i="2"/>
  <c r="DK18" i="2"/>
  <c r="DK14" i="2"/>
  <c r="DI78" i="2"/>
  <c r="DI55" i="2"/>
  <c r="DI58" i="2" s="1"/>
  <c r="DI59" i="2" s="1"/>
  <c r="AF73" i="2"/>
  <c r="CT36" i="2"/>
  <c r="CJ43" i="2"/>
  <c r="CL49" i="2"/>
  <c r="CJ83" i="2"/>
  <c r="BV71" i="2"/>
  <c r="CL55" i="2"/>
  <c r="CL43" i="2"/>
  <c r="CL11" i="2"/>
  <c r="CL21" i="2"/>
  <c r="CL15" i="2"/>
  <c r="BC27" i="2"/>
  <c r="AZ36" i="2"/>
  <c r="BL43" i="2"/>
  <c r="AF40" i="2"/>
  <c r="AF43" i="2" s="1"/>
  <c r="AE43" i="2"/>
  <c r="AE44" i="2" s="1"/>
  <c r="BB56" i="2"/>
  <c r="BN56" i="2" s="1"/>
  <c r="CW53" i="2"/>
  <c r="DK53" i="2" s="1"/>
  <c r="CW70" i="2"/>
  <c r="DK70" i="2" s="1"/>
  <c r="CV43" i="2"/>
  <c r="CW56" i="2"/>
  <c r="DK56" i="2" s="1"/>
  <c r="CW48" i="2"/>
  <c r="DK48" i="2" s="1"/>
  <c r="CW42" i="2"/>
  <c r="DK42" i="2" s="1"/>
  <c r="CW41" i="2"/>
  <c r="DK41" i="2" s="1"/>
  <c r="CW57" i="2"/>
  <c r="DK57" i="2" s="1"/>
  <c r="CW69" i="2"/>
  <c r="DK69" i="2" s="1"/>
  <c r="CW40" i="2"/>
  <c r="DK40" i="2" s="1"/>
  <c r="CW47" i="2"/>
  <c r="DK47" i="2" s="1"/>
  <c r="BL81" i="2"/>
  <c r="BJ33" i="2"/>
  <c r="CV55" i="2"/>
  <c r="CV58" i="2" s="1"/>
  <c r="BA73" i="2"/>
  <c r="BB73" i="2" s="1"/>
  <c r="BC73" i="2" s="1"/>
  <c r="CV49" i="2"/>
  <c r="BL55" i="2"/>
  <c r="BL75" i="2"/>
  <c r="BL16" i="2"/>
  <c r="BL19" i="2" s="1"/>
  <c r="CT71" i="2"/>
  <c r="BL78" i="2"/>
  <c r="BJ19" i="2"/>
  <c r="BW68" i="2"/>
  <c r="BX67" i="2"/>
  <c r="AZ71" i="2"/>
  <c r="AZ74" i="2" s="1"/>
  <c r="BN20" i="2"/>
  <c r="BN67" i="2" s="1"/>
  <c r="BN15" i="2"/>
  <c r="BN12" i="2"/>
  <c r="BN21" i="2"/>
  <c r="BN11" i="2"/>
  <c r="BN25" i="2"/>
  <c r="BN34" i="2"/>
  <c r="BN10" i="2"/>
  <c r="BN23" i="2"/>
  <c r="BB53" i="2"/>
  <c r="BN53" i="2" s="1"/>
  <c r="BB52" i="2"/>
  <c r="BB41" i="2"/>
  <c r="BN41" i="2" s="1"/>
  <c r="BB48" i="2"/>
  <c r="BN48" i="2" s="1"/>
  <c r="BN49" i="2" s="1"/>
  <c r="BW35" i="2"/>
  <c r="BA49" i="2"/>
  <c r="BA50" i="2" s="1"/>
  <c r="AD36" i="2"/>
  <c r="AY59" i="2"/>
  <c r="BB39" i="2"/>
  <c r="BN39" i="2" s="1"/>
  <c r="AF56" i="2"/>
  <c r="BB72" i="2"/>
  <c r="BN72" i="2" s="1"/>
  <c r="BN83" i="2" s="1"/>
  <c r="BB42" i="2"/>
  <c r="BN42" i="2" s="1"/>
  <c r="AF53" i="2"/>
  <c r="AF48" i="2"/>
  <c r="AF47" i="2"/>
  <c r="BB40" i="2"/>
  <c r="BN40" i="2" s="1"/>
  <c r="AF72" i="2"/>
  <c r="AF52" i="2"/>
  <c r="BB69" i="2"/>
  <c r="BN69" i="2" s="1"/>
  <c r="BN80" i="2" s="1"/>
  <c r="AF69" i="2"/>
  <c r="BB54" i="2"/>
  <c r="BN54" i="2" s="1"/>
  <c r="BB70" i="2"/>
  <c r="BN70" i="2" s="1"/>
  <c r="BN81" i="2" s="1"/>
  <c r="BV50" i="2"/>
  <c r="CT59" i="2"/>
  <c r="BV59" i="2"/>
  <c r="BX49" i="2"/>
  <c r="BX43" i="2"/>
  <c r="BX55" i="2"/>
  <c r="A1" i="2"/>
  <c r="A2" i="2"/>
  <c r="AX8" i="2"/>
  <c r="A2" i="1"/>
  <c r="A1" i="1"/>
  <c r="CL73" i="2" l="1"/>
  <c r="CX72" i="2"/>
  <c r="CL58" i="2"/>
  <c r="BN14" i="2"/>
  <c r="CL25" i="2"/>
  <c r="CL50" i="2" s="1"/>
  <c r="CL23" i="2"/>
  <c r="CL10" i="2"/>
  <c r="DK25" i="2"/>
  <c r="BN17" i="2"/>
  <c r="BN13" i="2"/>
  <c r="BN75" i="2" s="1"/>
  <c r="BB75" i="2"/>
  <c r="CL14" i="2"/>
  <c r="CL20" i="2"/>
  <c r="CL67" i="2" s="1"/>
  <c r="CL78" i="2" s="1"/>
  <c r="CL18" i="2"/>
  <c r="CL34" i="2"/>
  <c r="CL17" i="2"/>
  <c r="CL12" i="2"/>
  <c r="BW36" i="2"/>
  <c r="P55" i="2"/>
  <c r="P43" i="2"/>
  <c r="P64" i="2"/>
  <c r="F64" i="2"/>
  <c r="E64" i="2"/>
  <c r="H64" i="2"/>
  <c r="C64" i="2"/>
  <c r="D64" i="2"/>
  <c r="DK80" i="2"/>
  <c r="CX69" i="2"/>
  <c r="DK55" i="2"/>
  <c r="DK58" i="2" s="1"/>
  <c r="DK81" i="2"/>
  <c r="CX70" i="2"/>
  <c r="CW68" i="2"/>
  <c r="CW71" i="2" s="1"/>
  <c r="CS74" i="2"/>
  <c r="H75" i="2"/>
  <c r="H67" i="2"/>
  <c r="H49" i="2"/>
  <c r="H35" i="2"/>
  <c r="H55" i="2"/>
  <c r="H30" i="2"/>
  <c r="H73" i="2"/>
  <c r="H43" i="2"/>
  <c r="DI26" i="2"/>
  <c r="DI33" i="2" s="1"/>
  <c r="DI73" i="2" s="1"/>
  <c r="DI84" i="2" s="1"/>
  <c r="DI71" i="2"/>
  <c r="DI74" i="2" s="1"/>
  <c r="DK43" i="2"/>
  <c r="DK44" i="2" s="1"/>
  <c r="DK49" i="2"/>
  <c r="DK17" i="2"/>
  <c r="DK15" i="2"/>
  <c r="DK75" i="2" s="1"/>
  <c r="CT74" i="2"/>
  <c r="DU2" i="2"/>
  <c r="DV2" i="2"/>
  <c r="DU1" i="2"/>
  <c r="DV1" i="2"/>
  <c r="BN52" i="2"/>
  <c r="DT35" i="2"/>
  <c r="CL13" i="2"/>
  <c r="BX75" i="2"/>
  <c r="CJ68" i="2"/>
  <c r="CJ71" i="2" s="1"/>
  <c r="CJ74" i="2" s="1"/>
  <c r="CJ35" i="2"/>
  <c r="CJ73" i="2"/>
  <c r="CJ84" i="2" s="1"/>
  <c r="CL44" i="2"/>
  <c r="BV74" i="2"/>
  <c r="CW43" i="2"/>
  <c r="CW44" i="2" s="1"/>
  <c r="CW55" i="2"/>
  <c r="CW58" i="2" s="1"/>
  <c r="CW59" i="2" s="1"/>
  <c r="CW49" i="2"/>
  <c r="CW50" i="2" s="1"/>
  <c r="BL58" i="2"/>
  <c r="BJ73" i="2"/>
  <c r="BN73" i="2" s="1"/>
  <c r="BN18" i="2"/>
  <c r="CW75" i="2"/>
  <c r="BN55" i="2"/>
  <c r="BN50" i="2"/>
  <c r="BW71" i="2"/>
  <c r="BX68" i="2"/>
  <c r="BX71" i="2" s="1"/>
  <c r="BX74" i="2" s="1"/>
  <c r="BJ22" i="2"/>
  <c r="BL22" i="2"/>
  <c r="BN43" i="2"/>
  <c r="BN44" i="2" s="1"/>
  <c r="BC18" i="2"/>
  <c r="BC22" i="2"/>
  <c r="BA30" i="2"/>
  <c r="AE49" i="2"/>
  <c r="AE50" i="2" s="1"/>
  <c r="BA67" i="2"/>
  <c r="BN78" i="2" s="1"/>
  <c r="BY13" i="2"/>
  <c r="AE67" i="2"/>
  <c r="AE68" i="2" s="1"/>
  <c r="AE71" i="2" s="1"/>
  <c r="AG20" i="2"/>
  <c r="BC29" i="2"/>
  <c r="AG10" i="2"/>
  <c r="BC16" i="2"/>
  <c r="AE30" i="2"/>
  <c r="CW30" i="2"/>
  <c r="BA43" i="2"/>
  <c r="BA44" i="2" s="1"/>
  <c r="BA55" i="2"/>
  <c r="BA58" i="2" s="1"/>
  <c r="BA59" i="2" s="1"/>
  <c r="BA35" i="2"/>
  <c r="BC14" i="2"/>
  <c r="BW50" i="2"/>
  <c r="AG24" i="2"/>
  <c r="BY16" i="2"/>
  <c r="BC11" i="2"/>
  <c r="AG18" i="2"/>
  <c r="BY29" i="2"/>
  <c r="AE55" i="2"/>
  <c r="AE58" i="2" s="1"/>
  <c r="AE59" i="2" s="1"/>
  <c r="AE35" i="2"/>
  <c r="BW44" i="2"/>
  <c r="BB49" i="2"/>
  <c r="AF75" i="2"/>
  <c r="AG12" i="2"/>
  <c r="AG34" i="2"/>
  <c r="AG19" i="2"/>
  <c r="BC10" i="2"/>
  <c r="AG23" i="2"/>
  <c r="AG15" i="2"/>
  <c r="BB30" i="2"/>
  <c r="BC26" i="2"/>
  <c r="BC34" i="2"/>
  <c r="BC20" i="2"/>
  <c r="BC13" i="2"/>
  <c r="BC21" i="2"/>
  <c r="AG26" i="2"/>
  <c r="AF30" i="2"/>
  <c r="BC25" i="2"/>
  <c r="BC33" i="2"/>
  <c r="BB35" i="2"/>
  <c r="BC12" i="2"/>
  <c r="AG21" i="2"/>
  <c r="AG16" i="2"/>
  <c r="AG14" i="2"/>
  <c r="AG25" i="2"/>
  <c r="BC19" i="2"/>
  <c r="BC17" i="2"/>
  <c r="BC24" i="2"/>
  <c r="BC23" i="2"/>
  <c r="AF35" i="2"/>
  <c r="AG33" i="2"/>
  <c r="BC15" i="2"/>
  <c r="AG13" i="2"/>
  <c r="AG11" i="2"/>
  <c r="AG17" i="2"/>
  <c r="BY20" i="2"/>
  <c r="AG29" i="2"/>
  <c r="AG22" i="2"/>
  <c r="AF49" i="2"/>
  <c r="CW35" i="2"/>
  <c r="BB43" i="2"/>
  <c r="BY15" i="2"/>
  <c r="BY24" i="2"/>
  <c r="BY33" i="2"/>
  <c r="BX35" i="2"/>
  <c r="BY11" i="2"/>
  <c r="BY14" i="2"/>
  <c r="BY22" i="2"/>
  <c r="BY18" i="2"/>
  <c r="BY17" i="2"/>
  <c r="BY34" i="2"/>
  <c r="BY25" i="2"/>
  <c r="BX30" i="2"/>
  <c r="BY26" i="2"/>
  <c r="BY19" i="2"/>
  <c r="BY12" i="2"/>
  <c r="BY21" i="2"/>
  <c r="BY23" i="2"/>
  <c r="BY10" i="2"/>
  <c r="AF44" i="2"/>
  <c r="BX44" i="2"/>
  <c r="BX58" i="2"/>
  <c r="BX50" i="2"/>
  <c r="Z30" i="2"/>
  <c r="Z35" i="2"/>
  <c r="BN16" i="2" l="1"/>
  <c r="BN19" i="2" s="1"/>
  <c r="Z65" i="1"/>
  <c r="P49" i="2"/>
  <c r="P58" i="2"/>
  <c r="G64" i="2"/>
  <c r="V32" i="1"/>
  <c r="V65" i="1" s="1"/>
  <c r="H65" i="1"/>
  <c r="H69" i="1"/>
  <c r="H70" i="1"/>
  <c r="R32" i="1"/>
  <c r="R65" i="1" s="1"/>
  <c r="DT30" i="2"/>
  <c r="DT36" i="2" s="1"/>
  <c r="H72" i="1"/>
  <c r="H76" i="1" s="1"/>
  <c r="CL59" i="2"/>
  <c r="CL75" i="2"/>
  <c r="H65" i="2"/>
  <c r="H44" i="2"/>
  <c r="J63" i="2"/>
  <c r="J61" i="2"/>
  <c r="J62" i="2"/>
  <c r="I64" i="2"/>
  <c r="S22" i="1"/>
  <c r="S19" i="1"/>
  <c r="S36" i="1"/>
  <c r="S35" i="1"/>
  <c r="AA19" i="1"/>
  <c r="AA22" i="1"/>
  <c r="AA35" i="1"/>
  <c r="AA36" i="1"/>
  <c r="H58" i="2"/>
  <c r="H68" i="2"/>
  <c r="BY35" i="2"/>
  <c r="BY30" i="2"/>
  <c r="CZ67" i="2"/>
  <c r="CZ68" i="2" s="1"/>
  <c r="CZ71" i="2" s="1"/>
  <c r="CZ59" i="2"/>
  <c r="CZ50" i="2"/>
  <c r="CZ44" i="2"/>
  <c r="CZ73" i="2"/>
  <c r="CZ35" i="2"/>
  <c r="CZ30" i="2"/>
  <c r="CW74" i="2"/>
  <c r="DK50" i="2"/>
  <c r="DK59" i="2"/>
  <c r="H36" i="2"/>
  <c r="DI79" i="2"/>
  <c r="DI35" i="2"/>
  <c r="DI82" i="2"/>
  <c r="DK16" i="2"/>
  <c r="DK19" i="2" s="1"/>
  <c r="DK22" i="2" s="1"/>
  <c r="DK24" i="2" s="1"/>
  <c r="DW21" i="2"/>
  <c r="DX21" i="2" s="1"/>
  <c r="DV35" i="2"/>
  <c r="W36" i="1"/>
  <c r="M65" i="1"/>
  <c r="W22" i="1"/>
  <c r="W35" i="1"/>
  <c r="W19" i="1"/>
  <c r="BN58" i="2"/>
  <c r="BN59" i="2" s="1"/>
  <c r="CL16" i="2"/>
  <c r="CL19" i="2" s="1"/>
  <c r="CL22" i="2" s="1"/>
  <c r="CL24" i="2" s="1"/>
  <c r="CL26" i="2" s="1"/>
  <c r="CL33" i="2" s="1"/>
  <c r="CL35" i="2" s="1"/>
  <c r="CJ82" i="2"/>
  <c r="CL84" i="2"/>
  <c r="CJ79" i="2"/>
  <c r="BL59" i="2"/>
  <c r="AF68" i="2"/>
  <c r="AF71" i="2" s="1"/>
  <c r="AF74" i="2" s="1"/>
  <c r="BL24" i="2"/>
  <c r="BJ24" i="2"/>
  <c r="BA68" i="2"/>
  <c r="BB68" i="2" s="1"/>
  <c r="BB50" i="2"/>
  <c r="AF67" i="2"/>
  <c r="AF55" i="2"/>
  <c r="AF58" i="2" s="1"/>
  <c r="AF59" i="2" s="1"/>
  <c r="BB55" i="2"/>
  <c r="BB58" i="2" s="1"/>
  <c r="BC35" i="2"/>
  <c r="AE36" i="2"/>
  <c r="BC30" i="2"/>
  <c r="BB67" i="2"/>
  <c r="BA36" i="2"/>
  <c r="AF36" i="2"/>
  <c r="AG30" i="2"/>
  <c r="BB36" i="2"/>
  <c r="CW36" i="2"/>
  <c r="AF50" i="2"/>
  <c r="BB44" i="2"/>
  <c r="BX36" i="2"/>
  <c r="AG35" i="2"/>
  <c r="BX59" i="2"/>
  <c r="Z36" i="2"/>
  <c r="DW23" i="2" l="1"/>
  <c r="DW13" i="2"/>
  <c r="DW12" i="2"/>
  <c r="DW10" i="2"/>
  <c r="DX10" i="2" s="1"/>
  <c r="H73" i="1"/>
  <c r="H75" i="1" s="1"/>
  <c r="H74" i="1"/>
  <c r="DW17" i="2"/>
  <c r="DV30" i="2"/>
  <c r="DW15" i="2"/>
  <c r="DX15" i="2" s="1"/>
  <c r="DW25" i="2"/>
  <c r="DW34" i="2"/>
  <c r="DW29" i="2"/>
  <c r="DW22" i="2"/>
  <c r="DW18" i="2"/>
  <c r="DW24" i="2"/>
  <c r="DW20" i="2"/>
  <c r="DW19" i="2"/>
  <c r="DX19" i="2" s="1"/>
  <c r="DW16" i="2"/>
  <c r="DU30" i="2"/>
  <c r="DW26" i="2"/>
  <c r="DW14" i="2"/>
  <c r="DU35" i="2"/>
  <c r="DW35" i="2" s="1"/>
  <c r="DW33" i="2"/>
  <c r="DW11" i="2"/>
  <c r="DX11" i="2" s="1"/>
  <c r="K61" i="2"/>
  <c r="K63" i="2"/>
  <c r="K62" i="2"/>
  <c r="I65" i="2"/>
  <c r="J64" i="2"/>
  <c r="H71" i="2"/>
  <c r="CX17" i="2"/>
  <c r="CX20" i="2"/>
  <c r="CX21" i="2"/>
  <c r="CX14" i="2"/>
  <c r="CX24" i="2"/>
  <c r="CX22" i="2"/>
  <c r="CX10" i="2"/>
  <c r="CX13" i="2"/>
  <c r="CX18" i="2"/>
  <c r="CX33" i="2"/>
  <c r="CX12" i="2"/>
  <c r="CX23" i="2"/>
  <c r="CX11" i="2"/>
  <c r="CX26" i="2"/>
  <c r="CX19" i="2"/>
  <c r="CX25" i="2"/>
  <c r="CX15" i="2"/>
  <c r="CX34" i="2"/>
  <c r="CX16" i="2"/>
  <c r="CX29" i="2"/>
  <c r="CV59" i="2"/>
  <c r="CV67" i="2"/>
  <c r="CV68" i="2" s="1"/>
  <c r="CV44" i="2"/>
  <c r="CV35" i="2"/>
  <c r="CX35" i="2" s="1"/>
  <c r="CV30" i="2"/>
  <c r="CX30" i="2" s="1"/>
  <c r="CV73" i="2"/>
  <c r="CW73" i="2" s="1"/>
  <c r="CX73" i="2" s="1"/>
  <c r="CV50" i="2"/>
  <c r="CZ36" i="2"/>
  <c r="DK26" i="2"/>
  <c r="DK33" i="2" s="1"/>
  <c r="DK35" i="2" s="1"/>
  <c r="DK68" i="2"/>
  <c r="CL68" i="2"/>
  <c r="CL71" i="2" s="1"/>
  <c r="BN22" i="2"/>
  <c r="BL26" i="2"/>
  <c r="BL68" i="2"/>
  <c r="BJ26" i="2"/>
  <c r="BJ68" i="2"/>
  <c r="BA71" i="2"/>
  <c r="BB71" i="2"/>
  <c r="BB74" i="2" s="1"/>
  <c r="DW30" i="2" l="1"/>
  <c r="DW36" i="2" s="1"/>
  <c r="H77" i="1"/>
  <c r="K64" i="2"/>
  <c r="H74" i="2"/>
  <c r="DK78" i="2"/>
  <c r="CX67" i="2"/>
  <c r="DK73" i="2"/>
  <c r="DK84" i="2" s="1"/>
  <c r="CV36" i="2"/>
  <c r="CX68" i="2"/>
  <c r="CV71" i="2"/>
  <c r="CX71" i="2" s="1"/>
  <c r="DK79" i="2"/>
  <c r="DK71" i="2"/>
  <c r="CL79" i="2"/>
  <c r="CL74" i="2"/>
  <c r="CL82" i="2"/>
  <c r="BN24" i="2"/>
  <c r="BJ37" i="2"/>
  <c r="BL71" i="2"/>
  <c r="BJ71" i="2"/>
  <c r="BL79" i="2"/>
  <c r="BL33" i="2"/>
  <c r="BL37" i="2"/>
  <c r="BB59" i="2"/>
  <c r="DK74" i="2" l="1"/>
  <c r="DK82" i="2"/>
  <c r="G67" i="2"/>
  <c r="BN68" i="2"/>
  <c r="BN26" i="2"/>
  <c r="BL35" i="2"/>
  <c r="BL73" i="2"/>
  <c r="BL82" i="2"/>
  <c r="BL74" i="2"/>
  <c r="BN37" i="2" l="1"/>
  <c r="BN33" i="2"/>
  <c r="BN71" i="2"/>
  <c r="BN79" i="2"/>
  <c r="BL84" i="2"/>
  <c r="BN84" i="2"/>
  <c r="BN74" i="2" l="1"/>
  <c r="BN82" i="2"/>
  <c r="BN35" i="2"/>
  <c r="BN36" i="2" l="1"/>
  <c r="D69" i="1" l="1"/>
  <c r="E65" i="1"/>
  <c r="I65" i="1" l="1"/>
  <c r="I72" i="1"/>
  <c r="F88" i="2" l="1"/>
  <c r="I74" i="1"/>
  <c r="I73" i="1"/>
  <c r="I75" i="1" l="1"/>
  <c r="G43" i="2" l="1"/>
  <c r="K11" i="2"/>
  <c r="G35" i="2"/>
  <c r="F65" i="1"/>
  <c r="F49" i="2"/>
  <c r="E55" i="2"/>
  <c r="E65" i="2"/>
  <c r="P35" i="2"/>
  <c r="E30" i="2"/>
  <c r="E73" i="2"/>
  <c r="DX20" i="2"/>
  <c r="C65" i="1"/>
  <c r="F70" i="1"/>
  <c r="F69" i="1"/>
  <c r="P28" i="1"/>
  <c r="S28" i="1"/>
  <c r="AA28" i="1"/>
  <c r="W28" i="1"/>
  <c r="D67" i="2"/>
  <c r="DX22" i="2"/>
  <c r="D70" i="1"/>
  <c r="F72" i="1"/>
  <c r="F73" i="1" s="1"/>
  <c r="F77" i="1" s="1"/>
  <c r="S55" i="1"/>
  <c r="AA55" i="1"/>
  <c r="W55" i="1"/>
  <c r="P55" i="1"/>
  <c r="D43" i="2"/>
  <c r="AA11" i="1"/>
  <c r="P11" i="1"/>
  <c r="W11" i="1"/>
  <c r="S11" i="1"/>
  <c r="F30" i="2"/>
  <c r="F73" i="2"/>
  <c r="G72" i="1"/>
  <c r="G74" i="1" s="1"/>
  <c r="K15" i="2"/>
  <c r="E69" i="1"/>
  <c r="E70" i="1"/>
  <c r="P22" i="1"/>
  <c r="S17" i="1"/>
  <c r="W17" i="1"/>
  <c r="AA17" i="1"/>
  <c r="S13" i="1"/>
  <c r="W13" i="1"/>
  <c r="AA13" i="1"/>
  <c r="X70" i="2"/>
  <c r="J47" i="2"/>
  <c r="C49" i="2"/>
  <c r="E75" i="2"/>
  <c r="J56" i="2"/>
  <c r="AA20" i="1"/>
  <c r="S20" i="1"/>
  <c r="W20" i="1"/>
  <c r="W37" i="1"/>
  <c r="S37" i="1"/>
  <c r="AA37" i="1"/>
  <c r="J54" i="2"/>
  <c r="C55" i="2"/>
  <c r="J40" i="2"/>
  <c r="J30" i="2"/>
  <c r="DX26" i="2"/>
  <c r="DX12" i="2"/>
  <c r="J75" i="2"/>
  <c r="C65" i="2"/>
  <c r="S59" i="1"/>
  <c r="AA59" i="1"/>
  <c r="W59" i="1"/>
  <c r="G69" i="1"/>
  <c r="G70" i="1"/>
  <c r="J41" i="2"/>
  <c r="F35" i="2"/>
  <c r="D73" i="2"/>
  <c r="D30" i="2"/>
  <c r="J57" i="2"/>
  <c r="S29" i="1"/>
  <c r="W29" i="1"/>
  <c r="AA29" i="1"/>
  <c r="AA58" i="1"/>
  <c r="S58" i="1"/>
  <c r="W58" i="1"/>
  <c r="DX23" i="2"/>
  <c r="C75" i="2"/>
  <c r="D65" i="2"/>
  <c r="DX34" i="2"/>
  <c r="K34" i="2"/>
  <c r="G65" i="2"/>
  <c r="W15" i="1"/>
  <c r="AA15" i="1"/>
  <c r="S15" i="1"/>
  <c r="DX16" i="2"/>
  <c r="J48" i="2"/>
  <c r="G55" i="2"/>
  <c r="S21" i="1"/>
  <c r="W21" i="1"/>
  <c r="AA21" i="1"/>
  <c r="X69" i="2"/>
  <c r="X72" i="2"/>
  <c r="G73" i="2"/>
  <c r="G30" i="2"/>
  <c r="S57" i="1"/>
  <c r="W57" i="1"/>
  <c r="AA57" i="1"/>
  <c r="K10" i="2"/>
  <c r="D65" i="1"/>
  <c r="S38" i="1"/>
  <c r="AA38" i="1"/>
  <c r="W38" i="1"/>
  <c r="P48" i="1"/>
  <c r="W48" i="1"/>
  <c r="AA48" i="1"/>
  <c r="S48" i="1"/>
  <c r="F75" i="2"/>
  <c r="AA49" i="1"/>
  <c r="S49" i="1"/>
  <c r="W49" i="1"/>
  <c r="DX29" i="2"/>
  <c r="AA51" i="1"/>
  <c r="W51" i="1"/>
  <c r="S51" i="1"/>
  <c r="S44" i="1"/>
  <c r="AA44" i="1"/>
  <c r="W44" i="1"/>
  <c r="AA12" i="1"/>
  <c r="S12" i="1"/>
  <c r="W12" i="1"/>
  <c r="J53" i="2"/>
  <c r="S61" i="1"/>
  <c r="AA61" i="1"/>
  <c r="W61" i="1"/>
  <c r="P61" i="1"/>
  <c r="C67" i="2"/>
  <c r="E49" i="2"/>
  <c r="D55" i="2"/>
  <c r="C43" i="2"/>
  <c r="J39" i="2"/>
  <c r="J52" i="2"/>
  <c r="DX24" i="2"/>
  <c r="K24" i="2"/>
  <c r="DX33" i="2"/>
  <c r="J35" i="2"/>
  <c r="P54" i="1"/>
  <c r="S54" i="1"/>
  <c r="W54" i="1"/>
  <c r="AA54" i="1"/>
  <c r="K13" i="2"/>
  <c r="DX13" i="2"/>
  <c r="W42" i="1"/>
  <c r="S42" i="1"/>
  <c r="AA42" i="1"/>
  <c r="S16" i="1"/>
  <c r="W16" i="1"/>
  <c r="AA16" i="1"/>
  <c r="G49" i="2"/>
  <c r="DX17" i="2"/>
  <c r="K17" i="2"/>
  <c r="AA27" i="1"/>
  <c r="W27" i="1"/>
  <c r="S27" i="1"/>
  <c r="D72" i="1"/>
  <c r="D74" i="1" s="1"/>
  <c r="F55" i="2"/>
  <c r="P30" i="2"/>
  <c r="J72" i="2"/>
  <c r="D75" i="2"/>
  <c r="W25" i="1"/>
  <c r="AA25" i="1"/>
  <c r="S25" i="1"/>
  <c r="D49" i="2"/>
  <c r="AA56" i="1"/>
  <c r="S56" i="1"/>
  <c r="W56" i="1"/>
  <c r="K25" i="2"/>
  <c r="DX25" i="2"/>
  <c r="C30" i="2"/>
  <c r="C69" i="1"/>
  <c r="C70" i="1"/>
  <c r="K19" i="2"/>
  <c r="J69" i="2"/>
  <c r="W14" i="1"/>
  <c r="S14" i="1"/>
  <c r="P14" i="1"/>
  <c r="AA14" i="1"/>
  <c r="S63" i="1"/>
  <c r="P63" i="1"/>
  <c r="W63" i="1"/>
  <c r="AA63" i="1"/>
  <c r="C73" i="2"/>
  <c r="C35" i="2"/>
  <c r="G75" i="2"/>
  <c r="J72" i="1"/>
  <c r="J73" i="1" s="1"/>
  <c r="J77" i="1" s="1"/>
  <c r="P47" i="1"/>
  <c r="AA47" i="1"/>
  <c r="S47" i="1"/>
  <c r="W47" i="1"/>
  <c r="I43" i="2"/>
  <c r="G65" i="1"/>
  <c r="J70" i="2"/>
  <c r="W18" i="1"/>
  <c r="AA18" i="1"/>
  <c r="P18" i="1"/>
  <c r="S18" i="1"/>
  <c r="D35" i="2"/>
  <c r="F65" i="2"/>
  <c r="E35" i="2"/>
  <c r="E72" i="1"/>
  <c r="E76" i="1" s="1"/>
  <c r="S26" i="1"/>
  <c r="AA26" i="1"/>
  <c r="W26" i="1"/>
  <c r="C72" i="1"/>
  <c r="C74" i="1" s="1"/>
  <c r="E43" i="2"/>
  <c r="E67" i="2"/>
  <c r="F67" i="2"/>
  <c r="F43" i="2"/>
  <c r="W40" i="1"/>
  <c r="S40" i="1"/>
  <c r="J70" i="1"/>
  <c r="AA40" i="1"/>
  <c r="DX18" i="2"/>
  <c r="I49" i="2"/>
  <c r="AA50" i="1"/>
  <c r="W50" i="1"/>
  <c r="S50" i="1"/>
  <c r="G68" i="2"/>
  <c r="J42" i="2"/>
  <c r="DX14" i="2"/>
  <c r="J65" i="2"/>
  <c r="K14" i="2"/>
  <c r="AA30" i="1"/>
  <c r="S30" i="1"/>
  <c r="W30" i="1"/>
  <c r="J32" i="1"/>
  <c r="I55" i="2"/>
  <c r="F75" i="1"/>
  <c r="F44" i="2" l="1"/>
  <c r="J76" i="1"/>
  <c r="G44" i="2"/>
  <c r="D36" i="2"/>
  <c r="E50" i="2"/>
  <c r="I58" i="2"/>
  <c r="C73" i="1"/>
  <c r="C77" i="1" s="1"/>
  <c r="K53" i="2"/>
  <c r="K48" i="2"/>
  <c r="F36" i="2"/>
  <c r="F76" i="1"/>
  <c r="G58" i="2"/>
  <c r="J65" i="1"/>
  <c r="AA32" i="1"/>
  <c r="P56" i="1"/>
  <c r="P51" i="1"/>
  <c r="K23" i="2"/>
  <c r="P42" i="1"/>
  <c r="P29" i="1"/>
  <c r="P12" i="1"/>
  <c r="K29" i="2"/>
  <c r="P49" i="1"/>
  <c r="K12" i="2"/>
  <c r="P58" i="1"/>
  <c r="P17" i="1"/>
  <c r="P25" i="1"/>
  <c r="P36" i="1"/>
  <c r="K21" i="2"/>
  <c r="P19" i="1"/>
  <c r="K18" i="2"/>
  <c r="P16" i="1"/>
  <c r="P57" i="1"/>
  <c r="P27" i="1"/>
  <c r="P13" i="1"/>
  <c r="P21" i="1"/>
  <c r="P37" i="1"/>
  <c r="P50" i="1"/>
  <c r="P15" i="1"/>
  <c r="P20" i="1"/>
  <c r="K20" i="2"/>
  <c r="X67" i="2"/>
  <c r="C50" i="2"/>
  <c r="K54" i="2"/>
  <c r="D58" i="2"/>
  <c r="K22" i="2"/>
  <c r="K33" i="2"/>
  <c r="K26" i="2"/>
  <c r="K16" i="2"/>
  <c r="K69" i="2"/>
  <c r="E58" i="2"/>
  <c r="F58" i="2"/>
  <c r="K52" i="2"/>
  <c r="C58" i="2"/>
  <c r="P38" i="1"/>
  <c r="P35" i="1"/>
  <c r="P26" i="1"/>
  <c r="P30" i="1"/>
  <c r="P59" i="1"/>
  <c r="P44" i="1"/>
  <c r="P40" i="1"/>
  <c r="P36" i="2"/>
  <c r="J55" i="2"/>
  <c r="G36" i="2"/>
  <c r="J49" i="2"/>
  <c r="F68" i="2"/>
  <c r="C68" i="2"/>
  <c r="DX30" i="2"/>
  <c r="C44" i="2"/>
  <c r="K57" i="2"/>
  <c r="D76" i="1"/>
  <c r="E68" i="2"/>
  <c r="K47" i="2"/>
  <c r="J74" i="1"/>
  <c r="G71" i="2"/>
  <c r="E36" i="2"/>
  <c r="C76" i="1"/>
  <c r="E74" i="1"/>
  <c r="K41" i="2"/>
  <c r="E73" i="1"/>
  <c r="E75" i="1" s="1"/>
  <c r="X73" i="2"/>
  <c r="I76" i="1"/>
  <c r="I77" i="1"/>
  <c r="I35" i="2"/>
  <c r="I73" i="2"/>
  <c r="I30" i="2"/>
  <c r="I70" i="1"/>
  <c r="I69" i="1"/>
  <c r="J69" i="1" s="1"/>
  <c r="I67" i="2"/>
  <c r="F50" i="2"/>
  <c r="D50" i="2"/>
  <c r="K39" i="2"/>
  <c r="D68" i="2"/>
  <c r="J75" i="1"/>
  <c r="K72" i="2"/>
  <c r="I44" i="2"/>
  <c r="K70" i="2"/>
  <c r="K40" i="2"/>
  <c r="C36" i="2"/>
  <c r="P32" i="1"/>
  <c r="W32" i="1"/>
  <c r="I50" i="2"/>
  <c r="J36" i="2"/>
  <c r="K56" i="2"/>
  <c r="G76" i="1"/>
  <c r="G73" i="1"/>
  <c r="G77" i="1" s="1"/>
  <c r="K42" i="2"/>
  <c r="DX35" i="2"/>
  <c r="S32" i="1"/>
  <c r="F74" i="1"/>
  <c r="J43" i="2"/>
  <c r="D73" i="1"/>
  <c r="D75" i="1" s="1"/>
  <c r="D44" i="2"/>
  <c r="E44" i="2"/>
  <c r="V36" i="2"/>
  <c r="I59" i="2" l="1"/>
  <c r="C75" i="1"/>
  <c r="E77" i="1"/>
  <c r="K55" i="2"/>
  <c r="J58" i="2"/>
  <c r="K35" i="2"/>
  <c r="E59" i="2"/>
  <c r="C71" i="2"/>
  <c r="D59" i="2"/>
  <c r="J67" i="2"/>
  <c r="K30" i="2"/>
  <c r="J73" i="2"/>
  <c r="K49" i="2"/>
  <c r="E71" i="2"/>
  <c r="G74" i="2"/>
  <c r="F59" i="2"/>
  <c r="C59" i="2"/>
  <c r="K43" i="2"/>
  <c r="G75" i="1"/>
  <c r="F71" i="2"/>
  <c r="J50" i="2"/>
  <c r="X68" i="2"/>
  <c r="I36" i="2"/>
  <c r="D71" i="2"/>
  <c r="J44" i="2"/>
  <c r="D77" i="1"/>
  <c r="I68" i="2"/>
  <c r="K58" i="2" l="1"/>
  <c r="C74" i="2"/>
  <c r="J59" i="2"/>
  <c r="K73" i="2"/>
  <c r="K67" i="2"/>
  <c r="J68" i="2"/>
  <c r="D74" i="2"/>
  <c r="F74" i="2"/>
  <c r="E74" i="2"/>
  <c r="X71" i="2"/>
  <c r="I71" i="2"/>
  <c r="J71" i="2" l="1"/>
  <c r="K68" i="2"/>
  <c r="J74" i="2" l="1"/>
  <c r="K71" i="2"/>
</calcChain>
</file>

<file path=xl/comments1.xml><?xml version="1.0" encoding="utf-8"?>
<comments xmlns="http://schemas.openxmlformats.org/spreadsheetml/2006/main">
  <authors>
    <author>klai</author>
    <author>Phon, Nicole</author>
  </authors>
  <commentList>
    <comment ref="A39" authorId="0">
      <text>
        <r>
          <rPr>
            <b/>
            <sz val="9"/>
            <color indexed="81"/>
            <rFont val="Tahoma"/>
            <family val="2"/>
          </rPr>
          <t>klai:</t>
        </r>
        <r>
          <rPr>
            <sz val="9"/>
            <color indexed="81"/>
            <rFont val="Tahoma"/>
            <family val="2"/>
          </rPr>
          <t xml:space="preserve">
IS1040101 and IS1040104</t>
        </r>
      </text>
    </comment>
    <comment ref="F73" authorId="1">
      <text>
        <r>
          <rPr>
            <b/>
            <sz val="9"/>
            <color indexed="81"/>
            <rFont val="Tahoma"/>
            <family val="2"/>
          </rPr>
          <t>Phon, Nicole: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US Continuing Ops only.
Adjusted for US Manco NCI</t>
        </r>
      </text>
    </comment>
    <comment ref="G73" authorId="1">
      <text>
        <r>
          <rPr>
            <b/>
            <sz val="14"/>
            <color indexed="81"/>
            <rFont val="Tahoma"/>
            <family val="2"/>
          </rPr>
          <t>OS - Tax rate of subsi IP</t>
        </r>
      </text>
    </comment>
    <comment ref="H73" authorId="1">
      <text>
        <r>
          <rPr>
            <b/>
            <sz val="14"/>
            <color indexed="81"/>
            <rFont val="Tahoma"/>
            <family val="2"/>
          </rPr>
          <t>OS - Tax rate of subsi IP</t>
        </r>
      </text>
    </comment>
    <comment ref="J73" authorId="1">
      <text>
        <r>
          <rPr>
            <b/>
            <sz val="9"/>
            <color indexed="81"/>
            <rFont val="Tahoma"/>
            <family val="2"/>
          </rPr>
          <t>Phon, Nicole: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GLP Group Cont Ops Total 
</t>
        </r>
      </text>
    </comment>
    <comment ref="T73" authorId="1">
      <text>
        <r>
          <rPr>
            <b/>
            <sz val="12"/>
            <color indexed="81"/>
            <rFont val="Tahoma"/>
            <family val="2"/>
          </rPr>
          <t xml:space="preserve">OS Tax Rate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73" authorId="1">
      <text>
        <r>
          <rPr>
            <b/>
            <sz val="9"/>
            <color indexed="81"/>
            <rFont val="Tahoma"/>
            <family val="2"/>
          </rPr>
          <t>Phon, Nicole: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GLP Group 
Grand Total
</t>
        </r>
      </text>
    </comment>
    <comment ref="AC73" authorId="1">
      <text>
        <r>
          <rPr>
            <b/>
            <sz val="9"/>
            <color indexed="81"/>
            <rFont val="Tahoma"/>
            <family val="2"/>
          </rPr>
          <t>Phon, Nicole: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US Continuing Ops only.
Adjusted for US Manco NCI</t>
        </r>
      </text>
    </comment>
    <comment ref="AD73" authorId="1">
      <text>
        <r>
          <rPr>
            <b/>
            <sz val="14"/>
            <color indexed="81"/>
            <rFont val="Tahoma"/>
            <family val="2"/>
          </rPr>
          <t>OS - Tax rate of subsi IP</t>
        </r>
      </text>
    </comment>
    <comment ref="AF73" authorId="1">
      <text>
        <r>
          <rPr>
            <b/>
            <sz val="9"/>
            <color indexed="81"/>
            <rFont val="Tahoma"/>
            <family val="2"/>
          </rPr>
          <t>Phon, Nicole: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GLP Group Cont Ops Total 
</t>
        </r>
      </text>
    </comment>
    <comment ref="AY73" authorId="1">
      <text>
        <r>
          <rPr>
            <b/>
            <sz val="9"/>
            <color indexed="81"/>
            <rFont val="Tahoma"/>
            <family val="2"/>
          </rPr>
          <t>Phon, Nicole: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US Continuing Ops only.
Adjusted for US Manco NCI</t>
        </r>
      </text>
    </comment>
    <comment ref="AZ73" authorId="1">
      <text>
        <r>
          <rPr>
            <b/>
            <sz val="14"/>
            <color indexed="81"/>
            <rFont val="Tahoma"/>
            <family val="2"/>
          </rPr>
          <t>OS - Tax rate of subsi IP</t>
        </r>
      </text>
    </comment>
    <comment ref="BB73" authorId="1">
      <text>
        <r>
          <rPr>
            <b/>
            <sz val="9"/>
            <color indexed="81"/>
            <rFont val="Tahoma"/>
            <family val="2"/>
          </rPr>
          <t>Phon, Nicole: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GLP Group Cont Ops Total 
</t>
        </r>
      </text>
    </comment>
    <comment ref="BU73" authorId="1">
      <text>
        <r>
          <rPr>
            <b/>
            <sz val="9"/>
            <color indexed="81"/>
            <rFont val="Tahoma"/>
            <family val="2"/>
          </rPr>
          <t>Phon, Nicole: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US Continuing Ops only.
Adjusted for US Manco NCI</t>
        </r>
      </text>
    </comment>
    <comment ref="BV73" authorId="1">
      <text>
        <r>
          <rPr>
            <b/>
            <sz val="14"/>
            <color indexed="81"/>
            <rFont val="Tahoma"/>
            <family val="2"/>
          </rPr>
          <t>OS - Tax rate of subsi IP</t>
        </r>
      </text>
    </comment>
    <comment ref="BX73" authorId="1">
      <text>
        <r>
          <rPr>
            <b/>
            <sz val="9"/>
            <color indexed="81"/>
            <rFont val="Tahoma"/>
            <family val="2"/>
          </rPr>
          <t>Phon, Nicole: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GLP Group Cont Ops Total 
</t>
        </r>
      </text>
    </comment>
    <comment ref="CS73" authorId="1">
      <text>
        <r>
          <rPr>
            <b/>
            <sz val="9"/>
            <color indexed="81"/>
            <rFont val="Tahoma"/>
            <family val="2"/>
          </rPr>
          <t>Phon, Nicole: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US Continuing Ops only.
Adjusted for US Manco NCI</t>
        </r>
      </text>
    </comment>
    <comment ref="CT73" authorId="1">
      <text>
        <r>
          <rPr>
            <b/>
            <sz val="14"/>
            <color indexed="81"/>
            <rFont val="Tahoma"/>
            <family val="2"/>
          </rPr>
          <t>OS - Tax rate of subsi IP</t>
        </r>
      </text>
    </comment>
    <comment ref="CU73" authorId="1">
      <text>
        <r>
          <rPr>
            <b/>
            <sz val="14"/>
            <color indexed="81"/>
            <rFont val="Tahoma"/>
            <family val="2"/>
          </rPr>
          <t>OS - Tax rate of subsi IP</t>
        </r>
      </text>
    </comment>
  </commentList>
</comments>
</file>

<file path=xl/sharedStrings.xml><?xml version="1.0" encoding="utf-8"?>
<sst xmlns="http://schemas.openxmlformats.org/spreadsheetml/2006/main" count="477" uniqueCount="274">
  <si>
    <t>in USD 000s</t>
  </si>
  <si>
    <t>Consol Total</t>
  </si>
  <si>
    <t>Segment</t>
  </si>
  <si>
    <t>Non-current assets</t>
  </si>
  <si>
    <t>China</t>
  </si>
  <si>
    <t>Japan</t>
  </si>
  <si>
    <t>Others</t>
  </si>
  <si>
    <t>Jointly-controlled entities</t>
  </si>
  <si>
    <t>Other investments</t>
  </si>
  <si>
    <t>Other assets</t>
  </si>
  <si>
    <t>Current assets</t>
  </si>
  <si>
    <t>Total assets</t>
  </si>
  <si>
    <t>Equity attributable to equity holders of the Company</t>
  </si>
  <si>
    <t>Share capital</t>
  </si>
  <si>
    <t>Reserves</t>
  </si>
  <si>
    <t>Non-controlling interests</t>
  </si>
  <si>
    <t>Total equity</t>
  </si>
  <si>
    <t>Non-current liabilities</t>
  </si>
  <si>
    <t>Other non-current liabilities</t>
  </si>
  <si>
    <t>Total non-current liabilities</t>
  </si>
  <si>
    <t>Current liabilities</t>
  </si>
  <si>
    <t>Trade and other payables</t>
  </si>
  <si>
    <t>Current tax payable</t>
  </si>
  <si>
    <t>Total current liabilities</t>
  </si>
  <si>
    <t>Total equity and liabilities</t>
  </si>
  <si>
    <t>Revenue</t>
  </si>
  <si>
    <t>Other income</t>
  </si>
  <si>
    <t>Profit from operating activities</t>
  </si>
  <si>
    <t>Net finance costs</t>
  </si>
  <si>
    <t>Profit before changes in fair value of investment properties</t>
  </si>
  <si>
    <t>Profit attributable to:</t>
  </si>
  <si>
    <t>Total</t>
  </si>
  <si>
    <t>KPIs</t>
  </si>
  <si>
    <t>NTA</t>
  </si>
  <si>
    <t>Net debt</t>
    <phoneticPr fontId="8" type="noConversion"/>
  </si>
  <si>
    <t>Total debt to assets ratio</t>
    <phoneticPr fontId="8" type="noConversion"/>
  </si>
  <si>
    <t>Net debt to assets ratio</t>
    <phoneticPr fontId="8" type="noConversion"/>
  </si>
  <si>
    <t>Total debt to equity</t>
    <phoneticPr fontId="8" type="noConversion"/>
  </si>
  <si>
    <t>Net debt to equity</t>
    <phoneticPr fontId="8" type="noConversion"/>
  </si>
  <si>
    <t>Share of changes in fair value of investment properties held by MI (net of income tax)</t>
  </si>
  <si>
    <t>EBIT</t>
  </si>
  <si>
    <t>PATMI excluding revaluation</t>
  </si>
  <si>
    <t>Expense ratio</t>
  </si>
  <si>
    <t>EBIT excluding revaluation margin</t>
  </si>
  <si>
    <t>N.M</t>
  </si>
  <si>
    <t>Share of changes in fair value of investment properties (net of income tax) held by JCE</t>
  </si>
  <si>
    <t>Capital securities</t>
  </si>
  <si>
    <t>Income tax breakdown:</t>
  </si>
  <si>
    <t>Current</t>
  </si>
  <si>
    <t>Deferred</t>
  </si>
  <si>
    <t>Revenue breakdown:</t>
  </si>
  <si>
    <t>Rental and related income</t>
  </si>
  <si>
    <t>Management fee income</t>
  </si>
  <si>
    <t>Asset classified as held for sale</t>
  </si>
  <si>
    <t>Profit for the period</t>
  </si>
  <si>
    <t>Net finance costs breakdown:</t>
  </si>
  <si>
    <t>Interest income</t>
  </si>
  <si>
    <t>Amortisation of transaction costs</t>
  </si>
  <si>
    <t>Changes in FV of financial derivatives</t>
  </si>
  <si>
    <t>Brazil</t>
  </si>
  <si>
    <t>Dividend income from other investments</t>
  </si>
  <si>
    <t>NAV</t>
    <phoneticPr fontId="118" type="noConversion"/>
  </si>
  <si>
    <t>Total debt</t>
    <phoneticPr fontId="8" type="noConversion"/>
  </si>
  <si>
    <t>Property-related expenses</t>
    <phoneticPr fontId="118" type="noConversion"/>
  </si>
  <si>
    <t>Year</t>
    <phoneticPr fontId="118" type="noConversion"/>
  </si>
  <si>
    <t>Period</t>
    <phoneticPr fontId="118" type="noConversion"/>
  </si>
  <si>
    <t>Connection</t>
    <phoneticPr fontId="118" type="noConversion"/>
  </si>
  <si>
    <t xml:space="preserve">BS10101 </t>
  </si>
  <si>
    <t xml:space="preserve">BS10102 </t>
  </si>
  <si>
    <t xml:space="preserve">BS10103 </t>
  </si>
  <si>
    <t xml:space="preserve">BS10104 </t>
  </si>
  <si>
    <t xml:space="preserve">BS10106 </t>
  </si>
  <si>
    <t xml:space="preserve">BS10107 </t>
  </si>
  <si>
    <t xml:space="preserve">BS10108 </t>
  </si>
  <si>
    <t xml:space="preserve">BS10109 </t>
  </si>
  <si>
    <t xml:space="preserve">BS10110 </t>
  </si>
  <si>
    <t xml:space="preserve">BS10111 </t>
  </si>
  <si>
    <t xml:space="preserve">BS101 </t>
  </si>
  <si>
    <t xml:space="preserve">BS10201 </t>
  </si>
  <si>
    <t xml:space="preserve">BS10202 </t>
  </si>
  <si>
    <t>BS102</t>
  </si>
  <si>
    <t>BS1</t>
    <phoneticPr fontId="118" type="noConversion"/>
  </si>
  <si>
    <t xml:space="preserve">BS30101 </t>
  </si>
  <si>
    <t xml:space="preserve">BS30102 </t>
  </si>
  <si>
    <t xml:space="preserve">BS30103 </t>
  </si>
  <si>
    <t xml:space="preserve">BS30104 </t>
  </si>
  <si>
    <t xml:space="preserve">BS301 </t>
  </si>
  <si>
    <t>BS3</t>
  </si>
  <si>
    <t xml:space="preserve">BS20101 </t>
  </si>
  <si>
    <t xml:space="preserve">BS20102 </t>
  </si>
  <si>
    <t xml:space="preserve">BS20103 </t>
  </si>
  <si>
    <t xml:space="preserve">BS20104 </t>
  </si>
  <si>
    <t>BS201</t>
  </si>
  <si>
    <t>BS20201</t>
  </si>
  <si>
    <t>BS20202</t>
  </si>
  <si>
    <t>BS20203</t>
  </si>
  <si>
    <t>BS20204</t>
  </si>
  <si>
    <t>BS202</t>
  </si>
  <si>
    <t>BS2</t>
  </si>
  <si>
    <t>BS2&amp;3</t>
  </si>
  <si>
    <t>BS10204</t>
    <phoneticPr fontId="118" type="noConversion"/>
  </si>
  <si>
    <t xml:space="preserve">BS10205 </t>
    <phoneticPr fontId="118" type="noConversion"/>
  </si>
  <si>
    <t>Total liabilities</t>
    <phoneticPr fontId="118" type="noConversion"/>
  </si>
  <si>
    <t>Investment Properties</t>
  </si>
  <si>
    <t>Investment in subsidiaries</t>
  </si>
  <si>
    <t>Preferred Equity Assets</t>
  </si>
  <si>
    <t>Property, plant and equipment</t>
  </si>
  <si>
    <t>Intangible assets</t>
  </si>
  <si>
    <t>Non-Current Assets</t>
  </si>
  <si>
    <t>Cash and cash equivalents</t>
  </si>
  <si>
    <t>Preferred equity</t>
  </si>
  <si>
    <t>Non-controling interest</t>
  </si>
  <si>
    <t>Trade and other receivables</t>
    <phoneticPr fontId="118" type="noConversion"/>
  </si>
  <si>
    <t>IS10401</t>
  </si>
  <si>
    <t>IS10402</t>
  </si>
  <si>
    <t>IS10403</t>
  </si>
  <si>
    <t>IS10501</t>
  </si>
  <si>
    <t>IS10701</t>
  </si>
  <si>
    <t>IS10</t>
  </si>
  <si>
    <t>IS11</t>
  </si>
  <si>
    <t>IS12</t>
  </si>
  <si>
    <t>IS13</t>
  </si>
  <si>
    <t>IS14</t>
  </si>
  <si>
    <t>IS15</t>
  </si>
  <si>
    <t>IS16</t>
  </si>
  <si>
    <t>IS17</t>
  </si>
  <si>
    <t>IS18</t>
  </si>
  <si>
    <t>IS19</t>
  </si>
  <si>
    <t>IS20</t>
  </si>
  <si>
    <t>IS21</t>
  </si>
  <si>
    <t>IS1040102</t>
  </si>
  <si>
    <t>IS1040103</t>
  </si>
  <si>
    <t>IS1850601</t>
  </si>
  <si>
    <t>IS1850602</t>
  </si>
  <si>
    <t>IS13407</t>
  </si>
  <si>
    <t>IS1350406</t>
  </si>
  <si>
    <t>IS13504</t>
  </si>
  <si>
    <t>Net borrowing cost</t>
  </si>
  <si>
    <t xml:space="preserve">Interest expense </t>
  </si>
  <si>
    <t>IS13409</t>
  </si>
  <si>
    <t>IS13406</t>
  </si>
  <si>
    <t>Financial derivative assets</t>
  </si>
  <si>
    <t>Deferred Tax Assets</t>
  </si>
  <si>
    <t>Loans and borrowings</t>
  </si>
  <si>
    <t>Financial derivative liabilities</t>
  </si>
  <si>
    <t>Deferred tax liabilities</t>
  </si>
  <si>
    <t>Consol Total (Q1)</t>
  </si>
  <si>
    <t>Consol Total (Q4)</t>
  </si>
  <si>
    <t>Asset and property management fees</t>
  </si>
  <si>
    <t>Other expenses</t>
  </si>
  <si>
    <t>Changes in fair value of investment properties</t>
  </si>
  <si>
    <t>Profit before income tax</t>
  </si>
  <si>
    <t>Deferred tax assets(Current)</t>
  </si>
  <si>
    <t xml:space="preserve">BS10203 </t>
  </si>
  <si>
    <t>BS302</t>
  </si>
  <si>
    <t>SCFVIP_MI</t>
    <phoneticPr fontId="118" type="noConversion"/>
  </si>
  <si>
    <t>Liability classified as held for sale</t>
  </si>
  <si>
    <t>US</t>
  </si>
  <si>
    <t>EBIT excluding revaluation</t>
  </si>
  <si>
    <t>Foreign exchange gain/(loss)</t>
  </si>
  <si>
    <t>BS20206</t>
  </si>
  <si>
    <t>SCFVIP_JCE</t>
    <phoneticPr fontId="118" type="noConversion"/>
  </si>
  <si>
    <t>GLPEPMCONSOL</t>
  </si>
  <si>
    <t xml:space="preserve">BS10105 </t>
  </si>
  <si>
    <t>Investment in associated companies</t>
  </si>
  <si>
    <t>Share of results (net of income tax) of associates</t>
  </si>
  <si>
    <t>IS22</t>
  </si>
  <si>
    <t>Continuing operations:</t>
  </si>
  <si>
    <t>Check:</t>
  </si>
  <si>
    <t>Income tax (expense)/credit</t>
  </si>
  <si>
    <t>SCFVIP_ASSO</t>
  </si>
  <si>
    <t>Check</t>
  </si>
  <si>
    <t>Equity holder of the Company ("PATMI")</t>
  </si>
  <si>
    <t xml:space="preserve">Profit from continuing operation </t>
  </si>
  <si>
    <t>Discontinued operations:</t>
  </si>
  <si>
    <t>IS23</t>
  </si>
  <si>
    <t>Profit/(Loss) from discontinued operations (net of tax)</t>
  </si>
  <si>
    <t>(Incl. discon't opn)</t>
  </si>
  <si>
    <t>YTD
US$ '000</t>
  </si>
  <si>
    <t>CONTINUING OPERATIONS (A)</t>
  </si>
  <si>
    <t>Group
Total</t>
  </si>
  <si>
    <t>US Segment Total</t>
  </si>
  <si>
    <t>Discontinued operation 
Total</t>
  </si>
  <si>
    <t>check:</t>
  </si>
  <si>
    <t>USD'000</t>
  </si>
  <si>
    <t xml:space="preserve">Cont Ops US Manco NCI 
</t>
  </si>
  <si>
    <t xml:space="preserve">Total US seg NCI </t>
  </si>
  <si>
    <t xml:space="preserve">Dist Ops US1 Harvest NCI 
</t>
  </si>
  <si>
    <t>IS1040105</t>
  </si>
  <si>
    <t>Revenue from financial services</t>
  </si>
  <si>
    <t>IS10801</t>
  </si>
  <si>
    <t>Cost of goods sold and other financial services costs</t>
  </si>
  <si>
    <t xml:space="preserve">Share of results (net of income tax) of joint ventures </t>
  </si>
  <si>
    <t>Profit from operating activities after share of results 
of associates and joint ventures</t>
  </si>
  <si>
    <t xml:space="preserve">YTD </t>
  </si>
  <si>
    <t>(3 mths - QTD Q1)</t>
  </si>
  <si>
    <t>(3 mths - QTD Q2)</t>
  </si>
  <si>
    <t>QTD Q2</t>
  </si>
  <si>
    <t>QTD Q3</t>
  </si>
  <si>
    <t>Europe</t>
  </si>
  <si>
    <t xml:space="preserve">EU Segment Total </t>
  </si>
  <si>
    <t xml:space="preserve">(C) </t>
  </si>
  <si>
    <t>(D)</t>
  </si>
  <si>
    <t>(G)</t>
  </si>
  <si>
    <t xml:space="preserve">(H) = (C) + (G) </t>
  </si>
  <si>
    <t>(Incl. discon't ops)</t>
  </si>
  <si>
    <t xml:space="preserve">EDP only </t>
  </si>
  <si>
    <t>EU SEGMENT TOTAL</t>
  </si>
  <si>
    <t xml:space="preserve">Europe </t>
  </si>
  <si>
    <t>GROUP TOTAL</t>
  </si>
  <si>
    <t>(3 mths - QTD Q3)</t>
  </si>
  <si>
    <t xml:space="preserve">EU Segment
Discontinued operation 
</t>
  </si>
  <si>
    <t xml:space="preserve">EU Segment
Discontinued operation </t>
  </si>
  <si>
    <t>FM12</t>
  </si>
  <si>
    <t>(3 mths - QTD Q4)</t>
  </si>
  <si>
    <t>QTD Q4</t>
  </si>
  <si>
    <t>FM03</t>
  </si>
  <si>
    <t>FM06</t>
  </si>
  <si>
    <t>FM09</t>
  </si>
  <si>
    <t xml:space="preserve"> </t>
  </si>
  <si>
    <t>GLP Holdings LP Group</t>
  </si>
  <si>
    <t>GLPHoldingsLPAll.GLPHoldingsLPMgmt</t>
  </si>
  <si>
    <t>GLPHoldingsLPMgmt.CN_Seg</t>
  </si>
  <si>
    <t>GLPHoldingsLPMgmt.JP_Seg</t>
  </si>
  <si>
    <t>GLPHoldingsLPMgmt.BLH_Seg</t>
  </si>
  <si>
    <t>GLPHoldingsLPMgmt.US_Seg</t>
  </si>
  <si>
    <t>GLPHoldingsLPMgmt.EU_Seg</t>
  </si>
  <si>
    <t>GLPHoldingsLPMgmt.Other_Seg_Mgmt</t>
  </si>
  <si>
    <t>Scenario</t>
  </si>
  <si>
    <t>Actual_Dec</t>
  </si>
  <si>
    <t>3 mths QTD Jun18</t>
  </si>
  <si>
    <t>Consol Total (QTD 2)</t>
  </si>
  <si>
    <t>QTD 
US$ '000</t>
  </si>
  <si>
    <t>QTD
US$ '000</t>
  </si>
  <si>
    <t>Consol Total (QTD 3)</t>
  </si>
  <si>
    <t xml:space="preserve">casting </t>
  </si>
  <si>
    <t>GLPGroup</t>
  </si>
  <si>
    <t>GLP Pte Ltd</t>
  </si>
  <si>
    <t>LP Group
Total</t>
  </si>
  <si>
    <t>(I) = (D) + (G)</t>
  </si>
  <si>
    <t>Consol Total (YTD Beginning 1 Apr 2018)</t>
  </si>
  <si>
    <t xml:space="preserve">Extracted from Other Segment </t>
  </si>
  <si>
    <t xml:space="preserve">Consol Total </t>
  </si>
  <si>
    <t>Nesta subgrp</t>
  </si>
  <si>
    <t xml:space="preserve">Nesta Subgrp </t>
  </si>
  <si>
    <t>Changes from previous version:</t>
  </si>
  <si>
    <t>GLPHoldingsLPTotal.GLPHoldingsLP</t>
  </si>
  <si>
    <t>GLPHoldingsLPTotal</t>
  </si>
  <si>
    <t xml:space="preserve">Consol Total YTD </t>
  </si>
  <si>
    <t xml:space="preserve">Sub-consol Contribution YTD </t>
  </si>
  <si>
    <t>GLPGroup.US PE_Seg</t>
  </si>
  <si>
    <t>India</t>
  </si>
  <si>
    <t>GLPHoldingsLPMgmt.India_Seg</t>
  </si>
  <si>
    <t xml:space="preserve">Presented within Other Segment </t>
  </si>
  <si>
    <t xml:space="preserve">FYI </t>
  </si>
  <si>
    <t xml:space="preserve">India </t>
  </si>
  <si>
    <t>Share of changes in fair value of investment properties (net of income tax) held by Asso</t>
  </si>
  <si>
    <t xml:space="preserve">FYI 
Presented within Other Segment </t>
  </si>
  <si>
    <t xml:space="preserve">US PE Investment </t>
  </si>
  <si>
    <t>Check nil:</t>
  </si>
  <si>
    <t xml:space="preserve">ECA </t>
  </si>
  <si>
    <t>Contribution</t>
  </si>
  <si>
    <t>Non-operating income/(loss)</t>
  </si>
  <si>
    <t xml:space="preserve">GLPBidco </t>
  </si>
  <si>
    <t xml:space="preserve">Bidco Grp </t>
  </si>
  <si>
    <t>IS1070101</t>
  </si>
  <si>
    <t>G&amp;A</t>
  </si>
  <si>
    <t>IS1070102</t>
  </si>
  <si>
    <t>Lease commission amortization</t>
  </si>
  <si>
    <t>IS1070103</t>
  </si>
  <si>
    <t>Other expenses breakdown:</t>
  </si>
  <si>
    <t>Combined Balance Sheet as at 31 March 2019</t>
  </si>
  <si>
    <t>Combined Income Statements For the Period Ended 31 March 2019</t>
  </si>
  <si>
    <t>3 mths QTD Mar19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</si>
</sst>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2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 * #,##0.00_ ;_ * \-#,##0.00_ ;_ * &quot;-&quot;??_ ;_ @_ "/>
    <numFmt numFmtId="169" formatCode="_ * #,##0_ ;_ * \-#,##0_ ;_ * &quot;-&quot;??_ ;_ @_ "/>
    <numFmt numFmtId="170" formatCode="_-#,##0_-;\(#,##0\);_-\ \ &quot;-&quot;_-;_-@_-"/>
    <numFmt numFmtId="171" formatCode="_-#,##0.00_-;\(#,##0.00\);_-\ \ &quot;-&quot;_-;_-@_-"/>
    <numFmt numFmtId="172" formatCode="mmm/dd/yyyy;_-\ &quot;N/A&quot;_-;_-\ &quot;-&quot;_-"/>
    <numFmt numFmtId="173" formatCode="mmm/yyyy;_-\ &quot;N/A&quot;_-;_-\ &quot;-&quot;_-"/>
    <numFmt numFmtId="174" formatCode="_-#,##0%_-;\(#,##0%\);_-\ &quot;-&quot;_-"/>
    <numFmt numFmtId="175" formatCode="_-#,###,_-;\(#,###,\);_-\ \ &quot;-&quot;_-;_-@_-"/>
    <numFmt numFmtId="176" formatCode="_-#,###.00,_-;\(#,###.00,\);_-\ \ &quot;-&quot;_-;_-@_-"/>
    <numFmt numFmtId="177" formatCode="_-#0&quot;.&quot;0,_-;\(#0&quot;.&quot;0,\);_-\ \ &quot;-&quot;_-;_-@_-"/>
    <numFmt numFmtId="178" formatCode="_-#0&quot;.&quot;0000_-;\(#0&quot;.&quot;0000\);_-\ \ &quot;-&quot;_-;_-@_-"/>
    <numFmt numFmtId="179" formatCode="0.0000&quot;  &quot;"/>
    <numFmt numFmtId="180" formatCode="#,##0.0_);\(#,##0.0\)"/>
    <numFmt numFmtId="181" formatCode="_(* #,##0.0000_);_(* \(#,##0.0000\);_(* &quot;-&quot;??_);_(@_)"/>
    <numFmt numFmtId="182" formatCode="_-* #,##0\ &quot;BF&quot;_-;\-* #,##0\ &quot;BF&quot;_-;_-* &quot;-&quot;\ &quot;BF&quot;_-;_-@_-"/>
    <numFmt numFmtId="183" formatCode="_-* #,##0\ _B_F_-;\-* #,##0\ _B_F_-;_-* &quot;-&quot;\ _B_F_-;_-@_-"/>
    <numFmt numFmtId="184" formatCode="_-* #,##0.00\ &quot;BF&quot;_-;\-* #,##0.00\ &quot;BF&quot;_-;_-* &quot;-&quot;??\ &quot;BF&quot;_-;_-@_-"/>
    <numFmt numFmtId="185" formatCode="_(&quot;P&quot;* #,##0_);_(&quot;P&quot;* \(#,##0\);_(&quot;P&quot;* &quot;-&quot;_);_(@_)"/>
    <numFmt numFmtId="186" formatCode="00"/>
    <numFmt numFmtId="187" formatCode="_([$€-2]* #,##0.00_);_([$€-2]* \(#,##0.00\);_([$€-2]* &quot;-&quot;??_)"/>
    <numFmt numFmtId="188" formatCode="General_)"/>
    <numFmt numFmtId="189" formatCode="?0"/>
    <numFmt numFmtId="190" formatCode="_(&quot;Cr$&quot;* #,##0_);_(&quot;Cr$&quot;* \(#,##0\);_(&quot;Cr$&quot;* &quot;-&quot;_);_(@_)"/>
    <numFmt numFmtId="191" formatCode="_(&quot;Cr$&quot;* #,##0.00_);_(&quot;Cr$&quot;* \(#,##0.00\);_(&quot;Cr$&quot;* &quot;-&quot;??_);_(@_)"/>
    <numFmt numFmtId="192" formatCode="#,##0.000_);[Red]\(#,##0.000\)"/>
    <numFmt numFmtId="193" formatCode="_ * #,##0_)\ _R_$_ ;_ * \(#,##0\)\ _R_$_ ;_ * &quot;-&quot;_)\ _R_$_ ;_ @_ "/>
    <numFmt numFmtId="194" formatCode="_ * #,##0.00_)\ _R_$_ ;_ * \(#,##0.00\)\ _R_$_ ;_ * &quot;-&quot;??_)\ _R_$_ ;_ @_ "/>
    <numFmt numFmtId="195" formatCode="_-* #,##0.00\ _B_F_-;\-* #,##0.00\ _B_F_-;_-* &quot;-&quot;??\ _B_F_-;_-@_-"/>
    <numFmt numFmtId="196" formatCode="_(&quot;£¤&quot;* #,##0_);_(&quot;£¤&quot;* \(#,##0\);_(&quot;£¤&quot;* &quot;-&quot;_);_(@_)"/>
    <numFmt numFmtId="197" formatCode="_(&quot;£¤&quot;* #,##0.00_);_(&quot;£¤&quot;* \(#,##0.00\);_(&quot;£¤&quot;* &quot;-&quot;??_);_(@_)"/>
    <numFmt numFmtId="198" formatCode="_(* #,##0_);_(* \(#,##0\);_(* &quot;-&quot;?_);_(@_)"/>
    <numFmt numFmtId="199" formatCode="m/d/yyyy\ \ h:mm\ AM/PM"/>
    <numFmt numFmtId="200" formatCode="0.0%"/>
    <numFmt numFmtId="201" formatCode="mm/yyyy"/>
    <numFmt numFmtId="202" formatCode="_-* #,##0\ _F_-;\-* #,##0\ _F_-;_-* &quot;-&quot;\ _F_-;_-@_-"/>
    <numFmt numFmtId="203" formatCode="_-* #,##0.00\ _F_-;\-* #,##0.00\ _F_-;_-* &quot;-&quot;??\ _F_-;_-@_-"/>
    <numFmt numFmtId="204" formatCode="_-* #,##0\ &quot;F&quot;_-;\-* #,##0\ &quot;F&quot;_-;_-* &quot;-&quot;\ &quot;F&quot;_-;_-@_-"/>
    <numFmt numFmtId="205" formatCode="_-* #,##0.00\ &quot;F&quot;_-;\-* #,##0.00\ &quot;F&quot;_-;_-* &quot;-&quot;??\ &quot;F&quot;_-;_-@_-"/>
    <numFmt numFmtId="206" formatCode="[&lt;=9999999]###\-####;\(###\)\ ###\-####"/>
    <numFmt numFmtId="207" formatCode="#,##0_);[Red]\(#,##0\);&quot;-&quot;_)"/>
    <numFmt numFmtId="208" formatCode="_(* #,##0_);_(* \(#,##0\);_(* &quot;-&quot;??_);_(@_)"/>
    <numFmt numFmtId="209" formatCode="_(* #,##0.0_);_(* \(#,##0.0\);_(* &quot;-&quot;??_);_(@_)"/>
    <numFmt numFmtId="210" formatCode="_ * #,##0.000000_ ;_ * \-#,##0.000000_ ;_ * &quot;-&quot;??_ ;_ @_ "/>
    <numFmt numFmtId="211" formatCode="_-* #,##0_-;\-* #,##0_-;_-* &quot;-&quot;??_-;_-@_-"/>
  </numFmts>
  <fonts count="1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9"/>
      <color theme="1"/>
      <name val="Arial"/>
      <family val="2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0"/>
      <name val="Helv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Arial"/>
      <family val="2"/>
    </font>
    <font>
      <sz val="11"/>
      <name val="Arial Narrow"/>
      <family val="2"/>
    </font>
    <font>
      <b/>
      <sz val="14"/>
      <color indexed="8"/>
      <name val="Times New Roman"/>
      <family val="1"/>
    </font>
    <font>
      <sz val="12"/>
      <name val="Arial"/>
      <family val="2"/>
    </font>
    <font>
      <sz val="12"/>
      <name val="Helv"/>
      <family val="2"/>
    </font>
    <font>
      <sz val="10"/>
      <color indexed="24"/>
      <name val="Courier New"/>
      <family val="3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6"/>
      <name val="Times New Roman"/>
      <family val="1"/>
    </font>
    <font>
      <b/>
      <sz val="12"/>
      <name val="Arial"/>
      <family val="2"/>
    </font>
    <font>
      <sz val="8"/>
      <name val="Times New Roman"/>
      <family val="1"/>
    </font>
    <font>
      <u/>
      <sz val="10"/>
      <color indexed="12"/>
      <name val="Arial"/>
      <family val="2"/>
    </font>
    <font>
      <b/>
      <i/>
      <sz val="16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2"/>
      <color indexed="3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4"/>
      <name val="AngsanaUPC"/>
      <family val="1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Courier"/>
      <family val="3"/>
    </font>
    <font>
      <sz val="9"/>
      <name val="Tahoma"/>
      <family val="2"/>
    </font>
    <font>
      <b/>
      <sz val="9"/>
      <name val="Tahoma"/>
      <family val="2"/>
    </font>
    <font>
      <sz val="9"/>
      <name val="Arial"/>
      <family val="2"/>
    </font>
    <font>
      <b/>
      <sz val="10"/>
      <name val="Tahoma"/>
      <family val="2"/>
    </font>
    <font>
      <u/>
      <sz val="12"/>
      <name val="Tahoma"/>
      <family val="2"/>
    </font>
    <font>
      <i/>
      <u/>
      <sz val="11"/>
      <name val="Tahoma"/>
      <family val="2"/>
    </font>
    <font>
      <u/>
      <sz val="11"/>
      <name val="Tahoma"/>
      <family val="2"/>
    </font>
    <font>
      <i/>
      <u/>
      <sz val="10"/>
      <name val="Tahoma"/>
      <family val="2"/>
    </font>
    <font>
      <u/>
      <sz val="10"/>
      <name val="Tahoma"/>
      <family val="2"/>
    </font>
    <font>
      <i/>
      <u/>
      <sz val="9"/>
      <name val="Tahoma"/>
      <family val="2"/>
    </font>
    <font>
      <u/>
      <sz val="9"/>
      <name val="Tahoma"/>
      <family val="2"/>
    </font>
    <font>
      <sz val="7"/>
      <name val="Small Fonts"/>
      <family val="2"/>
    </font>
    <font>
      <sz val="11"/>
      <color theme="1"/>
      <name val="Calibri"/>
      <family val="3"/>
      <charset val="134"/>
      <scheme val="minor"/>
    </font>
    <font>
      <b/>
      <sz val="10"/>
      <name val="MS Sans Serif"/>
      <family val="2"/>
    </font>
    <font>
      <b/>
      <u/>
      <sz val="10"/>
      <name val="Tahoma"/>
      <family val="2"/>
    </font>
    <font>
      <b/>
      <sz val="11"/>
      <name val="Tahoma"/>
      <family val="2"/>
    </font>
    <font>
      <sz val="12"/>
      <name val="Tahoma"/>
      <family val="2"/>
    </font>
    <font>
      <i/>
      <sz val="11"/>
      <name val="Tahoma"/>
      <family val="2"/>
    </font>
    <font>
      <sz val="11"/>
      <name val="Tahoma"/>
      <family val="2"/>
    </font>
    <font>
      <i/>
      <sz val="10"/>
      <name val="Tahoma"/>
      <family val="2"/>
    </font>
    <font>
      <sz val="10"/>
      <name val="Tahoma"/>
      <family val="2"/>
    </font>
    <font>
      <i/>
      <sz val="9"/>
      <name val="Tahoma"/>
      <family val="2"/>
    </font>
    <font>
      <b/>
      <sz val="18"/>
      <color indexed="56"/>
      <name val="Cambria"/>
      <family val="1"/>
    </font>
    <font>
      <sz val="10"/>
      <color indexed="20"/>
      <name val="Arial"/>
      <family val="2"/>
    </font>
    <font>
      <sz val="9"/>
      <color indexed="20"/>
      <name val="Tahoma"/>
      <family val="2"/>
    </font>
    <font>
      <sz val="10"/>
      <color indexed="17"/>
      <name val="Arial"/>
      <family val="2"/>
    </font>
    <font>
      <sz val="9"/>
      <color indexed="17"/>
      <name val="Tahoma"/>
      <family val="2"/>
    </font>
    <font>
      <sz val="10"/>
      <name val="Geneva"/>
      <family val="2"/>
    </font>
    <font>
      <sz val="9"/>
      <color theme="1"/>
      <name val="Calibri"/>
      <family val="2"/>
      <charset val="134"/>
      <scheme val="minor"/>
    </font>
    <font>
      <sz val="11"/>
      <color indexed="8"/>
      <name val="华文楷体"/>
      <family val="3"/>
      <charset val="134"/>
    </font>
    <font>
      <sz val="11"/>
      <color indexed="42"/>
      <name val="华文楷体"/>
      <family val="3"/>
      <charset val="134"/>
    </font>
    <font>
      <sz val="10"/>
      <color indexed="9"/>
      <name val="Arial"/>
      <family val="2"/>
    </font>
    <font>
      <sz val="11"/>
      <color indexed="20"/>
      <name val="华文楷体"/>
      <family val="3"/>
      <charset val="134"/>
    </font>
    <font>
      <b/>
      <sz val="11"/>
      <color indexed="52"/>
      <name val="华文楷体"/>
      <family val="3"/>
      <charset val="134"/>
    </font>
    <font>
      <b/>
      <sz val="10"/>
      <color indexed="52"/>
      <name val="Arial"/>
      <family val="2"/>
    </font>
    <font>
      <b/>
      <sz val="11"/>
      <color indexed="42"/>
      <name val="华文楷体"/>
      <family val="3"/>
      <charset val="134"/>
    </font>
    <font>
      <b/>
      <sz val="10"/>
      <color indexed="9"/>
      <name val="Arial"/>
      <family val="2"/>
    </font>
    <font>
      <i/>
      <sz val="11"/>
      <color indexed="23"/>
      <name val="华文楷体"/>
      <family val="3"/>
      <charset val="134"/>
    </font>
    <font>
      <i/>
      <sz val="10"/>
      <color indexed="23"/>
      <name val="Arial"/>
      <family val="2"/>
    </font>
    <font>
      <sz val="11"/>
      <color indexed="17"/>
      <name val="华文楷体"/>
      <family val="3"/>
      <charset val="134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b/>
      <sz val="11"/>
      <color indexed="62"/>
      <name val="华文楷体"/>
      <family val="3"/>
      <charset val="134"/>
    </font>
    <font>
      <b/>
      <sz val="11"/>
      <color indexed="56"/>
      <name val="Arial"/>
      <family val="2"/>
    </font>
    <font>
      <sz val="10"/>
      <color indexed="17"/>
      <name val="Times New Roman"/>
      <family val="1"/>
    </font>
    <font>
      <sz val="10"/>
      <color indexed="62"/>
      <name val="Arial"/>
      <family val="2"/>
    </font>
    <font>
      <sz val="11"/>
      <color indexed="52"/>
      <name val="华文楷体"/>
      <family val="3"/>
      <charset val="134"/>
    </font>
    <font>
      <sz val="10"/>
      <color indexed="52"/>
      <name val="Arial"/>
      <family val="2"/>
    </font>
    <font>
      <sz val="11"/>
      <color indexed="60"/>
      <name val="华文楷体"/>
      <family val="3"/>
      <charset val="134"/>
    </font>
    <font>
      <sz val="10"/>
      <color indexed="60"/>
      <name val="Arial"/>
      <family val="2"/>
    </font>
    <font>
      <b/>
      <sz val="11"/>
      <color indexed="63"/>
      <name val="华文楷体"/>
      <family val="3"/>
      <charset val="134"/>
    </font>
    <font>
      <b/>
      <sz val="10"/>
      <color indexed="63"/>
      <name val="Arial"/>
      <family val="2"/>
    </font>
    <font>
      <sz val="9"/>
      <color indexed="8"/>
      <name val="Arial"/>
      <family val="2"/>
    </font>
    <font>
      <b/>
      <sz val="18"/>
      <color indexed="62"/>
      <name val="Cambria"/>
      <family val="1"/>
    </font>
    <font>
      <sz val="11"/>
      <color indexed="10"/>
      <name val="华文楷体"/>
      <family val="3"/>
      <charset val="134"/>
    </font>
    <font>
      <sz val="10"/>
      <color indexed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宋体"/>
      <family val="3"/>
      <charset val="134"/>
    </font>
    <font>
      <sz val="9"/>
      <name val="Calibri"/>
      <family val="3"/>
      <charset val="134"/>
      <scheme val="minor"/>
    </font>
    <font>
      <sz val="10"/>
      <color theme="1"/>
      <name val="Arial Unicode MS"/>
      <family val="2"/>
      <charset val="134"/>
    </font>
    <font>
      <sz val="11"/>
      <name val="Calibri"/>
      <family val="2"/>
      <scheme val="minor"/>
    </font>
    <font>
      <sz val="10"/>
      <color rgb="FF000099"/>
      <name val="Times New Roman"/>
      <family val="1"/>
    </font>
    <font>
      <sz val="11"/>
      <color rgb="FF000099"/>
      <name val="Calibri"/>
      <family val="2"/>
      <scheme val="minor"/>
    </font>
    <font>
      <sz val="10"/>
      <color rgb="FF000099"/>
      <name val="Calibri"/>
      <family val="2"/>
      <scheme val="minor"/>
    </font>
    <font>
      <sz val="12"/>
      <color rgb="FF000099"/>
      <name val="Arial"/>
      <family val="2"/>
    </font>
    <font>
      <i/>
      <sz val="12"/>
      <name val="Arial"/>
      <family val="2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rgb="FF0000FF"/>
      <name val="Arial"/>
      <family val="2"/>
    </font>
    <font>
      <b/>
      <u/>
      <sz val="12"/>
      <color rgb="FF0000FF"/>
      <name val="Calibri"/>
      <family val="2"/>
      <scheme val="minor"/>
    </font>
    <font>
      <b/>
      <u/>
      <sz val="12"/>
      <color rgb="FF0000FF"/>
      <name val="Arial"/>
      <family val="2"/>
    </font>
    <font>
      <b/>
      <i/>
      <u/>
      <sz val="12"/>
      <color rgb="FF0000FF"/>
      <name val="Calibri"/>
      <family val="2"/>
      <scheme val="minor"/>
    </font>
    <font>
      <b/>
      <i/>
      <sz val="12"/>
      <name val="Arial"/>
      <family val="2"/>
    </font>
    <font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99"/>
      <name val="Arial"/>
      <family val="2"/>
    </font>
    <font>
      <sz val="12"/>
      <color rgb="FF000099"/>
      <name val="Calibri"/>
      <family val="2"/>
      <scheme val="minor"/>
    </font>
    <font>
      <sz val="12"/>
      <color rgb="FF0000FF"/>
      <name val="Arial"/>
      <family val="2"/>
    </font>
    <font>
      <b/>
      <sz val="12"/>
      <color rgb="FF0000FF"/>
      <name val="Calibri"/>
      <family val="2"/>
      <scheme val="minor"/>
    </font>
    <font>
      <b/>
      <sz val="12"/>
      <color theme="3" tint="-0.499984740745262"/>
      <name val="Arial"/>
      <family val="2"/>
    </font>
    <font>
      <sz val="12"/>
      <color rgb="FF0000FF"/>
      <name val="Arial Unicode MS"/>
      <family val="2"/>
      <charset val="134"/>
    </font>
    <font>
      <b/>
      <sz val="12"/>
      <color rgb="FF0070C0"/>
      <name val="Calibri"/>
      <family val="2"/>
      <scheme val="minor"/>
    </font>
    <font>
      <b/>
      <sz val="12"/>
      <color rgb="FFFF0000"/>
      <name val="Times New Roman"/>
      <family val="1"/>
    </font>
    <font>
      <sz val="14"/>
      <color indexed="81"/>
      <name val="Tahoma"/>
      <family val="2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rgb="FFFF0000"/>
      <name val="Arial Unicode MS"/>
      <family val="2"/>
    </font>
    <font>
      <b/>
      <sz val="10"/>
      <name val="Arial"/>
      <family val="2"/>
    </font>
    <font>
      <sz val="12"/>
      <color rgb="FF0070C0"/>
      <name val="Calibri"/>
      <family val="2"/>
      <scheme val="minor"/>
    </font>
    <font>
      <b/>
      <sz val="12"/>
      <color rgb="FFFF0000"/>
      <name val="Arial"/>
      <family val="2"/>
    </font>
    <font>
      <i/>
      <sz val="12"/>
      <color rgb="FFFF0000"/>
      <name val="Calibri"/>
      <family val="2"/>
      <scheme val="minor"/>
    </font>
    <font>
      <i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mediumGray">
        <fgColor indexed="22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</fills>
  <borders count="1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double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24">
    <xf numFmtId="0" fontId="0" fillId="0" borderId="0"/>
    <xf numFmtId="0" fontId="2" fillId="0" borderId="0">
      <protection locked="0"/>
    </xf>
    <xf numFmtId="3" fontId="6" fillId="0" borderId="4">
      <protection locked="0"/>
    </xf>
    <xf numFmtId="167" fontId="6" fillId="0" borderId="0" applyFont="0" applyFill="0" applyBorder="0" applyAlignment="0" applyProtection="0"/>
    <xf numFmtId="49" fontId="2" fillId="0" borderId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protection locked="0"/>
    </xf>
    <xf numFmtId="0" fontId="6" fillId="0" borderId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protection locked="0"/>
    </xf>
    <xf numFmtId="0" fontId="8" fillId="0" borderId="0"/>
    <xf numFmtId="0" fontId="6" fillId="0" borderId="0">
      <protection locked="0"/>
    </xf>
    <xf numFmtId="0" fontId="6" fillId="0" borderId="0"/>
    <xf numFmtId="0" fontId="6" fillId="0" borderId="0">
      <protection locked="0"/>
    </xf>
    <xf numFmtId="0" fontId="6" fillId="0" borderId="0">
      <protection locked="0"/>
    </xf>
    <xf numFmtId="170" fontId="2" fillId="0" borderId="0" applyFill="0" applyBorder="0" applyProtection="0">
      <alignment horizontal="right"/>
    </xf>
    <xf numFmtId="171" fontId="2" fillId="0" borderId="0" applyFill="0" applyBorder="0" applyProtection="0">
      <alignment horizontal="right"/>
    </xf>
    <xf numFmtId="172" fontId="9" fillId="0" borderId="0" applyFill="0" applyBorder="0" applyProtection="0">
      <alignment horizontal="center"/>
    </xf>
    <xf numFmtId="173" fontId="9" fillId="0" borderId="0" applyFill="0" applyBorder="0" applyProtection="0">
      <alignment horizontal="center"/>
    </xf>
    <xf numFmtId="174" fontId="10" fillId="0" borderId="0" applyFill="0" applyBorder="0" applyProtection="0">
      <alignment horizontal="right"/>
    </xf>
    <xf numFmtId="175" fontId="2" fillId="0" borderId="0" applyFill="0" applyBorder="0" applyProtection="0">
      <alignment horizontal="right"/>
    </xf>
    <xf numFmtId="176" fontId="2" fillId="0" borderId="0" applyFill="0" applyBorder="0" applyProtection="0">
      <alignment horizontal="right"/>
    </xf>
    <xf numFmtId="177" fontId="2" fillId="0" borderId="0" applyFill="0" applyBorder="0" applyProtection="0">
      <alignment horizontal="right"/>
    </xf>
    <xf numFmtId="178" fontId="2" fillId="0" borderId="0" applyFill="0" applyBorder="0" applyProtection="0">
      <alignment horizontal="right"/>
    </xf>
    <xf numFmtId="0" fontId="5" fillId="0" borderId="0">
      <protection locked="0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0" applyNumberFormat="0" applyAlignment="0"/>
    <xf numFmtId="0" fontId="14" fillId="0" borderId="6"/>
    <xf numFmtId="0" fontId="15" fillId="0" borderId="0" applyNumberFormat="0">
      <alignment horizontal="center"/>
      <protection hidden="1"/>
    </xf>
    <xf numFmtId="179" fontId="16" fillId="0" borderId="0" applyFill="0" applyBorder="0" applyAlignment="0"/>
    <xf numFmtId="180" fontId="8" fillId="0" borderId="0" applyFill="0" applyBorder="0" applyAlignment="0"/>
    <xf numFmtId="181" fontId="8" fillId="0" borderId="0" applyFill="0" applyBorder="0" applyAlignment="0"/>
    <xf numFmtId="182" fontId="17" fillId="0" borderId="0" applyFill="0" applyBorder="0" applyAlignment="0"/>
    <xf numFmtId="183" fontId="17" fillId="0" borderId="0" applyFill="0" applyBorder="0" applyAlignment="0"/>
    <xf numFmtId="166" fontId="8" fillId="0" borderId="0" applyFill="0" applyBorder="0" applyAlignment="0"/>
    <xf numFmtId="184" fontId="17" fillId="0" borderId="0" applyFill="0" applyBorder="0" applyAlignment="0"/>
    <xf numFmtId="180" fontId="8" fillId="0" borderId="0" applyFill="0" applyBorder="0" applyAlignment="0"/>
    <xf numFmtId="166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19" fillId="0" borderId="4" applyProtection="0">
      <alignment horizontal="center" vertical="top" wrapText="1"/>
      <protection hidden="1"/>
    </xf>
    <xf numFmtId="180" fontId="8" fillId="0" borderId="0" applyFont="0" applyFill="0" applyBorder="0" applyAlignment="0" applyProtection="0"/>
    <xf numFmtId="18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4" fontId="20" fillId="0" borderId="0" applyFill="0" applyBorder="0" applyAlignment="0"/>
    <xf numFmtId="0" fontId="21" fillId="0" borderId="0"/>
    <xf numFmtId="0" fontId="22" fillId="0" borderId="7" applyFill="0" applyBorder="0" applyAlignment="0"/>
    <xf numFmtId="186" fontId="13" fillId="0" borderId="8" applyFill="0" applyProtection="0">
      <alignment horizontal="center"/>
    </xf>
    <xf numFmtId="166" fontId="8" fillId="0" borderId="0" applyFill="0" applyBorder="0" applyAlignment="0"/>
    <xf numFmtId="180" fontId="8" fillId="0" borderId="0" applyFill="0" applyBorder="0" applyAlignment="0"/>
    <xf numFmtId="166" fontId="8" fillId="0" borderId="0" applyFill="0" applyBorder="0" applyAlignment="0"/>
    <xf numFmtId="184" fontId="17" fillId="0" borderId="0" applyFill="0" applyBorder="0" applyAlignment="0"/>
    <xf numFmtId="180" fontId="8" fillId="0" borderId="0" applyFill="0" applyBorder="0" applyAlignment="0"/>
    <xf numFmtId="187" fontId="2" fillId="0" borderId="0" applyFont="0" applyFill="0" applyBorder="0" applyAlignment="0" applyProtection="0"/>
    <xf numFmtId="2" fontId="18" fillId="0" borderId="0" applyFont="0" applyFill="0" applyBorder="0" applyAlignment="0" applyProtection="0"/>
    <xf numFmtId="188" fontId="23" fillId="0" borderId="9" applyNumberFormat="0" applyAlignment="0"/>
    <xf numFmtId="38" fontId="13" fillId="16" borderId="0" applyNumberFormat="0" applyBorder="0" applyAlignment="0" applyProtection="0"/>
    <xf numFmtId="0" fontId="24" fillId="0" borderId="0"/>
    <xf numFmtId="0" fontId="25" fillId="0" borderId="10" applyNumberFormat="0" applyAlignment="0" applyProtection="0">
      <alignment horizontal="left" vertical="center"/>
    </xf>
    <xf numFmtId="0" fontId="25" fillId="0" borderId="2">
      <alignment horizontal="left" vertical="center"/>
    </xf>
    <xf numFmtId="37" fontId="26" fillId="0" borderId="11" applyNumberFormat="0" applyFill="0" applyBorder="0" applyProtection="0">
      <alignment horizontal="center"/>
    </xf>
    <xf numFmtId="0" fontId="27" fillId="0" borderId="0" applyNumberFormat="0" applyFill="0" applyBorder="0" applyAlignment="0" applyProtection="0">
      <alignment vertical="top"/>
      <protection locked="0"/>
    </xf>
    <xf numFmtId="10" fontId="13" fillId="17" borderId="4" applyNumberFormat="0" applyBorder="0" applyAlignment="0" applyProtection="0"/>
    <xf numFmtId="189" fontId="26" fillId="0" borderId="0" applyFont="0" applyFill="0" applyBorder="0" applyProtection="0">
      <alignment horizontal="center"/>
    </xf>
    <xf numFmtId="166" fontId="8" fillId="0" borderId="0" applyFill="0" applyBorder="0" applyAlignment="0"/>
    <xf numFmtId="180" fontId="8" fillId="0" borderId="0" applyFill="0" applyBorder="0" applyAlignment="0"/>
    <xf numFmtId="166" fontId="8" fillId="0" borderId="0" applyFill="0" applyBorder="0" applyAlignment="0"/>
    <xf numFmtId="184" fontId="17" fillId="0" borderId="0" applyFill="0" applyBorder="0" applyAlignment="0"/>
    <xf numFmtId="180" fontId="8" fillId="0" borderId="0" applyFill="0" applyBorder="0" applyAlignment="0"/>
    <xf numFmtId="190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28" fillId="0" borderId="0"/>
    <xf numFmtId="0" fontId="6" fillId="0" borderId="0">
      <protection locked="0"/>
    </xf>
    <xf numFmtId="0" fontId="6" fillId="0" borderId="0">
      <protection locked="0"/>
    </xf>
    <xf numFmtId="167" fontId="2" fillId="0" borderId="0"/>
    <xf numFmtId="0" fontId="6" fillId="0" borderId="0"/>
    <xf numFmtId="40" fontId="29" fillId="18" borderId="0">
      <alignment horizontal="right"/>
    </xf>
    <xf numFmtId="0" fontId="30" fillId="18" borderId="0">
      <alignment horizontal="right"/>
    </xf>
    <xf numFmtId="0" fontId="31" fillId="18" borderId="7"/>
    <xf numFmtId="0" fontId="31" fillId="0" borderId="0" applyBorder="0">
      <alignment horizontal="centerContinuous"/>
    </xf>
    <xf numFmtId="0" fontId="32" fillId="0" borderId="0" applyBorder="0">
      <alignment horizontal="centerContinuous"/>
    </xf>
    <xf numFmtId="0" fontId="33" fillId="19" borderId="4" applyNumberFormat="0" applyProtection="0">
      <alignment horizontal="center" vertical="top" wrapText="1"/>
      <protection hidden="1"/>
    </xf>
    <xf numFmtId="183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74" fontId="10" fillId="0" borderId="0" applyFill="0" applyBorder="0" applyProtection="0">
      <alignment horizontal="right"/>
    </xf>
    <xf numFmtId="0" fontId="5" fillId="16" borderId="6" applyFont="0" applyFill="0" applyAlignment="0"/>
    <xf numFmtId="166" fontId="8" fillId="0" borderId="0" applyFill="0" applyBorder="0" applyAlignment="0"/>
    <xf numFmtId="180" fontId="8" fillId="0" borderId="0" applyFill="0" applyBorder="0" applyAlignment="0"/>
    <xf numFmtId="166" fontId="8" fillId="0" borderId="0" applyFill="0" applyBorder="0" applyAlignment="0"/>
    <xf numFmtId="184" fontId="17" fillId="0" borderId="0" applyFill="0" applyBorder="0" applyAlignment="0"/>
    <xf numFmtId="180" fontId="8" fillId="0" borderId="0" applyFill="0" applyBorder="0" applyAlignment="0"/>
    <xf numFmtId="0" fontId="34" fillId="0" borderId="0" applyNumberFormat="0" applyFont="0" applyFill="0" applyBorder="0" applyAlignment="0" applyProtection="0">
      <alignment horizontal="left"/>
    </xf>
    <xf numFmtId="193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0" fontId="16" fillId="0" borderId="0"/>
    <xf numFmtId="0" fontId="6" fillId="0" borderId="0">
      <protection locked="0"/>
    </xf>
    <xf numFmtId="2" fontId="4" fillId="0" borderId="4">
      <alignment horizontal="center" vertical="center"/>
      <protection locked="0"/>
    </xf>
    <xf numFmtId="49" fontId="20" fillId="0" borderId="0" applyFill="0" applyBorder="0" applyAlignment="0"/>
    <xf numFmtId="195" fontId="17" fillId="0" borderId="0" applyFill="0" applyBorder="0" applyAlignment="0"/>
    <xf numFmtId="188" fontId="34" fillId="0" borderId="0" applyFill="0" applyBorder="0" applyAlignment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96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41" fillId="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15" applyNumberFormat="0" applyFill="0" applyAlignment="0" applyProtection="0">
      <alignment vertical="center"/>
    </xf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20" borderId="16" applyNumberFormat="0" applyAlignment="0" applyProtection="0">
      <alignment vertical="center"/>
    </xf>
    <xf numFmtId="0" fontId="46" fillId="21" borderId="17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0" fillId="0" borderId="0"/>
    <xf numFmtId="41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2" fillId="20" borderId="19" applyNumberFormat="0" applyAlignment="0" applyProtection="0">
      <alignment vertical="center"/>
    </xf>
    <xf numFmtId="0" fontId="53" fillId="7" borderId="16" applyNumberFormat="0" applyAlignment="0" applyProtection="0">
      <alignment vertical="center"/>
    </xf>
    <xf numFmtId="0" fontId="54" fillId="0" borderId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27" borderId="20" applyNumberFormat="0" applyFont="0" applyAlignment="0" applyProtection="0">
      <alignment vertical="center"/>
    </xf>
    <xf numFmtId="0" fontId="44" fillId="0" borderId="0"/>
    <xf numFmtId="0" fontId="44" fillId="0" borderId="0"/>
    <xf numFmtId="0" fontId="44" fillId="0" borderId="0"/>
    <xf numFmtId="0" fontId="1" fillId="0" borderId="0">
      <protection locked="0"/>
    </xf>
    <xf numFmtId="167" fontId="1" fillId="0" borderId="0" applyFont="0" applyFill="0" applyBorder="0" applyAlignment="0" applyProtection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9" fontId="1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>
      <alignment vertical="center"/>
    </xf>
    <xf numFmtId="0" fontId="1" fillId="0" borderId="0">
      <protection locked="0"/>
    </xf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>
      <alignment vertical="center"/>
    </xf>
    <xf numFmtId="0" fontId="1" fillId="0" borderId="0">
      <protection locked="0"/>
    </xf>
    <xf numFmtId="0" fontId="6" fillId="0" borderId="0">
      <protection locked="0"/>
    </xf>
    <xf numFmtId="0" fontId="3" fillId="0" borderId="0">
      <alignment vertical="center"/>
    </xf>
    <xf numFmtId="0" fontId="6" fillId="0" borderId="0"/>
    <xf numFmtId="0" fontId="6" fillId="0" borderId="0">
      <protection locked="0"/>
    </xf>
    <xf numFmtId="14" fontId="55" fillId="0" borderId="0"/>
    <xf numFmtId="0" fontId="56" fillId="28" borderId="0" applyNumberFormat="0">
      <alignment horizontal="center"/>
    </xf>
    <xf numFmtId="167" fontId="6" fillId="0" borderId="0" applyFont="0" applyFill="0" applyBorder="0" applyAlignment="0" applyProtection="0"/>
    <xf numFmtId="39" fontId="55" fillId="0" borderId="0">
      <alignment horizontal="right"/>
    </xf>
    <xf numFmtId="199" fontId="57" fillId="0" borderId="0" applyFill="0" applyProtection="0">
      <alignment vertical="center"/>
    </xf>
    <xf numFmtId="0" fontId="6" fillId="0" borderId="22" applyNumberFormat="0" applyFont="0" applyFill="0" applyAlignment="0" applyProtection="0"/>
    <xf numFmtId="200" fontId="55" fillId="0" borderId="0" applyBorder="0"/>
    <xf numFmtId="0" fontId="58" fillId="0" borderId="0">
      <alignment horizontal="left" indent="2"/>
    </xf>
    <xf numFmtId="0" fontId="6" fillId="0" borderId="0"/>
    <xf numFmtId="0" fontId="59" fillId="0" borderId="0" applyNumberFormat="0" applyFill="0" applyBorder="0" applyAlignment="0" applyProtection="0">
      <alignment horizontal="left"/>
    </xf>
    <xf numFmtId="0" fontId="60" fillId="0" borderId="0" applyNumberFormat="0" applyFill="0" applyBorder="0" applyAlignment="0" applyProtection="0">
      <alignment horizontal="left"/>
    </xf>
    <xf numFmtId="0" fontId="61" fillId="0" borderId="0" applyNumberFormat="0" applyFill="0" applyBorder="0" applyAlignment="0" applyProtection="0">
      <alignment horizontal="left"/>
    </xf>
    <xf numFmtId="0" fontId="62" fillId="0" borderId="0" applyNumberFormat="0" applyFill="0" applyBorder="0" applyAlignment="0" applyProtection="0">
      <alignment horizontal="left"/>
    </xf>
    <xf numFmtId="0" fontId="63" fillId="0" borderId="0" applyNumberFormat="0" applyFill="0" applyAlignment="0" applyProtection="0">
      <alignment horizontal="left"/>
    </xf>
    <xf numFmtId="0" fontId="62" fillId="0" borderId="0" applyNumberFormat="0" applyFill="0" applyBorder="0" applyAlignment="0" applyProtection="0">
      <alignment horizontal="left"/>
    </xf>
    <xf numFmtId="0" fontId="63" fillId="0" borderId="0" applyNumberFormat="0" applyFill="0" applyBorder="0" applyAlignment="0" applyProtection="0">
      <alignment horizontal="left"/>
    </xf>
    <xf numFmtId="0" fontId="64" fillId="0" borderId="0" applyNumberFormat="0" applyFill="0" applyBorder="0" applyAlignment="0" applyProtection="0">
      <alignment horizontal="left"/>
    </xf>
    <xf numFmtId="0" fontId="65" fillId="0" borderId="0" applyNumberFormat="0" applyFill="0" applyBorder="0" applyAlignment="0" applyProtection="0">
      <alignment horizontal="left"/>
    </xf>
    <xf numFmtId="0" fontId="6" fillId="28" borderId="21" applyNumberFormat="0" applyFont="0" applyBorder="0" applyAlignment="0" applyProtection="0"/>
    <xf numFmtId="37" fontId="55" fillId="0" borderId="0" applyBorder="0"/>
    <xf numFmtId="201" fontId="55" fillId="0" borderId="0"/>
    <xf numFmtId="202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37" fontId="66" fillId="0" borderId="0"/>
    <xf numFmtId="0" fontId="67" fillId="0" borderId="0">
      <protection locked="0"/>
    </xf>
    <xf numFmtId="0" fontId="50" fillId="0" borderId="0"/>
    <xf numFmtId="0" fontId="50" fillId="0" borderId="0">
      <alignment vertical="center"/>
    </xf>
    <xf numFmtId="0" fontId="6" fillId="0" borderId="22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5" applyNumberFormat="0" applyFont="0" applyFill="0" applyAlignment="0" applyProtection="0"/>
    <xf numFmtId="206" fontId="55" fillId="0" borderId="3" applyBorder="0"/>
    <xf numFmtId="9" fontId="67" fillId="0" borderId="0" applyFont="0" applyFill="0" applyBorder="0" applyAlignment="0" applyProtection="0">
      <alignment vertical="center"/>
    </xf>
    <xf numFmtId="15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0" fontId="68" fillId="0" borderId="3">
      <alignment horizontal="center"/>
    </xf>
    <xf numFmtId="3" fontId="34" fillId="0" borderId="0" applyFont="0" applyFill="0" applyBorder="0" applyAlignment="0" applyProtection="0"/>
    <xf numFmtId="0" fontId="34" fillId="29" borderId="0" applyNumberFormat="0" applyFont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" fillId="28" borderId="0" applyNumberFormat="0" applyBorder="0" applyProtection="0">
      <alignment horizontal="center"/>
    </xf>
    <xf numFmtId="0" fontId="69" fillId="0" borderId="0">
      <alignment horizontal="left"/>
    </xf>
    <xf numFmtId="0" fontId="56" fillId="0" borderId="0">
      <alignment horizontal="left" indent="1"/>
    </xf>
    <xf numFmtId="18" fontId="55" fillId="0" borderId="0" applyFill="0" applyProtection="0">
      <alignment horizontal="center"/>
    </xf>
    <xf numFmtId="0" fontId="70" fillId="0" borderId="0">
      <alignment horizontal="center"/>
    </xf>
    <xf numFmtId="0" fontId="58" fillId="0" borderId="0">
      <alignment horizontal="center"/>
    </xf>
    <xf numFmtId="0" fontId="71" fillId="0" borderId="0" applyNumberFormat="0" applyFill="0" applyBorder="0" applyAlignment="0" applyProtection="0">
      <alignment horizontal="left"/>
    </xf>
    <xf numFmtId="0" fontId="72" fillId="0" borderId="0" applyNumberFormat="0" applyFill="0" applyBorder="0" applyAlignment="0" applyProtection="0">
      <alignment horizontal="left"/>
    </xf>
    <xf numFmtId="0" fontId="73" fillId="0" borderId="0" applyNumberFormat="0" applyFill="0" applyBorder="0" applyAlignment="0" applyProtection="0">
      <alignment horizontal="left"/>
    </xf>
    <xf numFmtId="0" fontId="74" fillId="0" borderId="0" applyNumberFormat="0" applyFill="0" applyBorder="0" applyAlignment="0" applyProtection="0">
      <alignment horizontal="left"/>
    </xf>
    <xf numFmtId="0" fontId="75" fillId="0" borderId="0" applyNumberFormat="0" applyFill="0" applyBorder="0" applyAlignment="0" applyProtection="0">
      <alignment horizontal="left"/>
    </xf>
    <xf numFmtId="0" fontId="74" fillId="0" borderId="0" applyNumberFormat="0" applyFill="0" applyBorder="0" applyAlignment="0" applyProtection="0">
      <alignment horizontal="left"/>
    </xf>
    <xf numFmtId="0" fontId="75" fillId="0" borderId="0" applyNumberFormat="0" applyFill="0" applyBorder="0" applyAlignment="0" applyProtection="0">
      <alignment horizontal="left"/>
    </xf>
    <xf numFmtId="0" fontId="76" fillId="0" borderId="0">
      <alignment horizontal="left"/>
    </xf>
    <xf numFmtId="0" fontId="55" fillId="0" borderId="0" applyNumberFormat="0" applyFill="0" applyBorder="0" applyAlignment="0" applyProtection="0">
      <alignment horizontal="left"/>
    </xf>
    <xf numFmtId="0" fontId="6" fillId="28" borderId="0" applyNumberFormat="0" applyFont="0" applyBorder="0" applyAlignment="0" applyProtection="0"/>
    <xf numFmtId="0" fontId="6" fillId="0" borderId="3" applyNumberFormat="0" applyFont="0" applyFill="0" applyAlignment="0" applyProtection="0"/>
    <xf numFmtId="37" fontId="6" fillId="0" borderId="0"/>
    <xf numFmtId="0" fontId="6" fillId="0" borderId="0"/>
    <xf numFmtId="0" fontId="39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/>
    <xf numFmtId="0" fontId="7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/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7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7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1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/>
    <xf numFmtId="0" fontId="8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/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82" fillId="0" borderId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8" fontId="67" fillId="0" borderId="0" applyFont="0" applyFill="0" applyBorder="0" applyAlignment="0" applyProtection="0">
      <alignment vertical="center"/>
    </xf>
    <xf numFmtId="0" fontId="67" fillId="0" borderId="0">
      <protection locked="0"/>
    </xf>
    <xf numFmtId="0" fontId="83" fillId="0" borderId="0">
      <alignment vertical="center"/>
    </xf>
    <xf numFmtId="0" fontId="6" fillId="0" borderId="0">
      <protection locked="0"/>
    </xf>
    <xf numFmtId="0" fontId="84" fillId="30" borderId="0" applyNumberFormat="0" applyBorder="0" applyAlignment="0" applyProtection="0"/>
    <xf numFmtId="0" fontId="20" fillId="2" borderId="0" applyNumberFormat="0" applyBorder="0" applyAlignment="0" applyProtection="0"/>
    <xf numFmtId="0" fontId="84" fillId="30" borderId="0" applyNumberFormat="0" applyBorder="0" applyAlignment="0" applyProtection="0"/>
    <xf numFmtId="0" fontId="84" fillId="7" borderId="0" applyNumberFormat="0" applyBorder="0" applyAlignment="0" applyProtection="0"/>
    <xf numFmtId="0" fontId="20" fillId="3" borderId="0" applyNumberFormat="0" applyBorder="0" applyAlignment="0" applyProtection="0"/>
    <xf numFmtId="0" fontId="84" fillId="7" borderId="0" applyNumberFormat="0" applyBorder="0" applyAlignment="0" applyProtection="0"/>
    <xf numFmtId="0" fontId="84" fillId="27" borderId="0" applyNumberFormat="0" applyBorder="0" applyAlignment="0" applyProtection="0"/>
    <xf numFmtId="0" fontId="20" fillId="4" borderId="0" applyNumberFormat="0" applyBorder="0" applyAlignment="0" applyProtection="0"/>
    <xf numFmtId="0" fontId="84" fillId="27" borderId="0" applyNumberFormat="0" applyBorder="0" applyAlignment="0" applyProtection="0"/>
    <xf numFmtId="0" fontId="84" fillId="30" borderId="0" applyNumberFormat="0" applyBorder="0" applyAlignment="0" applyProtection="0"/>
    <xf numFmtId="0" fontId="20" fillId="5" borderId="0" applyNumberFormat="0" applyBorder="0" applyAlignment="0" applyProtection="0"/>
    <xf numFmtId="0" fontId="84" fillId="30" borderId="0" applyNumberFormat="0" applyBorder="0" applyAlignment="0" applyProtection="0"/>
    <xf numFmtId="0" fontId="84" fillId="6" borderId="0" applyNumberFormat="0" applyBorder="0" applyAlignment="0" applyProtection="0"/>
    <xf numFmtId="0" fontId="20" fillId="6" borderId="0" applyNumberFormat="0" applyBorder="0" applyAlignment="0" applyProtection="0"/>
    <xf numFmtId="0" fontId="84" fillId="6" borderId="0" applyNumberFormat="0" applyBorder="0" applyAlignment="0" applyProtection="0"/>
    <xf numFmtId="0" fontId="84" fillId="7" borderId="0" applyNumberFormat="0" applyBorder="0" applyAlignment="0" applyProtection="0"/>
    <xf numFmtId="0" fontId="20" fillId="7" borderId="0" applyNumberFormat="0" applyBorder="0" applyAlignment="0" applyProtection="0"/>
    <xf numFmtId="0" fontId="84" fillId="7" borderId="0" applyNumberFormat="0" applyBorder="0" applyAlignment="0" applyProtection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4" fillId="20" borderId="0" applyNumberFormat="0" applyBorder="0" applyAlignment="0" applyProtection="0"/>
    <xf numFmtId="0" fontId="20" fillId="8" borderId="0" applyNumberFormat="0" applyBorder="0" applyAlignment="0" applyProtection="0"/>
    <xf numFmtId="0" fontId="84" fillId="20" borderId="0" applyNumberFormat="0" applyBorder="0" applyAlignment="0" applyProtection="0"/>
    <xf numFmtId="0" fontId="84" fillId="9" borderId="0" applyNumberFormat="0" applyBorder="0" applyAlignment="0" applyProtection="0"/>
    <xf numFmtId="0" fontId="20" fillId="9" borderId="0" applyNumberFormat="0" applyBorder="0" applyAlignment="0" applyProtection="0"/>
    <xf numFmtId="0" fontId="84" fillId="9" borderId="0" applyNumberFormat="0" applyBorder="0" applyAlignment="0" applyProtection="0"/>
    <xf numFmtId="0" fontId="84" fillId="26" borderId="0" applyNumberFormat="0" applyBorder="0" applyAlignment="0" applyProtection="0"/>
    <xf numFmtId="0" fontId="20" fillId="10" borderId="0" applyNumberFormat="0" applyBorder="0" applyAlignment="0" applyProtection="0"/>
    <xf numFmtId="0" fontId="84" fillId="26" borderId="0" applyNumberFormat="0" applyBorder="0" applyAlignment="0" applyProtection="0"/>
    <xf numFmtId="0" fontId="84" fillId="20" borderId="0" applyNumberFormat="0" applyBorder="0" applyAlignment="0" applyProtection="0"/>
    <xf numFmtId="0" fontId="20" fillId="5" borderId="0" applyNumberFormat="0" applyBorder="0" applyAlignment="0" applyProtection="0"/>
    <xf numFmtId="0" fontId="84" fillId="20" borderId="0" applyNumberFormat="0" applyBorder="0" applyAlignment="0" applyProtection="0"/>
    <xf numFmtId="0" fontId="84" fillId="8" borderId="0" applyNumberFormat="0" applyBorder="0" applyAlignment="0" applyProtection="0"/>
    <xf numFmtId="0" fontId="20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7" borderId="0" applyNumberFormat="0" applyBorder="0" applyAlignment="0" applyProtection="0"/>
    <xf numFmtId="0" fontId="20" fillId="11" borderId="0" applyNumberFormat="0" applyBorder="0" applyAlignment="0" applyProtection="0"/>
    <xf numFmtId="0" fontId="84" fillId="7" borderId="0" applyNumberFormat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5" fillId="14" borderId="0" applyNumberFormat="0" applyBorder="0" applyAlignment="0" applyProtection="0"/>
    <xf numFmtId="0" fontId="86" fillId="12" borderId="0" applyNumberFormat="0" applyBorder="0" applyAlignment="0" applyProtection="0"/>
    <xf numFmtId="0" fontId="85" fillId="14" borderId="0" applyNumberFormat="0" applyBorder="0" applyAlignment="0" applyProtection="0"/>
    <xf numFmtId="0" fontId="85" fillId="9" borderId="0" applyNumberFormat="0" applyBorder="0" applyAlignment="0" applyProtection="0"/>
    <xf numFmtId="0" fontId="86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26" borderId="0" applyNumberFormat="0" applyBorder="0" applyAlignment="0" applyProtection="0"/>
    <xf numFmtId="0" fontId="86" fillId="10" borderId="0" applyNumberFormat="0" applyBorder="0" applyAlignment="0" applyProtection="0"/>
    <xf numFmtId="0" fontId="85" fillId="26" borderId="0" applyNumberFormat="0" applyBorder="0" applyAlignment="0" applyProtection="0"/>
    <xf numFmtId="0" fontId="85" fillId="20" borderId="0" applyNumberFormat="0" applyBorder="0" applyAlignment="0" applyProtection="0"/>
    <xf numFmtId="0" fontId="86" fillId="13" borderId="0" applyNumberFormat="0" applyBorder="0" applyAlignment="0" applyProtection="0"/>
    <xf numFmtId="0" fontId="85" fillId="20" borderId="0" applyNumberFormat="0" applyBorder="0" applyAlignment="0" applyProtection="0"/>
    <xf numFmtId="0" fontId="85" fillId="14" borderId="0" applyNumberFormat="0" applyBorder="0" applyAlignment="0" applyProtection="0"/>
    <xf numFmtId="0" fontId="86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7" borderId="0" applyNumberFormat="0" applyBorder="0" applyAlignment="0" applyProtection="0"/>
    <xf numFmtId="0" fontId="86" fillId="15" borderId="0" applyNumberFormat="0" applyBorder="0" applyAlignment="0" applyProtection="0"/>
    <xf numFmtId="0" fontId="85" fillId="7" borderId="0" applyNumberFormat="0" applyBorder="0" applyAlignment="0" applyProtection="0"/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5" fillId="14" borderId="0" applyNumberFormat="0" applyBorder="0" applyAlignment="0" applyProtection="0"/>
    <xf numFmtId="0" fontId="86" fillId="22" borderId="0" applyNumberFormat="0" applyBorder="0" applyAlignment="0" applyProtection="0"/>
    <xf numFmtId="0" fontId="85" fillId="14" borderId="0" applyNumberFormat="0" applyBorder="0" applyAlignment="0" applyProtection="0"/>
    <xf numFmtId="0" fontId="85" fillId="23" borderId="0" applyNumberFormat="0" applyBorder="0" applyAlignment="0" applyProtection="0"/>
    <xf numFmtId="0" fontId="86" fillId="23" borderId="0" applyNumberFormat="0" applyBorder="0" applyAlignment="0" applyProtection="0"/>
    <xf numFmtId="0" fontId="85" fillId="23" borderId="0" applyNumberFormat="0" applyBorder="0" applyAlignment="0" applyProtection="0"/>
    <xf numFmtId="0" fontId="85" fillId="24" borderId="0" applyNumberFormat="0" applyBorder="0" applyAlignment="0" applyProtection="0"/>
    <xf numFmtId="0" fontId="86" fillId="24" borderId="0" applyNumberFormat="0" applyBorder="0" applyAlignment="0" applyProtection="0"/>
    <xf numFmtId="0" fontId="85" fillId="24" borderId="0" applyNumberFormat="0" applyBorder="0" applyAlignment="0" applyProtection="0"/>
    <xf numFmtId="0" fontId="85" fillId="31" borderId="0" applyNumberFormat="0" applyBorder="0" applyAlignment="0" applyProtection="0"/>
    <xf numFmtId="0" fontId="86" fillId="13" borderId="0" applyNumberFormat="0" applyBorder="0" applyAlignment="0" applyProtection="0"/>
    <xf numFmtId="0" fontId="85" fillId="31" borderId="0" applyNumberFormat="0" applyBorder="0" applyAlignment="0" applyProtection="0"/>
    <xf numFmtId="0" fontId="85" fillId="14" borderId="0" applyNumberFormat="0" applyBorder="0" applyAlignment="0" applyProtection="0"/>
    <xf numFmtId="0" fontId="86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25" borderId="0" applyNumberFormat="0" applyBorder="0" applyAlignment="0" applyProtection="0"/>
    <xf numFmtId="0" fontId="86" fillId="25" borderId="0" applyNumberFormat="0" applyBorder="0" applyAlignment="0" applyProtection="0"/>
    <xf numFmtId="0" fontId="85" fillId="25" borderId="0" applyNumberFormat="0" applyBorder="0" applyAlignment="0" applyProtection="0"/>
    <xf numFmtId="0" fontId="87" fillId="3" borderId="0" applyNumberFormat="0" applyBorder="0" applyAlignment="0" applyProtection="0"/>
    <xf numFmtId="0" fontId="78" fillId="3" borderId="0" applyNumberFormat="0" applyBorder="0" applyAlignment="0" applyProtection="0"/>
    <xf numFmtId="0" fontId="87" fillId="3" borderId="0" applyNumberFormat="0" applyBorder="0" applyAlignment="0" applyProtection="0"/>
    <xf numFmtId="0" fontId="88" fillId="30" borderId="16" applyNumberFormat="0" applyAlignment="0" applyProtection="0"/>
    <xf numFmtId="0" fontId="89" fillId="20" borderId="16" applyNumberFormat="0" applyAlignment="0" applyProtection="0"/>
    <xf numFmtId="0" fontId="88" fillId="30" borderId="16" applyNumberFormat="0" applyAlignment="0" applyProtection="0"/>
    <xf numFmtId="0" fontId="90" fillId="21" borderId="17" applyNumberFormat="0" applyAlignment="0" applyProtection="0"/>
    <xf numFmtId="0" fontId="91" fillId="21" borderId="17" applyNumberFormat="0" applyAlignment="0" applyProtection="0"/>
    <xf numFmtId="0" fontId="90" fillId="21" borderId="17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50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50" fillId="0" borderId="0" applyFont="0" applyFill="0" applyBorder="0" applyAlignment="0" applyProtection="0">
      <alignment vertical="center"/>
    </xf>
    <xf numFmtId="168" fontId="50" fillId="0" borderId="0" applyFont="0" applyFill="0" applyBorder="0" applyAlignment="0" applyProtection="0">
      <alignment vertical="center"/>
    </xf>
    <xf numFmtId="168" fontId="50" fillId="0" borderId="0" applyFont="0" applyFill="0" applyBorder="0" applyAlignment="0" applyProtection="0">
      <alignment vertical="center"/>
    </xf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4" fillId="4" borderId="0" applyNumberFormat="0" applyBorder="0" applyAlignment="0" applyProtection="0"/>
    <xf numFmtId="0" fontId="80" fillId="4" borderId="0" applyNumberFormat="0" applyBorder="0" applyAlignment="0" applyProtection="0"/>
    <xf numFmtId="0" fontId="94" fillId="4" borderId="0" applyNumberFormat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24" applyNumberFormat="0" applyFill="0" applyAlignment="0" applyProtection="0"/>
    <xf numFmtId="0" fontId="98" fillId="0" borderId="14" applyNumberFormat="0" applyFill="0" applyAlignment="0" applyProtection="0"/>
    <xf numFmtId="0" fontId="97" fillId="0" borderId="24" applyNumberFormat="0" applyFill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207" fontId="99" fillId="32" borderId="0" applyNumberFormat="0" applyFont="0" applyProtection="0"/>
    <xf numFmtId="0" fontId="100" fillId="7" borderId="16" applyNumberFormat="0" applyAlignment="0" applyProtection="0"/>
    <xf numFmtId="207" fontId="99" fillId="32" borderId="0" applyNumberFormat="0" applyFont="0" applyProtection="0"/>
    <xf numFmtId="0" fontId="101" fillId="0" borderId="18" applyNumberFormat="0" applyFill="0" applyAlignment="0" applyProtection="0"/>
    <xf numFmtId="0" fontId="102" fillId="0" borderId="18" applyNumberFormat="0" applyFill="0" applyAlignment="0" applyProtection="0"/>
    <xf numFmtId="0" fontId="101" fillId="0" borderId="18" applyNumberFormat="0" applyFill="0" applyAlignment="0" applyProtection="0"/>
    <xf numFmtId="0" fontId="103" fillId="26" borderId="0" applyNumberFormat="0" applyBorder="0" applyAlignment="0" applyProtection="0"/>
    <xf numFmtId="0" fontId="104" fillId="26" borderId="0" applyNumberFormat="0" applyBorder="0" applyAlignment="0" applyProtection="0"/>
    <xf numFmtId="0" fontId="103" fillId="26" borderId="0" applyNumberFormat="0" applyBorder="0" applyAlignment="0" applyProtection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2" fillId="0" borderId="0">
      <protection locked="0"/>
    </xf>
    <xf numFmtId="0" fontId="50" fillId="0" borderId="0">
      <alignment vertical="center"/>
      <protection locked="0"/>
    </xf>
    <xf numFmtId="0" fontId="3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50" fillId="0" borderId="0">
      <alignment vertical="center"/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83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50" fillId="27" borderId="20" applyNumberFormat="0" applyFont="0" applyAlignment="0" applyProtection="0"/>
    <xf numFmtId="0" fontId="6" fillId="27" borderId="20" applyNumberFormat="0" applyFont="0" applyAlignment="0" applyProtection="0"/>
    <xf numFmtId="0" fontId="50" fillId="27" borderId="20" applyNumberFormat="0" applyFont="0" applyAlignment="0" applyProtection="0"/>
    <xf numFmtId="167" fontId="2" fillId="0" borderId="0"/>
    <xf numFmtId="0" fontId="105" fillId="30" borderId="19" applyNumberFormat="0" applyAlignment="0" applyProtection="0"/>
    <xf numFmtId="0" fontId="106" fillId="20" borderId="19" applyNumberFormat="0" applyAlignment="0" applyProtection="0"/>
    <xf numFmtId="0" fontId="105" fillId="30" borderId="19" applyNumberFormat="0" applyAlignment="0" applyProtection="0"/>
    <xf numFmtId="9" fontId="107" fillId="0" borderId="0" applyFont="0" applyFill="0" applyBorder="0" applyAlignment="0" applyProtection="0">
      <alignment vertical="center"/>
    </xf>
    <xf numFmtId="9" fontId="107" fillId="0" borderId="0" applyFont="0" applyFill="0" applyBorder="0" applyAlignment="0" applyProtection="0">
      <alignment vertical="center"/>
    </xf>
    <xf numFmtId="0" fontId="8" fillId="0" borderId="0"/>
    <xf numFmtId="0" fontId="10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8" fillId="0" borderId="25" applyNumberFormat="0" applyFont="0" applyFill="0" applyAlignment="0" applyProtection="0"/>
    <xf numFmtId="0" fontId="18" fillId="0" borderId="25" applyNumberFormat="0" applyFont="0" applyFill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36" fillId="0" borderId="12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/>
    <xf numFmtId="0" fontId="39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/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/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/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/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/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1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/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/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/>
    <xf numFmtId="0" fontId="80" fillId="4" borderId="0" applyNumberFormat="0" applyBorder="0" applyAlignment="0" applyProtection="0"/>
    <xf numFmtId="0" fontId="80" fillId="4" borderId="0" applyNumberFormat="0" applyBorder="0" applyAlignment="0" applyProtection="0"/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/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/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/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15" applyNumberFormat="0" applyFill="0" applyAlignment="0" applyProtection="0">
      <alignment vertical="center"/>
    </xf>
    <xf numFmtId="0" fontId="45" fillId="20" borderId="16" applyNumberFormat="0" applyAlignment="0" applyProtection="0">
      <alignment vertical="center"/>
    </xf>
    <xf numFmtId="0" fontId="46" fillId="21" borderId="17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2" fillId="20" borderId="19" applyNumberFormat="0" applyAlignment="0" applyProtection="0">
      <alignment vertical="center"/>
    </xf>
    <xf numFmtId="0" fontId="53" fillId="7" borderId="16" applyNumberFormat="0" applyAlignment="0" applyProtection="0">
      <alignment vertical="center"/>
    </xf>
    <xf numFmtId="0" fontId="6" fillId="27" borderId="20" applyNumberFormat="0" applyFont="0" applyAlignment="0" applyProtection="0">
      <alignment vertical="center"/>
    </xf>
    <xf numFmtId="0" fontId="2" fillId="0" borderId="0">
      <protection locked="0"/>
    </xf>
    <xf numFmtId="167" fontId="6" fillId="0" borderId="0" applyFont="0" applyFill="0" applyBorder="0" applyAlignment="0" applyProtection="0"/>
    <xf numFmtId="0" fontId="6" fillId="0" borderId="0">
      <protection locked="0"/>
    </xf>
    <xf numFmtId="9" fontId="6" fillId="0" borderId="0" applyFont="0" applyFill="0" applyBorder="0" applyAlignment="0" applyProtection="0"/>
    <xf numFmtId="168" fontId="50" fillId="0" borderId="0" applyFont="0" applyFill="0" applyBorder="0" applyAlignment="0" applyProtection="0">
      <alignment vertical="center"/>
    </xf>
    <xf numFmtId="0" fontId="2" fillId="0" borderId="0">
      <protection locked="0"/>
    </xf>
    <xf numFmtId="9" fontId="107" fillId="0" borderId="0" applyFont="0" applyFill="0" applyBorder="0" applyAlignment="0" applyProtection="0">
      <alignment vertical="center"/>
    </xf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>
      <protection locked="0"/>
    </xf>
    <xf numFmtId="0" fontId="5" fillId="0" borderId="0">
      <protection locked="0"/>
    </xf>
    <xf numFmtId="168" fontId="117" fillId="0" borderId="0" applyFont="0" applyFill="0" applyBorder="0" applyAlignment="0" applyProtection="0">
      <alignment vertical="center"/>
    </xf>
    <xf numFmtId="0" fontId="6" fillId="0" borderId="0">
      <protection locked="0"/>
    </xf>
    <xf numFmtId="0" fontId="68" fillId="0" borderId="44">
      <alignment horizontal="center"/>
    </xf>
    <xf numFmtId="0" fontId="6" fillId="0" borderId="0">
      <protection locked="0"/>
    </xf>
    <xf numFmtId="0" fontId="6" fillId="0" borderId="0">
      <protection locked="0"/>
    </xf>
    <xf numFmtId="167" fontId="6" fillId="0" borderId="0" applyFont="0" applyFill="0" applyBorder="0" applyAlignment="0" applyProtection="0"/>
    <xf numFmtId="0" fontId="1" fillId="0" borderId="0"/>
    <xf numFmtId="0" fontId="6" fillId="0" borderId="0">
      <protection locked="0"/>
    </xf>
    <xf numFmtId="0" fontId="6" fillId="0" borderId="0">
      <protection locked="0"/>
    </xf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89" fillId="20" borderId="45" applyNumberFormat="0" applyAlignment="0" applyProtection="0"/>
    <xf numFmtId="0" fontId="89" fillId="20" borderId="45" applyNumberFormat="0" applyAlignment="0" applyProtection="0"/>
    <xf numFmtId="0" fontId="88" fillId="30" borderId="45" applyNumberFormat="0" applyAlignment="0" applyProtection="0"/>
    <xf numFmtId="0" fontId="88" fillId="30" borderId="45" applyNumberFormat="0" applyAlignment="0" applyProtection="0"/>
    <xf numFmtId="0" fontId="88" fillId="30" borderId="45" applyNumberFormat="0" applyAlignment="0" applyProtection="0"/>
    <xf numFmtId="0" fontId="88" fillId="30" borderId="45" applyNumberFormat="0" applyAlignment="0" applyProtection="0"/>
    <xf numFmtId="3" fontId="6" fillId="0" borderId="4">
      <protection locked="0"/>
    </xf>
    <xf numFmtId="3" fontId="6" fillId="0" borderId="4">
      <protection locked="0"/>
    </xf>
    <xf numFmtId="3" fontId="6" fillId="0" borderId="4">
      <protection locked="0"/>
    </xf>
    <xf numFmtId="167" fontId="6" fillId="0" borderId="0" applyFont="0" applyFill="0" applyBorder="0" applyAlignment="0" applyProtection="0"/>
    <xf numFmtId="0" fontId="19" fillId="0" borderId="4" applyProtection="0">
      <alignment horizontal="center" vertical="top" wrapText="1"/>
      <protection hidden="1"/>
    </xf>
    <xf numFmtId="0" fontId="25" fillId="0" borderId="2">
      <alignment horizontal="left" vertical="center"/>
    </xf>
    <xf numFmtId="0" fontId="98" fillId="0" borderId="46" applyNumberFormat="0" applyFill="0" applyAlignment="0" applyProtection="0"/>
    <xf numFmtId="0" fontId="97" fillId="0" borderId="47" applyNumberFormat="0" applyFill="0" applyAlignment="0" applyProtection="0"/>
    <xf numFmtId="0" fontId="97" fillId="0" borderId="47" applyNumberFormat="0" applyFill="0" applyAlignment="0" applyProtection="0"/>
    <xf numFmtId="37" fontId="26" fillId="0" borderId="48" applyNumberFormat="0" applyFill="0" applyBorder="0" applyProtection="0">
      <alignment horizontal="center"/>
    </xf>
    <xf numFmtId="37" fontId="26" fillId="0" borderId="48" applyNumberFormat="0" applyFill="0" applyBorder="0" applyProtection="0">
      <alignment horizontal="center"/>
    </xf>
    <xf numFmtId="10" fontId="13" fillId="17" borderId="4" applyNumberFormat="0" applyBorder="0" applyAlignment="0" applyProtection="0"/>
    <xf numFmtId="0" fontId="100" fillId="7" borderId="45" applyNumberFormat="0" applyAlignment="0" applyProtection="0"/>
    <xf numFmtId="0" fontId="100" fillId="7" borderId="45" applyNumberFormat="0" applyAlignment="0" applyProtection="0"/>
    <xf numFmtId="0" fontId="6" fillId="0" borderId="0">
      <protection locked="0"/>
    </xf>
    <xf numFmtId="0" fontId="6" fillId="27" borderId="49" applyNumberFormat="0" applyFont="0" applyAlignment="0" applyProtection="0"/>
    <xf numFmtId="0" fontId="6" fillId="27" borderId="49" applyNumberFormat="0" applyFont="0" applyAlignment="0" applyProtection="0"/>
    <xf numFmtId="0" fontId="50" fillId="27" borderId="49" applyNumberFormat="0" applyFont="0" applyAlignment="0" applyProtection="0"/>
    <xf numFmtId="0" fontId="50" fillId="27" borderId="49" applyNumberFormat="0" applyFont="0" applyAlignment="0" applyProtection="0"/>
    <xf numFmtId="0" fontId="50" fillId="27" borderId="49" applyNumberFormat="0" applyFont="0" applyAlignment="0" applyProtection="0"/>
    <xf numFmtId="0" fontId="50" fillId="27" borderId="49" applyNumberFormat="0" applyFont="0" applyAlignment="0" applyProtection="0"/>
    <xf numFmtId="0" fontId="106" fillId="20" borderId="50" applyNumberFormat="0" applyAlignment="0" applyProtection="0"/>
    <xf numFmtId="0" fontId="106" fillId="20" borderId="50" applyNumberFormat="0" applyAlignment="0" applyProtection="0"/>
    <xf numFmtId="0" fontId="105" fillId="30" borderId="50" applyNumberFormat="0" applyAlignment="0" applyProtection="0"/>
    <xf numFmtId="0" fontId="105" fillId="30" borderId="50" applyNumberFormat="0" applyAlignment="0" applyProtection="0"/>
    <xf numFmtId="0" fontId="105" fillId="30" borderId="50" applyNumberFormat="0" applyAlignment="0" applyProtection="0"/>
    <xf numFmtId="0" fontId="105" fillId="30" borderId="50" applyNumberFormat="0" applyAlignment="0" applyProtection="0"/>
    <xf numFmtId="206" fontId="55" fillId="0" borderId="51" applyBorder="0"/>
    <xf numFmtId="0" fontId="33" fillId="19" borderId="4" applyNumberFormat="0" applyProtection="0">
      <alignment horizontal="center" vertical="top" wrapText="1"/>
      <protection hidden="1"/>
    </xf>
    <xf numFmtId="0" fontId="68" fillId="0" borderId="51">
      <alignment horizontal="center"/>
    </xf>
    <xf numFmtId="2" fontId="4" fillId="0" borderId="4">
      <alignment horizontal="center" vertical="center"/>
      <protection locked="0"/>
    </xf>
    <xf numFmtId="0" fontId="6" fillId="0" borderId="51" applyNumberFormat="0" applyFont="0" applyFill="0" applyAlignment="0" applyProtection="0"/>
    <xf numFmtId="0" fontId="38" fillId="0" borderId="46" applyNumberFormat="0" applyFill="0" applyAlignment="0" applyProtection="0">
      <alignment vertical="center"/>
    </xf>
    <xf numFmtId="0" fontId="38" fillId="0" borderId="46" applyNumberFormat="0" applyFill="0" applyAlignment="0" applyProtection="0">
      <alignment vertical="center"/>
    </xf>
    <xf numFmtId="0" fontId="43" fillId="0" borderId="52" applyNumberFormat="0" applyFill="0" applyAlignment="0" applyProtection="0">
      <alignment vertical="center"/>
    </xf>
    <xf numFmtId="0" fontId="43" fillId="0" borderId="52" applyNumberFormat="0" applyFill="0" applyAlignment="0" applyProtection="0">
      <alignment vertical="center"/>
    </xf>
    <xf numFmtId="0" fontId="43" fillId="0" borderId="52" applyNumberFormat="0" applyFill="0" applyAlignment="0" applyProtection="0">
      <alignment vertical="center"/>
    </xf>
    <xf numFmtId="0" fontId="43" fillId="0" borderId="52" applyNumberFormat="0" applyFill="0" applyAlignment="0" applyProtection="0">
      <alignment vertical="center"/>
    </xf>
    <xf numFmtId="0" fontId="6" fillId="27" borderId="49" applyNumberFormat="0" applyFont="0" applyAlignment="0" applyProtection="0">
      <alignment vertical="center"/>
    </xf>
    <xf numFmtId="0" fontId="6" fillId="27" borderId="49" applyNumberFormat="0" applyFont="0" applyAlignment="0" applyProtection="0">
      <alignment vertical="center"/>
    </xf>
    <xf numFmtId="0" fontId="6" fillId="27" borderId="49" applyNumberFormat="0" applyFont="0" applyAlignment="0" applyProtection="0">
      <alignment vertical="center"/>
    </xf>
    <xf numFmtId="0" fontId="6" fillId="27" borderId="49" applyNumberFormat="0" applyFont="0" applyAlignment="0" applyProtection="0">
      <alignment vertical="center"/>
    </xf>
    <xf numFmtId="0" fontId="45" fillId="20" borderId="45" applyNumberFormat="0" applyAlignment="0" applyProtection="0">
      <alignment vertical="center"/>
    </xf>
    <xf numFmtId="0" fontId="45" fillId="20" borderId="45" applyNumberFormat="0" applyAlignment="0" applyProtection="0">
      <alignment vertical="center"/>
    </xf>
    <xf numFmtId="0" fontId="45" fillId="20" borderId="45" applyNumberFormat="0" applyAlignment="0" applyProtection="0">
      <alignment vertical="center"/>
    </xf>
    <xf numFmtId="0" fontId="45" fillId="20" borderId="45" applyNumberFormat="0" applyAlignment="0" applyProtection="0">
      <alignment vertical="center"/>
    </xf>
    <xf numFmtId="0" fontId="53" fillId="7" borderId="45" applyNumberFormat="0" applyAlignment="0" applyProtection="0">
      <alignment vertical="center"/>
    </xf>
    <xf numFmtId="0" fontId="53" fillId="7" borderId="45" applyNumberFormat="0" applyAlignment="0" applyProtection="0">
      <alignment vertical="center"/>
    </xf>
    <xf numFmtId="0" fontId="53" fillId="7" borderId="45" applyNumberFormat="0" applyAlignment="0" applyProtection="0">
      <alignment vertical="center"/>
    </xf>
    <xf numFmtId="0" fontId="53" fillId="7" borderId="45" applyNumberFormat="0" applyAlignment="0" applyProtection="0">
      <alignment vertical="center"/>
    </xf>
    <xf numFmtId="0" fontId="52" fillId="20" borderId="50" applyNumberFormat="0" applyAlignment="0" applyProtection="0">
      <alignment vertical="center"/>
    </xf>
    <xf numFmtId="0" fontId="52" fillId="20" borderId="50" applyNumberFormat="0" applyAlignment="0" applyProtection="0">
      <alignment vertical="center"/>
    </xf>
    <xf numFmtId="0" fontId="52" fillId="20" borderId="50" applyNumberFormat="0" applyAlignment="0" applyProtection="0">
      <alignment vertical="center"/>
    </xf>
    <xf numFmtId="0" fontId="52" fillId="20" borderId="50" applyNumberFormat="0" applyAlignment="0" applyProtection="0">
      <alignment vertical="center"/>
    </xf>
    <xf numFmtId="3" fontId="6" fillId="0" borderId="66">
      <protection locked="0"/>
    </xf>
    <xf numFmtId="0" fontId="19" fillId="0" borderId="66" applyProtection="0">
      <alignment horizontal="center" vertical="top" wrapText="1"/>
      <protection hidden="1"/>
    </xf>
    <xf numFmtId="0" fontId="25" fillId="0" borderId="73">
      <alignment horizontal="left" vertical="center"/>
    </xf>
    <xf numFmtId="37" fontId="26" fillId="0" borderId="71" applyNumberFormat="0" applyFill="0" applyBorder="0" applyProtection="0">
      <alignment horizontal="center"/>
    </xf>
    <xf numFmtId="10" fontId="13" fillId="17" borderId="66" applyNumberFormat="0" applyBorder="0" applyAlignment="0" applyProtection="0"/>
    <xf numFmtId="0" fontId="33" fillId="19" borderId="66" applyNumberFormat="0" applyProtection="0">
      <alignment horizontal="center" vertical="top" wrapText="1"/>
      <protection hidden="1"/>
    </xf>
    <xf numFmtId="2" fontId="4" fillId="0" borderId="66">
      <alignment horizontal="center" vertical="center"/>
      <protection locked="0"/>
    </xf>
    <xf numFmtId="0" fontId="43" fillId="0" borderId="74" applyNumberFormat="0" applyFill="0" applyAlignment="0" applyProtection="0">
      <alignment vertical="center"/>
    </xf>
    <xf numFmtId="0" fontId="45" fillId="20" borderId="75" applyNumberFormat="0" applyAlignment="0" applyProtection="0">
      <alignment vertical="center"/>
    </xf>
    <xf numFmtId="0" fontId="52" fillId="20" borderId="76" applyNumberFormat="0" applyAlignment="0" applyProtection="0">
      <alignment vertical="center"/>
    </xf>
    <xf numFmtId="0" fontId="53" fillId="7" borderId="75" applyNumberFormat="0" applyAlignment="0" applyProtection="0">
      <alignment vertical="center"/>
    </xf>
    <xf numFmtId="0" fontId="6" fillId="27" borderId="77" applyNumberFormat="0" applyFont="0" applyAlignment="0" applyProtection="0">
      <alignment vertical="center"/>
    </xf>
    <xf numFmtId="0" fontId="88" fillId="30" borderId="75" applyNumberFormat="0" applyAlignment="0" applyProtection="0"/>
    <xf numFmtId="0" fontId="89" fillId="20" borderId="75" applyNumberFormat="0" applyAlignment="0" applyProtection="0"/>
    <xf numFmtId="0" fontId="88" fillId="30" borderId="75" applyNumberFormat="0" applyAlignment="0" applyProtection="0"/>
    <xf numFmtId="0" fontId="100" fillId="7" borderId="75" applyNumberFormat="0" applyAlignment="0" applyProtection="0"/>
    <xf numFmtId="0" fontId="50" fillId="27" borderId="77" applyNumberFormat="0" applyFont="0" applyAlignment="0" applyProtection="0"/>
    <xf numFmtId="0" fontId="6" fillId="27" borderId="77" applyNumberFormat="0" applyFont="0" applyAlignment="0" applyProtection="0"/>
    <xf numFmtId="0" fontId="50" fillId="27" borderId="77" applyNumberFormat="0" applyFont="0" applyAlignment="0" applyProtection="0"/>
    <xf numFmtId="0" fontId="105" fillId="30" borderId="76" applyNumberFormat="0" applyAlignment="0" applyProtection="0"/>
    <xf numFmtId="0" fontId="106" fillId="20" borderId="76" applyNumberFormat="0" applyAlignment="0" applyProtection="0"/>
    <xf numFmtId="0" fontId="105" fillId="30" borderId="76" applyNumberFormat="0" applyAlignment="0" applyProtection="0"/>
    <xf numFmtId="0" fontId="43" fillId="0" borderId="74" applyNumberFormat="0" applyFill="0" applyAlignment="0" applyProtection="0">
      <alignment vertical="center"/>
    </xf>
    <xf numFmtId="0" fontId="45" fillId="20" borderId="75" applyNumberFormat="0" applyAlignment="0" applyProtection="0">
      <alignment vertical="center"/>
    </xf>
    <xf numFmtId="0" fontId="52" fillId="20" borderId="76" applyNumberFormat="0" applyAlignment="0" applyProtection="0">
      <alignment vertical="center"/>
    </xf>
    <xf numFmtId="0" fontId="53" fillId="7" borderId="75" applyNumberFormat="0" applyAlignment="0" applyProtection="0">
      <alignment vertical="center"/>
    </xf>
    <xf numFmtId="0" fontId="6" fillId="27" borderId="77" applyNumberFormat="0" applyFont="0" applyAlignment="0" applyProtection="0">
      <alignment vertical="center"/>
    </xf>
    <xf numFmtId="0" fontId="68" fillId="0" borderId="78">
      <alignment horizontal="center"/>
    </xf>
    <xf numFmtId="0" fontId="89" fillId="20" borderId="75" applyNumberFormat="0" applyAlignment="0" applyProtection="0"/>
    <xf numFmtId="0" fontId="89" fillId="20" borderId="75" applyNumberFormat="0" applyAlignment="0" applyProtection="0"/>
    <xf numFmtId="0" fontId="88" fillId="30" borderId="75" applyNumberFormat="0" applyAlignment="0" applyProtection="0"/>
    <xf numFmtId="0" fontId="88" fillId="30" borderId="75" applyNumberFormat="0" applyAlignment="0" applyProtection="0"/>
    <xf numFmtId="0" fontId="88" fillId="30" borderId="75" applyNumberFormat="0" applyAlignment="0" applyProtection="0"/>
    <xf numFmtId="0" fontId="88" fillId="30" borderId="75" applyNumberFormat="0" applyAlignment="0" applyProtection="0"/>
    <xf numFmtId="3" fontId="6" fillId="0" borderId="66">
      <protection locked="0"/>
    </xf>
    <xf numFmtId="3" fontId="6" fillId="0" borderId="66">
      <protection locked="0"/>
    </xf>
    <xf numFmtId="3" fontId="6" fillId="0" borderId="66">
      <protection locked="0"/>
    </xf>
    <xf numFmtId="0" fontId="19" fillId="0" borderId="66" applyProtection="0">
      <alignment horizontal="center" vertical="top" wrapText="1"/>
      <protection hidden="1"/>
    </xf>
    <xf numFmtId="0" fontId="25" fillId="0" borderId="73">
      <alignment horizontal="left" vertical="center"/>
    </xf>
    <xf numFmtId="0" fontId="98" fillId="0" borderId="79" applyNumberFormat="0" applyFill="0" applyAlignment="0" applyProtection="0"/>
    <xf numFmtId="0" fontId="97" fillId="0" borderId="80" applyNumberFormat="0" applyFill="0" applyAlignment="0" applyProtection="0"/>
    <xf numFmtId="0" fontId="97" fillId="0" borderId="80" applyNumberFormat="0" applyFill="0" applyAlignment="0" applyProtection="0"/>
    <xf numFmtId="37" fontId="26" fillId="0" borderId="81" applyNumberFormat="0" applyFill="0" applyBorder="0" applyProtection="0">
      <alignment horizontal="center"/>
    </xf>
    <xf numFmtId="37" fontId="26" fillId="0" borderId="81" applyNumberFormat="0" applyFill="0" applyBorder="0" applyProtection="0">
      <alignment horizontal="center"/>
    </xf>
    <xf numFmtId="10" fontId="13" fillId="17" borderId="66" applyNumberFormat="0" applyBorder="0" applyAlignment="0" applyProtection="0"/>
    <xf numFmtId="0" fontId="100" fillId="7" borderId="75" applyNumberFormat="0" applyAlignment="0" applyProtection="0"/>
    <xf numFmtId="0" fontId="100" fillId="7" borderId="75" applyNumberFormat="0" applyAlignment="0" applyProtection="0"/>
    <xf numFmtId="0" fontId="6" fillId="27" borderId="77" applyNumberFormat="0" applyFont="0" applyAlignment="0" applyProtection="0"/>
    <xf numFmtId="0" fontId="6" fillId="27" borderId="77" applyNumberFormat="0" applyFont="0" applyAlignment="0" applyProtection="0"/>
    <xf numFmtId="0" fontId="50" fillId="27" borderId="77" applyNumberFormat="0" applyFont="0" applyAlignment="0" applyProtection="0"/>
    <xf numFmtId="0" fontId="50" fillId="27" borderId="77" applyNumberFormat="0" applyFont="0" applyAlignment="0" applyProtection="0"/>
    <xf numFmtId="0" fontId="50" fillId="27" borderId="77" applyNumberFormat="0" applyFont="0" applyAlignment="0" applyProtection="0"/>
    <xf numFmtId="0" fontId="50" fillId="27" borderId="77" applyNumberFormat="0" applyFont="0" applyAlignment="0" applyProtection="0"/>
    <xf numFmtId="0" fontId="106" fillId="20" borderId="76" applyNumberFormat="0" applyAlignment="0" applyProtection="0"/>
    <xf numFmtId="0" fontId="106" fillId="20" borderId="76" applyNumberFormat="0" applyAlignment="0" applyProtection="0"/>
    <xf numFmtId="0" fontId="105" fillId="30" borderId="76" applyNumberFormat="0" applyAlignment="0" applyProtection="0"/>
    <xf numFmtId="0" fontId="105" fillId="30" borderId="76" applyNumberFormat="0" applyAlignment="0" applyProtection="0"/>
    <xf numFmtId="0" fontId="105" fillId="30" borderId="76" applyNumberFormat="0" applyAlignment="0" applyProtection="0"/>
    <xf numFmtId="0" fontId="105" fillId="30" borderId="76" applyNumberFormat="0" applyAlignment="0" applyProtection="0"/>
    <xf numFmtId="206" fontId="55" fillId="0" borderId="78" applyBorder="0"/>
    <xf numFmtId="0" fontId="33" fillId="19" borderId="66" applyNumberFormat="0" applyProtection="0">
      <alignment horizontal="center" vertical="top" wrapText="1"/>
      <protection hidden="1"/>
    </xf>
    <xf numFmtId="0" fontId="68" fillId="0" borderId="78">
      <alignment horizontal="center"/>
    </xf>
    <xf numFmtId="2" fontId="4" fillId="0" borderId="66">
      <alignment horizontal="center" vertical="center"/>
      <protection locked="0"/>
    </xf>
    <xf numFmtId="0" fontId="6" fillId="0" borderId="78" applyNumberFormat="0" applyFont="0" applyFill="0" applyAlignment="0" applyProtection="0"/>
    <xf numFmtId="0" fontId="38" fillId="0" borderId="79" applyNumberFormat="0" applyFill="0" applyAlignment="0" applyProtection="0">
      <alignment vertical="center"/>
    </xf>
    <xf numFmtId="0" fontId="38" fillId="0" borderId="79" applyNumberFormat="0" applyFill="0" applyAlignment="0" applyProtection="0">
      <alignment vertical="center"/>
    </xf>
    <xf numFmtId="0" fontId="43" fillId="0" borderId="74" applyNumberFormat="0" applyFill="0" applyAlignment="0" applyProtection="0">
      <alignment vertical="center"/>
    </xf>
    <xf numFmtId="0" fontId="43" fillId="0" borderId="74" applyNumberFormat="0" applyFill="0" applyAlignment="0" applyProtection="0">
      <alignment vertical="center"/>
    </xf>
    <xf numFmtId="0" fontId="43" fillId="0" borderId="74" applyNumberFormat="0" applyFill="0" applyAlignment="0" applyProtection="0">
      <alignment vertical="center"/>
    </xf>
    <xf numFmtId="0" fontId="43" fillId="0" borderId="74" applyNumberFormat="0" applyFill="0" applyAlignment="0" applyProtection="0">
      <alignment vertical="center"/>
    </xf>
    <xf numFmtId="0" fontId="6" fillId="27" borderId="77" applyNumberFormat="0" applyFont="0" applyAlignment="0" applyProtection="0">
      <alignment vertical="center"/>
    </xf>
    <xf numFmtId="0" fontId="6" fillId="27" borderId="77" applyNumberFormat="0" applyFont="0" applyAlignment="0" applyProtection="0">
      <alignment vertical="center"/>
    </xf>
    <xf numFmtId="0" fontId="6" fillId="27" borderId="77" applyNumberFormat="0" applyFont="0" applyAlignment="0" applyProtection="0">
      <alignment vertical="center"/>
    </xf>
    <xf numFmtId="0" fontId="6" fillId="27" borderId="77" applyNumberFormat="0" applyFont="0" applyAlignment="0" applyProtection="0">
      <alignment vertical="center"/>
    </xf>
    <xf numFmtId="0" fontId="45" fillId="20" borderId="75" applyNumberFormat="0" applyAlignment="0" applyProtection="0">
      <alignment vertical="center"/>
    </xf>
    <xf numFmtId="0" fontId="45" fillId="20" borderId="75" applyNumberFormat="0" applyAlignment="0" applyProtection="0">
      <alignment vertical="center"/>
    </xf>
    <xf numFmtId="0" fontId="45" fillId="20" borderId="75" applyNumberFormat="0" applyAlignment="0" applyProtection="0">
      <alignment vertical="center"/>
    </xf>
    <xf numFmtId="0" fontId="45" fillId="20" borderId="75" applyNumberFormat="0" applyAlignment="0" applyProtection="0">
      <alignment vertical="center"/>
    </xf>
    <xf numFmtId="0" fontId="53" fillId="7" borderId="75" applyNumberFormat="0" applyAlignment="0" applyProtection="0">
      <alignment vertical="center"/>
    </xf>
    <xf numFmtId="0" fontId="53" fillId="7" borderId="75" applyNumberFormat="0" applyAlignment="0" applyProtection="0">
      <alignment vertical="center"/>
    </xf>
    <xf numFmtId="0" fontId="53" fillId="7" borderId="75" applyNumberFormat="0" applyAlignment="0" applyProtection="0">
      <alignment vertical="center"/>
    </xf>
    <xf numFmtId="0" fontId="53" fillId="7" borderId="75" applyNumberFormat="0" applyAlignment="0" applyProtection="0">
      <alignment vertical="center"/>
    </xf>
    <xf numFmtId="0" fontId="52" fillId="20" borderId="76" applyNumberFormat="0" applyAlignment="0" applyProtection="0">
      <alignment vertical="center"/>
    </xf>
    <xf numFmtId="0" fontId="52" fillId="20" borderId="76" applyNumberFormat="0" applyAlignment="0" applyProtection="0">
      <alignment vertical="center"/>
    </xf>
    <xf numFmtId="0" fontId="52" fillId="20" borderId="76" applyNumberFormat="0" applyAlignment="0" applyProtection="0">
      <alignment vertical="center"/>
    </xf>
    <xf numFmtId="0" fontId="52" fillId="20" borderId="76" applyNumberFormat="0" applyAlignment="0" applyProtection="0">
      <alignment vertical="center"/>
    </xf>
    <xf numFmtId="37" fontId="26" fillId="0" borderId="71" applyNumberFormat="0" applyFill="0" applyBorder="0" applyProtection="0">
      <alignment horizontal="center"/>
    </xf>
    <xf numFmtId="37" fontId="26" fillId="0" borderId="71" applyNumberFormat="0" applyFill="0" applyBorder="0" applyProtection="0">
      <alignment horizontal="center"/>
    </xf>
    <xf numFmtId="0" fontId="25" fillId="0" borderId="100">
      <alignment horizontal="left" vertical="center"/>
    </xf>
    <xf numFmtId="0" fontId="19" fillId="0" borderId="99" applyProtection="0">
      <alignment horizontal="center" vertical="top" wrapText="1"/>
      <protection hidden="1"/>
    </xf>
    <xf numFmtId="3" fontId="6" fillId="0" borderId="99">
      <protection locked="0"/>
    </xf>
    <xf numFmtId="3" fontId="6" fillId="0" borderId="99">
      <protection locked="0"/>
    </xf>
    <xf numFmtId="3" fontId="6" fillId="0" borderId="99">
      <protection locked="0"/>
    </xf>
    <xf numFmtId="0" fontId="88" fillId="30" borderId="105" applyNumberFormat="0" applyAlignment="0" applyProtection="0"/>
    <xf numFmtId="0" fontId="88" fillId="30" borderId="105" applyNumberFormat="0" applyAlignment="0" applyProtection="0"/>
    <xf numFmtId="0" fontId="88" fillId="30" borderId="105" applyNumberFormat="0" applyAlignment="0" applyProtection="0"/>
    <xf numFmtId="0" fontId="88" fillId="30" borderId="105" applyNumberFormat="0" applyAlignment="0" applyProtection="0"/>
    <xf numFmtId="0" fontId="89" fillId="20" borderId="105" applyNumberFormat="0" applyAlignment="0" applyProtection="0"/>
    <xf numFmtId="0" fontId="89" fillId="20" borderId="105" applyNumberFormat="0" applyAlignment="0" applyProtection="0"/>
    <xf numFmtId="0" fontId="6" fillId="27" borderId="104" applyNumberFormat="0" applyFont="0" applyAlignment="0" applyProtection="0">
      <alignment vertical="center"/>
    </xf>
    <xf numFmtId="0" fontId="53" fillId="7" borderId="102" applyNumberFormat="0" applyAlignment="0" applyProtection="0">
      <alignment vertical="center"/>
    </xf>
    <xf numFmtId="0" fontId="52" fillId="20" borderId="103" applyNumberFormat="0" applyAlignment="0" applyProtection="0">
      <alignment vertical="center"/>
    </xf>
    <xf numFmtId="0" fontId="43" fillId="0" borderId="101" applyNumberFormat="0" applyFill="0" applyAlignment="0" applyProtection="0">
      <alignment vertical="center"/>
    </xf>
    <xf numFmtId="0" fontId="53" fillId="7" borderId="102" applyNumberFormat="0" applyAlignment="0" applyProtection="0">
      <alignment vertical="center"/>
    </xf>
    <xf numFmtId="0" fontId="52" fillId="20" borderId="103" applyNumberFormat="0" applyAlignment="0" applyProtection="0">
      <alignment vertical="center"/>
    </xf>
    <xf numFmtId="0" fontId="45" fillId="20" borderId="102" applyNumberFormat="0" applyAlignment="0" applyProtection="0">
      <alignment vertical="center"/>
    </xf>
    <xf numFmtId="3" fontId="6" fillId="0" borderId="99">
      <protection locked="0"/>
    </xf>
    <xf numFmtId="0" fontId="45" fillId="20" borderId="102" applyNumberFormat="0" applyAlignment="0" applyProtection="0">
      <alignment vertical="center"/>
    </xf>
    <xf numFmtId="10" fontId="13" fillId="17" borderId="99" applyNumberFormat="0" applyBorder="0" applyAlignment="0" applyProtection="0"/>
    <xf numFmtId="0" fontId="6" fillId="27" borderId="104" applyNumberFormat="0" applyFont="0" applyAlignment="0" applyProtection="0">
      <alignment vertical="center"/>
    </xf>
    <xf numFmtId="0" fontId="33" fillId="19" borderId="99" applyNumberFormat="0" applyProtection="0">
      <alignment horizontal="center" vertical="top" wrapText="1"/>
      <protection hidden="1"/>
    </xf>
    <xf numFmtId="0" fontId="25" fillId="0" borderId="100">
      <alignment horizontal="left" vertical="center"/>
    </xf>
    <xf numFmtId="0" fontId="105" fillId="30" borderId="103" applyNumberFormat="0" applyAlignment="0" applyProtection="0"/>
    <xf numFmtId="0" fontId="106" fillId="20" borderId="103" applyNumberFormat="0" applyAlignment="0" applyProtection="0"/>
    <xf numFmtId="0" fontId="105" fillId="30" borderId="103" applyNumberFormat="0" applyAlignment="0" applyProtection="0"/>
    <xf numFmtId="0" fontId="50" fillId="27" borderId="104" applyNumberFormat="0" applyFont="0" applyAlignment="0" applyProtection="0"/>
    <xf numFmtId="0" fontId="6" fillId="27" borderId="104" applyNumberFormat="0" applyFont="0" applyAlignment="0" applyProtection="0"/>
    <xf numFmtId="0" fontId="50" fillId="27" borderId="104" applyNumberFormat="0" applyFont="0" applyAlignment="0" applyProtection="0"/>
    <xf numFmtId="0" fontId="100" fillId="7" borderId="102" applyNumberFormat="0" applyAlignment="0" applyProtection="0"/>
    <xf numFmtId="0" fontId="88" fillId="30" borderId="102" applyNumberFormat="0" applyAlignment="0" applyProtection="0"/>
    <xf numFmtId="0" fontId="89" fillId="20" borderId="102" applyNumberFormat="0" applyAlignment="0" applyProtection="0"/>
    <xf numFmtId="0" fontId="88" fillId="30" borderId="102" applyNumberFormat="0" applyAlignment="0" applyProtection="0"/>
    <xf numFmtId="0" fontId="19" fillId="0" borderId="99" applyProtection="0">
      <alignment horizontal="center" vertical="top" wrapText="1"/>
      <protection hidden="1"/>
    </xf>
    <xf numFmtId="10" fontId="13" fillId="17" borderId="99" applyNumberFormat="0" applyBorder="0" applyAlignment="0" applyProtection="0"/>
    <xf numFmtId="2" fontId="4" fillId="0" borderId="99">
      <alignment horizontal="center" vertical="center"/>
      <protection locked="0"/>
    </xf>
    <xf numFmtId="0" fontId="89" fillId="20" borderId="94" applyNumberFormat="0" applyAlignment="0" applyProtection="0"/>
    <xf numFmtId="0" fontId="89" fillId="20" borderId="94" applyNumberFormat="0" applyAlignment="0" applyProtection="0"/>
    <xf numFmtId="0" fontId="88" fillId="30" borderId="94" applyNumberFormat="0" applyAlignment="0" applyProtection="0"/>
    <xf numFmtId="0" fontId="88" fillId="30" borderId="94" applyNumberFormat="0" applyAlignment="0" applyProtection="0"/>
    <xf numFmtId="0" fontId="88" fillId="30" borderId="94" applyNumberFormat="0" applyAlignment="0" applyProtection="0"/>
    <xf numFmtId="0" fontId="88" fillId="30" borderId="94" applyNumberFormat="0" applyAlignment="0" applyProtection="0"/>
    <xf numFmtId="37" fontId="26" fillId="0" borderId="95" applyNumberFormat="0" applyFill="0" applyBorder="0" applyProtection="0">
      <alignment horizontal="center"/>
    </xf>
    <xf numFmtId="37" fontId="26" fillId="0" borderId="95" applyNumberFormat="0" applyFill="0" applyBorder="0" applyProtection="0">
      <alignment horizontal="center"/>
    </xf>
    <xf numFmtId="0" fontId="100" fillId="7" borderId="94" applyNumberFormat="0" applyAlignment="0" applyProtection="0"/>
    <xf numFmtId="0" fontId="100" fillId="7" borderId="94" applyNumberFormat="0" applyAlignment="0" applyProtection="0"/>
    <xf numFmtId="0" fontId="6" fillId="27" borderId="96" applyNumberFormat="0" applyFont="0" applyAlignment="0" applyProtection="0"/>
    <xf numFmtId="0" fontId="6" fillId="27" borderId="96" applyNumberFormat="0" applyFont="0" applyAlignment="0" applyProtection="0"/>
    <xf numFmtId="0" fontId="50" fillId="27" borderId="96" applyNumberFormat="0" applyFont="0" applyAlignment="0" applyProtection="0"/>
    <xf numFmtId="0" fontId="50" fillId="27" borderId="96" applyNumberFormat="0" applyFont="0" applyAlignment="0" applyProtection="0"/>
    <xf numFmtId="0" fontId="50" fillId="27" borderId="96" applyNumberFormat="0" applyFont="0" applyAlignment="0" applyProtection="0"/>
    <xf numFmtId="0" fontId="50" fillId="27" borderId="96" applyNumberFormat="0" applyFont="0" applyAlignment="0" applyProtection="0"/>
    <xf numFmtId="0" fontId="106" fillId="20" borderId="97" applyNumberFormat="0" applyAlignment="0" applyProtection="0"/>
    <xf numFmtId="0" fontId="106" fillId="20" borderId="97" applyNumberFormat="0" applyAlignment="0" applyProtection="0"/>
    <xf numFmtId="0" fontId="105" fillId="30" borderId="97" applyNumberFormat="0" applyAlignment="0" applyProtection="0"/>
    <xf numFmtId="0" fontId="105" fillId="30" borderId="97" applyNumberFormat="0" applyAlignment="0" applyProtection="0"/>
    <xf numFmtId="0" fontId="105" fillId="30" borderId="97" applyNumberFormat="0" applyAlignment="0" applyProtection="0"/>
    <xf numFmtId="0" fontId="105" fillId="30" borderId="97" applyNumberFormat="0" applyAlignment="0" applyProtection="0"/>
    <xf numFmtId="0" fontId="43" fillId="0" borderId="101" applyNumberFormat="0" applyFill="0" applyAlignment="0" applyProtection="0">
      <alignment vertical="center"/>
    </xf>
    <xf numFmtId="0" fontId="43" fillId="0" borderId="98" applyNumberFormat="0" applyFill="0" applyAlignment="0" applyProtection="0">
      <alignment vertical="center"/>
    </xf>
    <xf numFmtId="0" fontId="43" fillId="0" borderId="98" applyNumberFormat="0" applyFill="0" applyAlignment="0" applyProtection="0">
      <alignment vertical="center"/>
    </xf>
    <xf numFmtId="0" fontId="43" fillId="0" borderId="98" applyNumberFormat="0" applyFill="0" applyAlignment="0" applyProtection="0">
      <alignment vertical="center"/>
    </xf>
    <xf numFmtId="0" fontId="43" fillId="0" borderId="98" applyNumberFormat="0" applyFill="0" applyAlignment="0" applyProtection="0">
      <alignment vertical="center"/>
    </xf>
    <xf numFmtId="0" fontId="6" fillId="27" borderId="96" applyNumberFormat="0" applyFont="0" applyAlignment="0" applyProtection="0">
      <alignment vertical="center"/>
    </xf>
    <xf numFmtId="0" fontId="6" fillId="27" borderId="96" applyNumberFormat="0" applyFont="0" applyAlignment="0" applyProtection="0">
      <alignment vertical="center"/>
    </xf>
    <xf numFmtId="0" fontId="6" fillId="27" borderId="96" applyNumberFormat="0" applyFont="0" applyAlignment="0" applyProtection="0">
      <alignment vertical="center"/>
    </xf>
    <xf numFmtId="0" fontId="6" fillId="27" borderId="96" applyNumberFormat="0" applyFont="0" applyAlignment="0" applyProtection="0">
      <alignment vertical="center"/>
    </xf>
    <xf numFmtId="0" fontId="45" fillId="20" borderId="94" applyNumberFormat="0" applyAlignment="0" applyProtection="0">
      <alignment vertical="center"/>
    </xf>
    <xf numFmtId="0" fontId="45" fillId="20" borderId="94" applyNumberFormat="0" applyAlignment="0" applyProtection="0">
      <alignment vertical="center"/>
    </xf>
    <xf numFmtId="0" fontId="45" fillId="20" borderId="94" applyNumberFormat="0" applyAlignment="0" applyProtection="0">
      <alignment vertical="center"/>
    </xf>
    <xf numFmtId="0" fontId="45" fillId="20" borderId="94" applyNumberFormat="0" applyAlignment="0" applyProtection="0">
      <alignment vertical="center"/>
    </xf>
    <xf numFmtId="0" fontId="53" fillId="7" borderId="94" applyNumberFormat="0" applyAlignment="0" applyProtection="0">
      <alignment vertical="center"/>
    </xf>
    <xf numFmtId="0" fontId="53" fillId="7" borderId="94" applyNumberFormat="0" applyAlignment="0" applyProtection="0">
      <alignment vertical="center"/>
    </xf>
    <xf numFmtId="0" fontId="53" fillId="7" borderId="94" applyNumberFormat="0" applyAlignment="0" applyProtection="0">
      <alignment vertical="center"/>
    </xf>
    <xf numFmtId="0" fontId="53" fillId="7" borderId="94" applyNumberFormat="0" applyAlignment="0" applyProtection="0">
      <alignment vertical="center"/>
    </xf>
    <xf numFmtId="0" fontId="52" fillId="20" borderId="97" applyNumberFormat="0" applyAlignment="0" applyProtection="0">
      <alignment vertical="center"/>
    </xf>
    <xf numFmtId="0" fontId="52" fillId="20" borderId="97" applyNumberFormat="0" applyAlignment="0" applyProtection="0">
      <alignment vertical="center"/>
    </xf>
    <xf numFmtId="0" fontId="52" fillId="20" borderId="97" applyNumberFormat="0" applyAlignment="0" applyProtection="0">
      <alignment vertical="center"/>
    </xf>
    <xf numFmtId="0" fontId="52" fillId="20" borderId="97" applyNumberFormat="0" applyAlignment="0" applyProtection="0">
      <alignment vertical="center"/>
    </xf>
    <xf numFmtId="0" fontId="100" fillId="7" borderId="105" applyNumberFormat="0" applyAlignment="0" applyProtection="0"/>
    <xf numFmtId="0" fontId="100" fillId="7" borderId="105" applyNumberFormat="0" applyAlignment="0" applyProtection="0"/>
    <xf numFmtId="0" fontId="6" fillId="27" borderId="106" applyNumberFormat="0" applyFont="0" applyAlignment="0" applyProtection="0"/>
    <xf numFmtId="0" fontId="6" fillId="27" borderId="106" applyNumberFormat="0" applyFont="0" applyAlignment="0" applyProtection="0"/>
    <xf numFmtId="0" fontId="50" fillId="27" borderId="106" applyNumberFormat="0" applyFont="0" applyAlignment="0" applyProtection="0"/>
    <xf numFmtId="0" fontId="50" fillId="27" borderId="106" applyNumberFormat="0" applyFont="0" applyAlignment="0" applyProtection="0"/>
    <xf numFmtId="0" fontId="50" fillId="27" borderId="106" applyNumberFormat="0" applyFont="0" applyAlignment="0" applyProtection="0"/>
    <xf numFmtId="0" fontId="50" fillId="27" borderId="106" applyNumberFormat="0" applyFont="0" applyAlignment="0" applyProtection="0"/>
    <xf numFmtId="0" fontId="106" fillId="20" borderId="107" applyNumberFormat="0" applyAlignment="0" applyProtection="0"/>
    <xf numFmtId="0" fontId="106" fillId="20" borderId="107" applyNumberFormat="0" applyAlignment="0" applyProtection="0"/>
    <xf numFmtId="0" fontId="105" fillId="30" borderId="107" applyNumberFormat="0" applyAlignment="0" applyProtection="0"/>
    <xf numFmtId="0" fontId="105" fillId="30" borderId="107" applyNumberFormat="0" applyAlignment="0" applyProtection="0"/>
    <xf numFmtId="0" fontId="105" fillId="30" borderId="107" applyNumberFormat="0" applyAlignment="0" applyProtection="0"/>
    <xf numFmtId="0" fontId="105" fillId="30" borderId="107" applyNumberFormat="0" applyAlignment="0" applyProtection="0"/>
    <xf numFmtId="0" fontId="33" fillId="19" borderId="99" applyNumberFormat="0" applyProtection="0">
      <alignment horizontal="center" vertical="top" wrapText="1"/>
      <protection hidden="1"/>
    </xf>
    <xf numFmtId="2" fontId="4" fillId="0" borderId="99">
      <alignment horizontal="center" vertical="center"/>
      <protection locked="0"/>
    </xf>
    <xf numFmtId="0" fontId="43" fillId="0" borderId="108" applyNumberFormat="0" applyFill="0" applyAlignment="0" applyProtection="0">
      <alignment vertical="center"/>
    </xf>
    <xf numFmtId="0" fontId="43" fillId="0" borderId="108" applyNumberFormat="0" applyFill="0" applyAlignment="0" applyProtection="0">
      <alignment vertical="center"/>
    </xf>
    <xf numFmtId="0" fontId="43" fillId="0" borderId="108" applyNumberFormat="0" applyFill="0" applyAlignment="0" applyProtection="0">
      <alignment vertical="center"/>
    </xf>
    <xf numFmtId="0" fontId="43" fillId="0" borderId="108" applyNumberFormat="0" applyFill="0" applyAlignment="0" applyProtection="0">
      <alignment vertical="center"/>
    </xf>
    <xf numFmtId="0" fontId="6" fillId="27" borderId="106" applyNumberFormat="0" applyFont="0" applyAlignment="0" applyProtection="0">
      <alignment vertical="center"/>
    </xf>
    <xf numFmtId="0" fontId="6" fillId="27" borderId="106" applyNumberFormat="0" applyFont="0" applyAlignment="0" applyProtection="0">
      <alignment vertical="center"/>
    </xf>
    <xf numFmtId="0" fontId="6" fillId="27" borderId="106" applyNumberFormat="0" applyFont="0" applyAlignment="0" applyProtection="0">
      <alignment vertical="center"/>
    </xf>
    <xf numFmtId="0" fontId="6" fillId="27" borderId="106" applyNumberFormat="0" applyFont="0" applyAlignment="0" applyProtection="0">
      <alignment vertical="center"/>
    </xf>
    <xf numFmtId="0" fontId="45" fillId="20" borderId="105" applyNumberFormat="0" applyAlignment="0" applyProtection="0">
      <alignment vertical="center"/>
    </xf>
    <xf numFmtId="0" fontId="45" fillId="20" borderId="105" applyNumberFormat="0" applyAlignment="0" applyProtection="0">
      <alignment vertical="center"/>
    </xf>
    <xf numFmtId="0" fontId="45" fillId="20" borderId="105" applyNumberFormat="0" applyAlignment="0" applyProtection="0">
      <alignment vertical="center"/>
    </xf>
    <xf numFmtId="0" fontId="45" fillId="20" borderId="105" applyNumberFormat="0" applyAlignment="0" applyProtection="0">
      <alignment vertical="center"/>
    </xf>
    <xf numFmtId="0" fontId="53" fillId="7" borderId="105" applyNumberFormat="0" applyAlignment="0" applyProtection="0">
      <alignment vertical="center"/>
    </xf>
    <xf numFmtId="0" fontId="53" fillId="7" borderId="105" applyNumberFormat="0" applyAlignment="0" applyProtection="0">
      <alignment vertical="center"/>
    </xf>
    <xf numFmtId="0" fontId="53" fillId="7" borderId="105" applyNumberFormat="0" applyAlignment="0" applyProtection="0">
      <alignment vertical="center"/>
    </xf>
    <xf numFmtId="0" fontId="53" fillId="7" borderId="105" applyNumberFormat="0" applyAlignment="0" applyProtection="0">
      <alignment vertical="center"/>
    </xf>
    <xf numFmtId="0" fontId="52" fillId="20" borderId="107" applyNumberFormat="0" applyAlignment="0" applyProtection="0">
      <alignment vertical="center"/>
    </xf>
    <xf numFmtId="0" fontId="52" fillId="20" borderId="107" applyNumberFormat="0" applyAlignment="0" applyProtection="0">
      <alignment vertical="center"/>
    </xf>
    <xf numFmtId="0" fontId="52" fillId="20" borderId="107" applyNumberFormat="0" applyAlignment="0" applyProtection="0">
      <alignment vertical="center"/>
    </xf>
    <xf numFmtId="0" fontId="52" fillId="20" borderId="107" applyNumberFormat="0" applyAlignment="0" applyProtection="0">
      <alignment vertical="center"/>
    </xf>
  </cellStyleXfs>
  <cellXfs count="702">
    <xf numFmtId="0" fontId="0" fillId="0" borderId="0" xfId="0"/>
    <xf numFmtId="0" fontId="2" fillId="0" borderId="0" xfId="1">
      <protection locked="0"/>
    </xf>
    <xf numFmtId="0" fontId="25" fillId="0" borderId="0" xfId="227" applyFont="1" applyFill="1" applyAlignment="1">
      <alignment horizontal="left"/>
      <protection locked="0"/>
    </xf>
    <xf numFmtId="169" fontId="0" fillId="0" borderId="0" xfId="0" applyNumberFormat="1"/>
    <xf numFmtId="0" fontId="25" fillId="0" borderId="26" xfId="227" applyFont="1" applyFill="1" applyBorder="1" applyAlignment="1">
      <alignment horizontal="left"/>
      <protection locked="0"/>
    </xf>
    <xf numFmtId="0" fontId="25" fillId="0" borderId="29" xfId="227" applyFont="1" applyFill="1" applyBorder="1" applyAlignment="1">
      <alignment horizontal="left"/>
      <protection locked="0"/>
    </xf>
    <xf numFmtId="169" fontId="16" fillId="33" borderId="8" xfId="3" applyNumberFormat="1" applyFont="1" applyFill="1" applyBorder="1" applyAlignment="1" applyProtection="1">
      <protection locked="0"/>
    </xf>
    <xf numFmtId="169" fontId="16" fillId="33" borderId="36" xfId="3" applyNumberFormat="1" applyFont="1" applyFill="1" applyBorder="1" applyAlignment="1" applyProtection="1">
      <protection locked="0"/>
    </xf>
    <xf numFmtId="198" fontId="16" fillId="33" borderId="8" xfId="3" applyNumberFormat="1" applyFont="1" applyFill="1" applyBorder="1" applyAlignment="1" applyProtection="1">
      <protection locked="0"/>
    </xf>
    <xf numFmtId="198" fontId="16" fillId="33" borderId="36" xfId="3" applyNumberFormat="1" applyFont="1" applyFill="1" applyBorder="1" applyAlignment="1" applyProtection="1">
      <protection locked="0"/>
    </xf>
    <xf numFmtId="169" fontId="16" fillId="33" borderId="33" xfId="3" applyNumberFormat="1" applyFont="1" applyFill="1" applyBorder="1" applyAlignment="1" applyProtection="1">
      <protection locked="0"/>
    </xf>
    <xf numFmtId="169" fontId="16" fillId="33" borderId="38" xfId="3" applyNumberFormat="1" applyFont="1" applyFill="1" applyBorder="1" applyAlignment="1" applyProtection="1">
      <protection locked="0"/>
    </xf>
    <xf numFmtId="198" fontId="25" fillId="33" borderId="8" xfId="3" applyNumberFormat="1" applyFont="1" applyFill="1" applyBorder="1" applyAlignment="1" applyProtection="1">
      <protection locked="0"/>
    </xf>
    <xf numFmtId="198" fontId="25" fillId="33" borderId="36" xfId="3" applyNumberFormat="1" applyFont="1" applyFill="1" applyBorder="1" applyAlignment="1" applyProtection="1">
      <protection locked="0"/>
    </xf>
    <xf numFmtId="169" fontId="25" fillId="33" borderId="8" xfId="3" applyNumberFormat="1" applyFont="1" applyFill="1" applyBorder="1" applyAlignment="1" applyProtection="1">
      <protection locked="0"/>
    </xf>
    <xf numFmtId="169" fontId="25" fillId="33" borderId="36" xfId="3" applyNumberFormat="1" applyFont="1" applyFill="1" applyBorder="1" applyAlignment="1" applyProtection="1">
      <protection locked="0"/>
    </xf>
    <xf numFmtId="169" fontId="25" fillId="33" borderId="32" xfId="3" applyNumberFormat="1" applyFont="1" applyFill="1" applyBorder="1" applyAlignment="1" applyProtection="1">
      <protection locked="0"/>
    </xf>
    <xf numFmtId="169" fontId="25" fillId="33" borderId="37" xfId="3" applyNumberFormat="1" applyFont="1" applyFill="1" applyBorder="1" applyAlignment="1" applyProtection="1">
      <protection locked="0"/>
    </xf>
    <xf numFmtId="0" fontId="25" fillId="33" borderId="31" xfId="227" applyFont="1" applyFill="1" applyBorder="1" applyAlignment="1">
      <protection locked="0"/>
    </xf>
    <xf numFmtId="0" fontId="25" fillId="33" borderId="34" xfId="227" applyFont="1" applyFill="1" applyBorder="1" applyAlignment="1">
      <protection locked="0"/>
    </xf>
    <xf numFmtId="169" fontId="25" fillId="33" borderId="35" xfId="3" applyNumberFormat="1" applyFont="1" applyFill="1" applyBorder="1" applyAlignment="1" applyProtection="1">
      <protection locked="0"/>
    </xf>
    <xf numFmtId="169" fontId="16" fillId="33" borderId="35" xfId="3" applyNumberFormat="1" applyFont="1" applyFill="1" applyBorder="1" applyAlignment="1" applyProtection="1">
      <protection locked="0"/>
    </xf>
    <xf numFmtId="169" fontId="25" fillId="33" borderId="39" xfId="3" applyNumberFormat="1" applyFont="1" applyFill="1" applyBorder="1" applyAlignment="1" applyProtection="1">
      <protection locked="0"/>
    </xf>
    <xf numFmtId="198" fontId="16" fillId="33" borderId="35" xfId="3" applyNumberFormat="1" applyFont="1" applyFill="1" applyBorder="1" applyAlignment="1" applyProtection="1">
      <protection locked="0"/>
    </xf>
    <xf numFmtId="198" fontId="25" fillId="33" borderId="35" xfId="3" applyNumberFormat="1" applyFont="1" applyFill="1" applyBorder="1" applyAlignment="1" applyProtection="1">
      <protection locked="0"/>
    </xf>
    <xf numFmtId="0" fontId="25" fillId="33" borderId="36" xfId="227" applyFont="1" applyFill="1" applyBorder="1" applyAlignment="1">
      <protection locked="0"/>
    </xf>
    <xf numFmtId="169" fontId="112" fillId="0" borderId="29" xfId="636" applyNumberFormat="1" applyFont="1" applyFill="1" applyBorder="1" applyAlignment="1" applyProtection="1">
      <alignment wrapText="1"/>
    </xf>
    <xf numFmtId="169" fontId="111" fillId="0" borderId="29" xfId="636" applyNumberFormat="1" applyFont="1" applyFill="1" applyBorder="1" applyAlignment="1" applyProtection="1">
      <alignment wrapText="1"/>
    </xf>
    <xf numFmtId="0" fontId="112" fillId="0" borderId="0" xfId="0" applyFont="1"/>
    <xf numFmtId="0" fontId="0" fillId="0" borderId="0" xfId="0" applyFill="1"/>
    <xf numFmtId="0" fontId="115" fillId="0" borderId="0" xfId="0" applyFont="1" applyFill="1"/>
    <xf numFmtId="0" fontId="112" fillId="0" borderId="0" xfId="0" applyFont="1" applyFill="1"/>
    <xf numFmtId="200" fontId="112" fillId="0" borderId="0" xfId="643" applyNumberFormat="1" applyFont="1" applyFill="1"/>
    <xf numFmtId="208" fontId="0" fillId="0" borderId="0" xfId="642" applyNumberFormat="1" applyFont="1" applyFill="1"/>
    <xf numFmtId="208" fontId="0" fillId="0" borderId="0" xfId="642" applyNumberFormat="1" applyFont="1"/>
    <xf numFmtId="15" fontId="0" fillId="0" borderId="0" xfId="0" applyNumberFormat="1"/>
    <xf numFmtId="0" fontId="0" fillId="34" borderId="0" xfId="0" applyFill="1"/>
    <xf numFmtId="208" fontId="112" fillId="33" borderId="8" xfId="642" applyNumberFormat="1" applyFont="1" applyFill="1" applyBorder="1"/>
    <xf numFmtId="208" fontId="112" fillId="33" borderId="33" xfId="642" applyNumberFormat="1" applyFont="1" applyFill="1" applyBorder="1"/>
    <xf numFmtId="0" fontId="25" fillId="0" borderId="43" xfId="227" applyFont="1" applyFill="1" applyBorder="1" applyAlignment="1">
      <alignment horizontal="left"/>
      <protection locked="0"/>
    </xf>
    <xf numFmtId="0" fontId="113" fillId="0" borderId="43" xfId="0" applyFont="1" applyBorder="1"/>
    <xf numFmtId="0" fontId="112" fillId="34" borderId="0" xfId="0" applyFont="1" applyFill="1"/>
    <xf numFmtId="208" fontId="16" fillId="34" borderId="0" xfId="642" applyNumberFormat="1" applyFont="1" applyFill="1"/>
    <xf numFmtId="0" fontId="119" fillId="0" borderId="0" xfId="0" applyFont="1"/>
    <xf numFmtId="169" fontId="6" fillId="0" borderId="0" xfId="3" applyNumberFormat="1" applyFont="1" applyFill="1" applyAlignment="1" applyProtection="1">
      <protection locked="0"/>
    </xf>
    <xf numFmtId="0" fontId="120" fillId="0" borderId="0" xfId="0" applyFont="1"/>
    <xf numFmtId="169" fontId="25" fillId="0" borderId="0" xfId="3" applyNumberFormat="1" applyFont="1" applyFill="1" applyAlignment="1" applyProtection="1">
      <alignment horizontal="left"/>
      <protection locked="0"/>
    </xf>
    <xf numFmtId="169" fontId="25" fillId="0" borderId="29" xfId="3" applyNumberFormat="1" applyFont="1" applyFill="1" applyBorder="1" applyAlignment="1" applyProtection="1">
      <alignment horizontal="left"/>
      <protection locked="0"/>
    </xf>
    <xf numFmtId="169" fontId="16" fillId="0" borderId="29" xfId="3" applyNumberFormat="1" applyFont="1" applyFill="1" applyBorder="1" applyAlignment="1" applyProtection="1">
      <alignment horizontal="left"/>
      <protection locked="0"/>
    </xf>
    <xf numFmtId="169" fontId="16" fillId="0" borderId="29" xfId="3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horizontal="left"/>
    </xf>
    <xf numFmtId="0" fontId="122" fillId="0" borderId="0" xfId="0" applyFont="1"/>
    <xf numFmtId="49" fontId="122" fillId="0" borderId="0" xfId="0" applyNumberFormat="1" applyFont="1"/>
    <xf numFmtId="0" fontId="124" fillId="0" borderId="0" xfId="0" applyFont="1" applyFill="1"/>
    <xf numFmtId="0" fontId="122" fillId="0" borderId="0" xfId="0" applyFont="1" applyFill="1"/>
    <xf numFmtId="208" fontId="115" fillId="35" borderId="1" xfId="642" applyNumberFormat="1" applyFont="1" applyFill="1" applyBorder="1"/>
    <xf numFmtId="208" fontId="125" fillId="35" borderId="1" xfId="642" applyNumberFormat="1" applyFont="1" applyFill="1" applyBorder="1"/>
    <xf numFmtId="0" fontId="114" fillId="0" borderId="0" xfId="0" applyFont="1" applyFill="1" applyAlignment="1">
      <alignment horizontal="left"/>
    </xf>
    <xf numFmtId="0" fontId="112" fillId="0" borderId="0" xfId="0" applyFont="1" applyFill="1" applyAlignment="1">
      <alignment horizontal="left"/>
    </xf>
    <xf numFmtId="198" fontId="112" fillId="0" borderId="0" xfId="0" applyNumberFormat="1" applyFont="1" applyFill="1"/>
    <xf numFmtId="0" fontId="0" fillId="0" borderId="0" xfId="0" applyFill="1" applyAlignment="1">
      <alignment horizontal="left"/>
    </xf>
    <xf numFmtId="169" fontId="112" fillId="0" borderId="0" xfId="0" applyNumberFormat="1" applyFont="1" applyFill="1"/>
    <xf numFmtId="200" fontId="0" fillId="0" borderId="0" xfId="0" applyNumberFormat="1" applyFill="1"/>
    <xf numFmtId="0" fontId="0" fillId="0" borderId="0" xfId="0" applyBorder="1"/>
    <xf numFmtId="169" fontId="124" fillId="34" borderId="0" xfId="642" applyNumberFormat="1" applyFont="1" applyFill="1" applyAlignment="1" applyProtection="1">
      <alignment vertical="center" wrapText="1"/>
    </xf>
    <xf numFmtId="208" fontId="122" fillId="34" borderId="0" xfId="642" applyNumberFormat="1" applyFont="1" applyFill="1"/>
    <xf numFmtId="0" fontId="124" fillId="34" borderId="0" xfId="0" applyFont="1" applyFill="1"/>
    <xf numFmtId="0" fontId="116" fillId="34" borderId="0" xfId="0" applyFont="1" applyFill="1"/>
    <xf numFmtId="0" fontId="126" fillId="34" borderId="0" xfId="0" applyFont="1" applyFill="1" applyAlignment="1">
      <alignment wrapText="1"/>
    </xf>
    <xf numFmtId="0" fontId="2" fillId="0" borderId="0" xfId="1" applyFill="1">
      <protection locked="0"/>
    </xf>
    <xf numFmtId="0" fontId="25" fillId="0" borderId="43" xfId="227" applyFont="1" applyFill="1" applyBorder="1" applyAlignment="1">
      <alignment horizontal="center"/>
      <protection locked="0"/>
    </xf>
    <xf numFmtId="0" fontId="25" fillId="0" borderId="26" xfId="227" applyFont="1" applyFill="1" applyBorder="1" applyAlignment="1">
      <alignment horizontal="center"/>
      <protection locked="0"/>
    </xf>
    <xf numFmtId="0" fontId="25" fillId="0" borderId="0" xfId="227" applyFont="1" applyFill="1" applyBorder="1" applyAlignment="1">
      <alignment horizontal="center"/>
      <protection locked="0"/>
    </xf>
    <xf numFmtId="208" fontId="112" fillId="33" borderId="36" xfId="642" applyNumberFormat="1" applyFont="1" applyFill="1" applyBorder="1" applyAlignment="1" applyProtection="1">
      <alignment vertical="center"/>
    </xf>
    <xf numFmtId="169" fontId="112" fillId="0" borderId="0" xfId="636" applyNumberFormat="1" applyFont="1" applyFill="1" applyBorder="1" applyAlignment="1" applyProtection="1">
      <alignment vertical="center"/>
    </xf>
    <xf numFmtId="208" fontId="112" fillId="33" borderId="38" xfId="642" applyNumberFormat="1" applyFont="1" applyFill="1" applyBorder="1" applyAlignment="1" applyProtection="1">
      <alignment vertical="center"/>
    </xf>
    <xf numFmtId="169" fontId="111" fillId="0" borderId="0" xfId="636" applyNumberFormat="1" applyFont="1" applyFill="1" applyBorder="1" applyAlignment="1" applyProtection="1">
      <alignment vertical="center"/>
    </xf>
    <xf numFmtId="208" fontId="111" fillId="33" borderId="55" xfId="642" applyNumberFormat="1" applyFont="1" applyFill="1" applyBorder="1" applyAlignment="1" applyProtection="1">
      <alignment vertical="top"/>
    </xf>
    <xf numFmtId="208" fontId="111" fillId="33" borderId="8" xfId="642" applyNumberFormat="1" applyFont="1" applyFill="1" applyBorder="1" applyAlignment="1" applyProtection="1">
      <alignment vertical="top"/>
    </xf>
    <xf numFmtId="208" fontId="111" fillId="33" borderId="36" xfId="642" applyNumberFormat="1" applyFont="1" applyFill="1" applyBorder="1" applyAlignment="1" applyProtection="1">
      <alignment vertical="top"/>
    </xf>
    <xf numFmtId="169" fontId="111" fillId="0" borderId="0" xfId="636" applyNumberFormat="1" applyFont="1" applyFill="1" applyBorder="1" applyAlignment="1" applyProtection="1">
      <alignment vertical="top"/>
    </xf>
    <xf numFmtId="208" fontId="111" fillId="33" borderId="42" xfId="642" applyNumberFormat="1" applyFont="1" applyFill="1" applyBorder="1" applyAlignment="1" applyProtection="1">
      <alignment vertical="center"/>
    </xf>
    <xf numFmtId="208" fontId="5" fillId="33" borderId="36" xfId="642" applyNumberFormat="1" applyFont="1" applyFill="1" applyBorder="1" applyProtection="1">
      <protection locked="0"/>
    </xf>
    <xf numFmtId="0" fontId="5" fillId="0" borderId="0" xfId="635" applyFont="1" applyFill="1" applyBorder="1">
      <protection locked="0"/>
    </xf>
    <xf numFmtId="169" fontId="113" fillId="0" borderId="0" xfId="0" applyNumberFormat="1" applyFont="1" applyFill="1" applyBorder="1"/>
    <xf numFmtId="208" fontId="112" fillId="0" borderId="0" xfId="642" applyNumberFormat="1" applyFont="1"/>
    <xf numFmtId="208" fontId="112" fillId="0" borderId="0" xfId="642" applyNumberFormat="1" applyFont="1" applyFill="1"/>
    <xf numFmtId="0" fontId="0" fillId="33" borderId="59" xfId="0" applyFill="1" applyBorder="1"/>
    <xf numFmtId="0" fontId="0" fillId="33" borderId="60" xfId="0" applyFill="1" applyBorder="1"/>
    <xf numFmtId="208" fontId="112" fillId="33" borderId="29" xfId="642" applyNumberFormat="1" applyFont="1" applyFill="1" applyBorder="1"/>
    <xf numFmtId="208" fontId="112" fillId="0" borderId="0" xfId="642" applyNumberFormat="1" applyFont="1" applyFill="1" applyBorder="1"/>
    <xf numFmtId="208" fontId="112" fillId="0" borderId="0" xfId="0" applyNumberFormat="1" applyFont="1" applyFill="1" applyBorder="1"/>
    <xf numFmtId="200" fontId="112" fillId="0" borderId="0" xfId="643" applyNumberFormat="1" applyFont="1" applyFill="1" applyAlignment="1">
      <alignment horizontal="center"/>
    </xf>
    <xf numFmtId="0" fontId="128" fillId="0" borderId="0" xfId="0" applyFont="1"/>
    <xf numFmtId="208" fontId="0" fillId="0" borderId="0" xfId="0" applyNumberFormat="1"/>
    <xf numFmtId="208" fontId="111" fillId="33" borderId="67" xfId="642" applyNumberFormat="1" applyFont="1" applyFill="1" applyBorder="1"/>
    <xf numFmtId="169" fontId="25" fillId="33" borderId="59" xfId="3" applyNumberFormat="1" applyFont="1" applyFill="1" applyBorder="1" applyAlignment="1" applyProtection="1">
      <protection locked="0"/>
    </xf>
    <xf numFmtId="169" fontId="25" fillId="33" borderId="60" xfId="3" applyNumberFormat="1" applyFont="1" applyFill="1" applyBorder="1" applyAlignment="1" applyProtection="1">
      <alignment horizontal="center"/>
      <protection locked="0"/>
    </xf>
    <xf numFmtId="0" fontId="0" fillId="0" borderId="43" xfId="0" applyBorder="1" applyAlignment="1">
      <alignment horizontal="left"/>
    </xf>
    <xf numFmtId="169" fontId="25" fillId="33" borderId="69" xfId="3" applyNumberFormat="1" applyFont="1" applyFill="1" applyBorder="1" applyAlignment="1" applyProtection="1">
      <protection locked="0"/>
    </xf>
    <xf numFmtId="169" fontId="25" fillId="33" borderId="70" xfId="3" applyNumberFormat="1" applyFont="1" applyFill="1" applyBorder="1" applyAlignment="1" applyProtection="1">
      <protection locked="0"/>
    </xf>
    <xf numFmtId="0" fontId="0" fillId="33" borderId="69" xfId="0" applyFill="1" applyBorder="1"/>
    <xf numFmtId="208" fontId="112" fillId="33" borderId="29" xfId="642" applyNumberFormat="1" applyFont="1" applyFill="1" applyBorder="1" applyAlignment="1" applyProtection="1">
      <alignment vertical="center"/>
    </xf>
    <xf numFmtId="208" fontId="112" fillId="33" borderId="53" xfId="642" applyNumberFormat="1" applyFont="1" applyFill="1" applyBorder="1" applyAlignment="1" applyProtection="1">
      <alignment vertical="center"/>
    </xf>
    <xf numFmtId="208" fontId="111" fillId="33" borderId="29" xfId="642" applyNumberFormat="1" applyFont="1" applyFill="1" applyBorder="1" applyAlignment="1" applyProtection="1">
      <alignment vertical="top"/>
    </xf>
    <xf numFmtId="208" fontId="111" fillId="33" borderId="65" xfId="642" applyNumberFormat="1" applyFont="1" applyFill="1" applyBorder="1" applyAlignment="1" applyProtection="1">
      <alignment vertical="center"/>
    </xf>
    <xf numFmtId="208" fontId="111" fillId="33" borderId="64" xfId="642" applyNumberFormat="1" applyFont="1" applyFill="1" applyBorder="1" applyAlignment="1" applyProtection="1">
      <alignment vertical="center"/>
    </xf>
    <xf numFmtId="208" fontId="111" fillId="33" borderId="68" xfId="642" applyNumberFormat="1" applyFont="1" applyFill="1" applyBorder="1" applyAlignment="1" applyProtection="1">
      <alignment vertical="center"/>
    </xf>
    <xf numFmtId="208" fontId="113" fillId="33" borderId="58" xfId="642" applyNumberFormat="1" applyFont="1" applyFill="1" applyBorder="1"/>
    <xf numFmtId="208" fontId="113" fillId="33" borderId="59" xfId="642" applyNumberFormat="1" applyFont="1" applyFill="1" applyBorder="1"/>
    <xf numFmtId="208" fontId="113" fillId="33" borderId="60" xfId="642" applyNumberFormat="1" applyFont="1" applyFill="1" applyBorder="1"/>
    <xf numFmtId="208" fontId="0" fillId="0" borderId="0" xfId="642" applyNumberFormat="1" applyFont="1" applyFill="1" applyBorder="1"/>
    <xf numFmtId="208" fontId="112" fillId="33" borderId="56" xfId="642" applyNumberFormat="1" applyFont="1" applyFill="1" applyBorder="1"/>
    <xf numFmtId="208" fontId="0" fillId="34" borderId="0" xfId="642" applyNumberFormat="1" applyFont="1" applyFill="1"/>
    <xf numFmtId="208" fontId="113" fillId="0" borderId="0" xfId="642" applyNumberFormat="1" applyFont="1"/>
    <xf numFmtId="208" fontId="113" fillId="0" borderId="0" xfId="642" applyNumberFormat="1" applyFont="1" applyFill="1"/>
    <xf numFmtId="208" fontId="113" fillId="34" borderId="0" xfId="642" applyNumberFormat="1" applyFont="1" applyFill="1"/>
    <xf numFmtId="208" fontId="111" fillId="0" borderId="0" xfId="642" applyNumberFormat="1" applyFont="1" applyFill="1" applyBorder="1"/>
    <xf numFmtId="208" fontId="111" fillId="0" borderId="0" xfId="642" applyNumberFormat="1" applyFont="1" applyFill="1" applyBorder="1" applyAlignment="1">
      <alignment vertical="top"/>
    </xf>
    <xf numFmtId="208" fontId="111" fillId="0" borderId="0" xfId="642" applyNumberFormat="1" applyFont="1" applyFill="1" applyBorder="1" applyAlignment="1" applyProtection="1">
      <alignment vertical="top"/>
    </xf>
    <xf numFmtId="208" fontId="5" fillId="33" borderId="29" xfId="642" applyNumberFormat="1" applyFont="1" applyFill="1" applyBorder="1" applyProtection="1">
      <protection locked="0"/>
    </xf>
    <xf numFmtId="208" fontId="111" fillId="0" borderId="0" xfId="642" applyNumberFormat="1" applyFont="1" applyFill="1" applyBorder="1" applyAlignment="1" applyProtection="1">
      <alignment vertical="center"/>
    </xf>
    <xf numFmtId="208" fontId="128" fillId="0" borderId="0" xfId="642" applyNumberFormat="1" applyFont="1"/>
    <xf numFmtId="208" fontId="127" fillId="0" borderId="0" xfId="0" applyNumberFormat="1" applyFont="1" applyFill="1"/>
    <xf numFmtId="208" fontId="115" fillId="0" borderId="0" xfId="0" applyNumberFormat="1" applyFont="1" applyFill="1" applyBorder="1"/>
    <xf numFmtId="208" fontId="112" fillId="33" borderId="35" xfId="642" applyNumberFormat="1" applyFont="1" applyFill="1" applyBorder="1" applyAlignment="1" applyProtection="1">
      <alignment vertical="center"/>
    </xf>
    <xf numFmtId="208" fontId="112" fillId="33" borderId="40" xfId="642" applyNumberFormat="1" applyFont="1" applyFill="1" applyBorder="1" applyAlignment="1" applyProtection="1">
      <alignment vertical="center"/>
    </xf>
    <xf numFmtId="208" fontId="111" fillId="33" borderId="35" xfId="642" applyNumberFormat="1" applyFont="1" applyFill="1" applyBorder="1" applyAlignment="1" applyProtection="1">
      <alignment vertical="top"/>
    </xf>
    <xf numFmtId="208" fontId="111" fillId="33" borderId="71" xfId="642" applyNumberFormat="1" applyFont="1" applyFill="1" applyBorder="1" applyAlignment="1" applyProtection="1">
      <alignment vertical="center"/>
    </xf>
    <xf numFmtId="208" fontId="111" fillId="33" borderId="72" xfId="642" applyNumberFormat="1" applyFont="1" applyFill="1" applyBorder="1" applyAlignment="1" applyProtection="1">
      <alignment vertical="center"/>
    </xf>
    <xf numFmtId="208" fontId="5" fillId="33" borderId="35" xfId="642" applyNumberFormat="1" applyFont="1" applyFill="1" applyBorder="1" applyProtection="1">
      <protection locked="0"/>
    </xf>
    <xf numFmtId="210" fontId="16" fillId="33" borderId="8" xfId="3" applyNumberFormat="1" applyFont="1" applyFill="1" applyBorder="1" applyAlignment="1" applyProtection="1">
      <protection locked="0"/>
    </xf>
    <xf numFmtId="0" fontId="0" fillId="0" borderId="0" xfId="0" applyFill="1" applyBorder="1"/>
    <xf numFmtId="0" fontId="120" fillId="0" borderId="0" xfId="0" applyFont="1" applyFill="1" applyBorder="1"/>
    <xf numFmtId="208" fontId="115" fillId="34" borderId="0" xfId="642" applyNumberFormat="1" applyFont="1" applyFill="1"/>
    <xf numFmtId="169" fontId="126" fillId="0" borderId="0" xfId="0" applyNumberFormat="1" applyFont="1"/>
    <xf numFmtId="0" fontId="131" fillId="0" borderId="0" xfId="0" applyFont="1"/>
    <xf numFmtId="208" fontId="126" fillId="0" borderId="0" xfId="0" applyNumberFormat="1" applyFont="1"/>
    <xf numFmtId="0" fontId="2" fillId="0" borderId="0" xfId="1" applyAlignment="1">
      <alignment wrapText="1"/>
      <protection locked="0"/>
    </xf>
    <xf numFmtId="0" fontId="121" fillId="0" borderId="0" xfId="1" applyFont="1" applyAlignment="1">
      <alignment horizontal="center" wrapText="1"/>
      <protection locked="0"/>
    </xf>
    <xf numFmtId="0" fontId="121" fillId="34" borderId="0" xfId="1" applyFont="1" applyFill="1" applyAlignment="1">
      <alignment horizontal="center" wrapText="1"/>
      <protection locked="0"/>
    </xf>
    <xf numFmtId="208" fontId="111" fillId="33" borderId="82" xfId="642" applyNumberFormat="1" applyFont="1" applyFill="1" applyBorder="1"/>
    <xf numFmtId="208" fontId="111" fillId="33" borderId="55" xfId="642" applyNumberFormat="1" applyFont="1" applyFill="1" applyBorder="1"/>
    <xf numFmtId="208" fontId="112" fillId="34" borderId="0" xfId="642" applyNumberFormat="1" applyFont="1" applyFill="1" applyBorder="1"/>
    <xf numFmtId="208" fontId="115" fillId="0" borderId="0" xfId="642" applyNumberFormat="1" applyFont="1" applyFill="1"/>
    <xf numFmtId="0" fontId="132" fillId="0" borderId="29" xfId="227" applyFont="1" applyFill="1" applyBorder="1" applyAlignment="1">
      <alignment horizontal="left"/>
      <protection locked="0"/>
    </xf>
    <xf numFmtId="208" fontId="112" fillId="0" borderId="0" xfId="642" applyNumberFormat="1" applyFont="1" applyFill="1" applyBorder="1" applyAlignment="1">
      <alignment horizontal="right"/>
    </xf>
    <xf numFmtId="0" fontId="132" fillId="0" borderId="0" xfId="227" applyFont="1" applyFill="1" applyBorder="1" applyAlignment="1">
      <alignment horizontal="left"/>
      <protection locked="0"/>
    </xf>
    <xf numFmtId="0" fontId="122" fillId="0" borderId="0" xfId="0" applyFont="1" applyBorder="1"/>
    <xf numFmtId="0" fontId="25" fillId="0" borderId="0" xfId="227" applyFont="1" applyFill="1" applyBorder="1" applyAlignment="1">
      <alignment horizontal="center" wrapText="1"/>
      <protection locked="0"/>
    </xf>
    <xf numFmtId="208" fontId="112" fillId="0" borderId="0" xfId="642" applyNumberFormat="1" applyFont="1" applyFill="1" applyBorder="1" applyAlignment="1">
      <alignment horizontal="left"/>
    </xf>
    <xf numFmtId="169" fontId="25" fillId="0" borderId="0" xfId="636" applyNumberFormat="1" applyFont="1" applyFill="1" applyBorder="1" applyAlignment="1" applyProtection="1">
      <alignment horizontal="center" wrapText="1"/>
      <protection locked="0"/>
    </xf>
    <xf numFmtId="0" fontId="134" fillId="0" borderId="0" xfId="227" applyFont="1" applyFill="1" applyBorder="1" applyAlignment="1">
      <alignment horizontal="left"/>
      <protection locked="0"/>
    </xf>
    <xf numFmtId="208" fontId="115" fillId="0" borderId="0" xfId="642" applyNumberFormat="1" applyFont="1" applyFill="1" applyBorder="1"/>
    <xf numFmtId="0" fontId="135" fillId="0" borderId="0" xfId="0" applyFont="1" applyFill="1" applyBorder="1" applyAlignment="1">
      <alignment horizontal="center"/>
    </xf>
    <xf numFmtId="0" fontId="136" fillId="0" borderId="0" xfId="227" applyFont="1" applyFill="1" applyBorder="1" applyAlignment="1">
      <alignment horizontal="center"/>
      <protection locked="0"/>
    </xf>
    <xf numFmtId="0" fontId="25" fillId="0" borderId="29" xfId="227" applyFont="1" applyFill="1" applyBorder="1" applyAlignment="1">
      <alignment horizontal="center"/>
      <protection locked="0"/>
    </xf>
    <xf numFmtId="208" fontId="16" fillId="0" borderId="0" xfId="642" applyNumberFormat="1" applyFont="1" applyFill="1" applyBorder="1"/>
    <xf numFmtId="208" fontId="5" fillId="0" borderId="0" xfId="642" applyNumberFormat="1" applyFont="1" applyFill="1" applyBorder="1" applyProtection="1">
      <protection locked="0"/>
    </xf>
    <xf numFmtId="208" fontId="112" fillId="0" borderId="0" xfId="642" applyNumberFormat="1" applyFont="1" applyFill="1" applyAlignment="1">
      <alignment horizontal="right"/>
    </xf>
    <xf numFmtId="49" fontId="122" fillId="0" borderId="0" xfId="0" applyNumberFormat="1" applyFont="1" applyFill="1"/>
    <xf numFmtId="208" fontId="111" fillId="33" borderId="83" xfId="642" applyNumberFormat="1" applyFont="1" applyFill="1" applyBorder="1" applyAlignment="1" applyProtection="1">
      <alignment vertical="center"/>
    </xf>
    <xf numFmtId="208" fontId="111" fillId="33" borderId="88" xfId="642" applyNumberFormat="1" applyFont="1" applyFill="1" applyBorder="1" applyAlignment="1" applyProtection="1">
      <alignment vertical="center"/>
    </xf>
    <xf numFmtId="169" fontId="16" fillId="0" borderId="0" xfId="642" applyNumberFormat="1" applyFont="1" applyFill="1" applyAlignment="1" applyProtection="1">
      <alignment horizontal="left" wrapText="1"/>
    </xf>
    <xf numFmtId="0" fontId="126" fillId="0" borderId="0" xfId="0" applyFont="1"/>
    <xf numFmtId="0" fontId="112" fillId="0" borderId="0" xfId="0" applyFont="1" applyFill="1"/>
    <xf numFmtId="208" fontId="112" fillId="34" borderId="0" xfId="642" applyNumberFormat="1" applyFont="1" applyFill="1"/>
    <xf numFmtId="208" fontId="111" fillId="33" borderId="8" xfId="642" applyNumberFormat="1" applyFont="1" applyFill="1" applyBorder="1"/>
    <xf numFmtId="208" fontId="112" fillId="33" borderId="36" xfId="642" applyNumberFormat="1" applyFont="1" applyFill="1" applyBorder="1"/>
    <xf numFmtId="208" fontId="112" fillId="33" borderId="38" xfId="642" applyNumberFormat="1" applyFont="1" applyFill="1" applyBorder="1"/>
    <xf numFmtId="208" fontId="111" fillId="33" borderId="36" xfId="642" applyNumberFormat="1" applyFont="1" applyFill="1" applyBorder="1"/>
    <xf numFmtId="208" fontId="112" fillId="34" borderId="5" xfId="642" applyNumberFormat="1" applyFont="1" applyFill="1" applyBorder="1"/>
    <xf numFmtId="208" fontId="112" fillId="33" borderId="55" xfId="642" applyNumberFormat="1" applyFont="1" applyFill="1" applyBorder="1" applyAlignment="1" applyProtection="1">
      <alignment vertical="center"/>
    </xf>
    <xf numFmtId="208" fontId="112" fillId="33" borderId="8" xfId="642" applyNumberFormat="1" applyFont="1" applyFill="1" applyBorder="1" applyAlignment="1" applyProtection="1">
      <alignment vertical="center"/>
    </xf>
    <xf numFmtId="208" fontId="112" fillId="33" borderId="56" xfId="642" applyNumberFormat="1" applyFont="1" applyFill="1" applyBorder="1" applyAlignment="1" applyProtection="1">
      <alignment vertical="center"/>
    </xf>
    <xf numFmtId="208" fontId="112" fillId="33" borderId="33" xfId="642" applyNumberFormat="1" applyFont="1" applyFill="1" applyBorder="1" applyAlignment="1" applyProtection="1">
      <alignment vertical="center"/>
    </xf>
    <xf numFmtId="208" fontId="111" fillId="33" borderId="57" xfId="642" applyNumberFormat="1" applyFont="1" applyFill="1" applyBorder="1" applyAlignment="1" applyProtection="1">
      <alignment vertical="center"/>
    </xf>
    <xf numFmtId="208" fontId="111" fillId="33" borderId="41" xfId="642" applyNumberFormat="1" applyFont="1" applyFill="1" applyBorder="1" applyAlignment="1" applyProtection="1">
      <alignment vertical="center"/>
    </xf>
    <xf numFmtId="208" fontId="5" fillId="33" borderId="55" xfId="642" applyNumberFormat="1" applyFont="1" applyFill="1" applyBorder="1" applyProtection="1">
      <protection locked="0"/>
    </xf>
    <xf numFmtId="208" fontId="5" fillId="33" borderId="8" xfId="642" applyNumberFormat="1" applyFont="1" applyFill="1" applyBorder="1" applyProtection="1">
      <protection locked="0"/>
    </xf>
    <xf numFmtId="208" fontId="112" fillId="0" borderId="0" xfId="642" applyNumberFormat="1" applyFont="1" applyFill="1"/>
    <xf numFmtId="208" fontId="112" fillId="0" borderId="0" xfId="642" applyNumberFormat="1" applyFont="1" applyFill="1" applyBorder="1"/>
    <xf numFmtId="208" fontId="112" fillId="0" borderId="5" xfId="642" applyNumberFormat="1" applyFont="1" applyFill="1" applyBorder="1"/>
    <xf numFmtId="208" fontId="112" fillId="0" borderId="0" xfId="642" applyNumberFormat="1" applyFont="1" applyFill="1" applyBorder="1" applyAlignment="1" applyProtection="1">
      <alignment vertical="center"/>
    </xf>
    <xf numFmtId="208" fontId="111" fillId="33" borderId="42" xfId="642" applyNumberFormat="1" applyFont="1" applyFill="1" applyBorder="1"/>
    <xf numFmtId="208" fontId="111" fillId="33" borderId="35" xfId="642" applyNumberFormat="1" applyFont="1" applyFill="1" applyBorder="1"/>
    <xf numFmtId="169" fontId="112" fillId="0" borderId="29" xfId="636" applyNumberFormat="1" applyFont="1" applyFill="1" applyBorder="1" applyAlignment="1" applyProtection="1">
      <alignment horizontal="left" wrapText="1"/>
    </xf>
    <xf numFmtId="0" fontId="113" fillId="0" borderId="0" xfId="0" applyFont="1"/>
    <xf numFmtId="0" fontId="113" fillId="0" borderId="0" xfId="0" applyFont="1" applyFill="1"/>
    <xf numFmtId="0" fontId="113" fillId="0" borderId="27" xfId="0" applyFont="1" applyFill="1" applyBorder="1"/>
    <xf numFmtId="0" fontId="113" fillId="0" borderId="0" xfId="0" applyFont="1" applyFill="1" applyBorder="1"/>
    <xf numFmtId="0" fontId="113" fillId="0" borderId="0" xfId="0" applyFont="1" applyBorder="1"/>
    <xf numFmtId="208" fontId="113" fillId="0" borderId="0" xfId="642" applyNumberFormat="1" applyFont="1" applyFill="1" applyBorder="1"/>
    <xf numFmtId="208" fontId="113" fillId="0" borderId="0" xfId="0" applyNumberFormat="1" applyFont="1" applyFill="1"/>
    <xf numFmtId="208" fontId="139" fillId="34" borderId="0" xfId="642" applyNumberFormat="1" applyFont="1" applyFill="1"/>
    <xf numFmtId="208" fontId="139" fillId="0" borderId="0" xfId="642" applyNumberFormat="1" applyFont="1" applyFill="1" applyBorder="1"/>
    <xf numFmtId="208" fontId="139" fillId="34" borderId="0" xfId="642" applyNumberFormat="1" applyFont="1" applyFill="1" applyBorder="1"/>
    <xf numFmtId="208" fontId="139" fillId="0" borderId="0" xfId="642" applyNumberFormat="1" applyFont="1" applyFill="1"/>
    <xf numFmtId="208" fontId="139" fillId="0" borderId="0" xfId="642" applyNumberFormat="1" applyFont="1"/>
    <xf numFmtId="208" fontId="115" fillId="35" borderId="0" xfId="642" applyNumberFormat="1" applyFont="1" applyFill="1" applyBorder="1"/>
    <xf numFmtId="208" fontId="126" fillId="0" borderId="0" xfId="642" applyNumberFormat="1" applyFont="1"/>
    <xf numFmtId="169" fontId="16" fillId="0" borderId="0" xfId="3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Alignment="1">
      <alignment horizontal="center"/>
    </xf>
    <xf numFmtId="208" fontId="112" fillId="0" borderId="0" xfId="642" applyNumberFormat="1" applyFont="1" applyFill="1" applyBorder="1" applyAlignment="1">
      <alignment horizontal="center"/>
    </xf>
    <xf numFmtId="208" fontId="111" fillId="33" borderId="35" xfId="642" applyNumberFormat="1" applyFont="1" applyFill="1" applyBorder="1" applyAlignment="1" applyProtection="1">
      <alignment vertical="center"/>
    </xf>
    <xf numFmtId="208" fontId="111" fillId="33" borderId="21" xfId="642" applyNumberFormat="1" applyFont="1" applyFill="1" applyBorder="1" applyAlignment="1" applyProtection="1">
      <alignment vertical="center"/>
    </xf>
    <xf numFmtId="208" fontId="111" fillId="33" borderId="29" xfId="642" applyNumberFormat="1" applyFont="1" applyFill="1" applyBorder="1" applyAlignment="1" applyProtection="1">
      <alignment vertical="center"/>
    </xf>
    <xf numFmtId="208" fontId="111" fillId="33" borderId="8" xfId="642" applyNumberFormat="1" applyFont="1" applyFill="1" applyBorder="1" applyAlignment="1" applyProtection="1">
      <alignment vertical="center"/>
    </xf>
    <xf numFmtId="208" fontId="112" fillId="33" borderId="21" xfId="642" applyNumberFormat="1" applyFont="1" applyFill="1" applyBorder="1" applyAlignment="1" applyProtection="1">
      <alignment vertical="center"/>
    </xf>
    <xf numFmtId="208" fontId="112" fillId="33" borderId="30" xfId="642" applyNumberFormat="1" applyFont="1" applyFill="1" applyBorder="1" applyAlignment="1" applyProtection="1">
      <alignment vertical="center"/>
    </xf>
    <xf numFmtId="208" fontId="115" fillId="35" borderId="0" xfId="642" applyNumberFormat="1" applyFont="1" applyFill="1"/>
    <xf numFmtId="208" fontId="25" fillId="33" borderId="8" xfId="642" applyNumberFormat="1" applyFont="1" applyFill="1" applyBorder="1" applyAlignment="1" applyProtection="1">
      <alignment horizontal="center"/>
      <protection locked="0"/>
    </xf>
    <xf numFmtId="208" fontId="25" fillId="33" borderId="55" xfId="642" applyNumberFormat="1" applyFont="1" applyFill="1" applyBorder="1" applyAlignment="1" applyProtection="1">
      <alignment horizontal="center"/>
      <protection locked="0"/>
    </xf>
    <xf numFmtId="208" fontId="25" fillId="33" borderId="29" xfId="642" applyNumberFormat="1" applyFont="1" applyFill="1" applyBorder="1" applyAlignment="1" applyProtection="1">
      <alignment horizontal="center"/>
      <protection locked="0"/>
    </xf>
    <xf numFmtId="208" fontId="25" fillId="33" borderId="31" xfId="642" applyNumberFormat="1" applyFont="1" applyFill="1" applyBorder="1" applyAlignment="1" applyProtection="1">
      <alignment horizontal="center"/>
      <protection locked="0"/>
    </xf>
    <xf numFmtId="208" fontId="111" fillId="33" borderId="36" xfId="642" applyNumberFormat="1" applyFont="1" applyFill="1" applyBorder="1" applyAlignment="1">
      <alignment vertical="top"/>
    </xf>
    <xf numFmtId="208" fontId="137" fillId="0" borderId="0" xfId="642" applyNumberFormat="1" applyFont="1" applyFill="1" applyBorder="1" applyProtection="1">
      <protection locked="0"/>
    </xf>
    <xf numFmtId="208" fontId="113" fillId="0" borderId="0" xfId="642" applyNumberFormat="1" applyFont="1" applyBorder="1"/>
    <xf numFmtId="208" fontId="133" fillId="0" borderId="0" xfId="642" applyNumberFormat="1" applyFont="1" applyFill="1" applyAlignment="1">
      <alignment horizontal="center"/>
    </xf>
    <xf numFmtId="208" fontId="115" fillId="0" borderId="0" xfId="642" applyNumberFormat="1" applyFont="1" applyFill="1" applyBorder="1" applyAlignment="1">
      <alignment horizontal="left"/>
    </xf>
    <xf numFmtId="0" fontId="122" fillId="0" borderId="0" xfId="0" applyFont="1" applyFill="1" applyAlignment="1"/>
    <xf numFmtId="169" fontId="16" fillId="0" borderId="0" xfId="642" applyNumberFormat="1" applyFont="1" applyFill="1" applyAlignment="1" applyProtection="1">
      <alignment wrapText="1"/>
    </xf>
    <xf numFmtId="208" fontId="112" fillId="0" borderId="0" xfId="642" applyNumberFormat="1" applyFont="1" applyFill="1" applyAlignment="1"/>
    <xf numFmtId="208" fontId="113" fillId="0" borderId="0" xfId="642" applyNumberFormat="1" applyFont="1" applyFill="1" applyAlignment="1"/>
    <xf numFmtId="208" fontId="112" fillId="0" borderId="0" xfId="642" applyNumberFormat="1" applyFont="1" applyFill="1" applyBorder="1" applyAlignment="1"/>
    <xf numFmtId="208" fontId="113" fillId="0" borderId="0" xfId="642" applyNumberFormat="1" applyFont="1" applyAlignment="1"/>
    <xf numFmtId="208" fontId="0" fillId="0" borderId="0" xfId="642" applyNumberFormat="1" applyFont="1" applyFill="1" applyAlignment="1"/>
    <xf numFmtId="0" fontId="0" fillId="0" borderId="0" xfId="0" applyFill="1" applyAlignment="1"/>
    <xf numFmtId="208" fontId="115" fillId="0" borderId="0" xfId="642" applyNumberFormat="1" applyFont="1" applyFill="1" applyBorder="1" applyAlignment="1"/>
    <xf numFmtId="169" fontId="16" fillId="34" borderId="0" xfId="642" applyNumberFormat="1" applyFont="1" applyFill="1" applyAlignment="1" applyProtection="1">
      <alignment wrapText="1"/>
    </xf>
    <xf numFmtId="208" fontId="112" fillId="0" borderId="0" xfId="642" applyNumberFormat="1" applyFont="1" applyFill="1" applyBorder="1" applyAlignment="1" applyProtection="1"/>
    <xf numFmtId="0" fontId="122" fillId="34" borderId="0" xfId="0" applyFont="1" applyFill="1" applyAlignment="1"/>
    <xf numFmtId="200" fontId="112" fillId="0" borderId="0" xfId="643" applyNumberFormat="1" applyFont="1" applyFill="1" applyAlignment="1">
      <alignment horizontal="right"/>
    </xf>
    <xf numFmtId="0" fontId="113" fillId="0" borderId="0" xfId="0" applyFont="1" applyFill="1" applyAlignment="1"/>
    <xf numFmtId="169" fontId="113" fillId="0" borderId="0" xfId="0" applyNumberFormat="1" applyFont="1" applyFill="1" applyAlignment="1"/>
    <xf numFmtId="169" fontId="113" fillId="0" borderId="0" xfId="0" applyNumberFormat="1" applyFont="1" applyAlignment="1"/>
    <xf numFmtId="200" fontId="112" fillId="0" borderId="0" xfId="643" applyNumberFormat="1" applyFont="1" applyFill="1" applyAlignment="1"/>
    <xf numFmtId="200" fontId="112" fillId="0" borderId="0" xfId="643" applyNumberFormat="1" applyFont="1" applyFill="1" applyBorder="1" applyAlignment="1"/>
    <xf numFmtId="208" fontId="113" fillId="0" borderId="0" xfId="0" applyNumberFormat="1" applyFont="1" applyAlignment="1"/>
    <xf numFmtId="0" fontId="112" fillId="0" borderId="0" xfId="0" applyFont="1" applyFill="1" applyAlignment="1"/>
    <xf numFmtId="0" fontId="113" fillId="0" borderId="0" xfId="0" applyFont="1" applyFill="1" applyBorder="1" applyAlignment="1"/>
    <xf numFmtId="208" fontId="113" fillId="33" borderId="69" xfId="642" applyNumberFormat="1" applyFont="1" applyFill="1" applyBorder="1"/>
    <xf numFmtId="208" fontId="113" fillId="33" borderId="43" xfId="642" applyNumberFormat="1" applyFont="1" applyFill="1" applyBorder="1"/>
    <xf numFmtId="0" fontId="0" fillId="0" borderId="0" xfId="0" applyAlignment="1">
      <alignment horizontal="center"/>
    </xf>
    <xf numFmtId="0" fontId="113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169" fontId="25" fillId="33" borderId="89" xfId="636" applyNumberFormat="1" applyFont="1" applyFill="1" applyBorder="1" applyAlignment="1" applyProtection="1">
      <alignment horizontal="center"/>
      <protection locked="0"/>
    </xf>
    <xf numFmtId="169" fontId="25" fillId="33" borderId="90" xfId="636" applyNumberFormat="1" applyFont="1" applyFill="1" applyBorder="1" applyAlignment="1" applyProtection="1">
      <alignment horizontal="center"/>
      <protection locked="0"/>
    </xf>
    <xf numFmtId="169" fontId="25" fillId="33" borderId="63" xfId="636" applyNumberFormat="1" applyFont="1" applyFill="1" applyBorder="1" applyAlignment="1" applyProtection="1">
      <alignment horizontal="center"/>
      <protection locked="0"/>
    </xf>
    <xf numFmtId="169" fontId="25" fillId="33" borderId="61" xfId="636" applyNumberFormat="1" applyFont="1" applyFill="1" applyBorder="1" applyAlignment="1" applyProtection="1">
      <alignment horizontal="center"/>
      <protection locked="0"/>
    </xf>
    <xf numFmtId="169" fontId="25" fillId="33" borderId="62" xfId="636" applyNumberFormat="1" applyFont="1" applyFill="1" applyBorder="1" applyAlignment="1" applyProtection="1">
      <alignment horizontal="center"/>
      <protection locked="0"/>
    </xf>
    <xf numFmtId="169" fontId="25" fillId="0" borderId="0" xfId="636" applyNumberFormat="1" applyFont="1" applyFill="1" applyBorder="1" applyAlignment="1" applyProtection="1">
      <alignment horizontal="center"/>
      <protection locked="0"/>
    </xf>
    <xf numFmtId="169" fontId="25" fillId="33" borderId="114" xfId="636" applyNumberFormat="1" applyFont="1" applyFill="1" applyBorder="1" applyAlignment="1" applyProtection="1">
      <alignment horizontal="center"/>
      <protection locked="0"/>
    </xf>
    <xf numFmtId="169" fontId="16" fillId="0" borderId="29" xfId="636" applyNumberFormat="1" applyFont="1" applyFill="1" applyBorder="1" applyAlignment="1" applyProtection="1">
      <alignment wrapText="1"/>
    </xf>
    <xf numFmtId="208" fontId="111" fillId="33" borderId="92" xfId="642" applyNumberFormat="1" applyFont="1" applyFill="1" applyBorder="1" applyAlignment="1" applyProtection="1">
      <alignment vertical="center"/>
    </xf>
    <xf numFmtId="208" fontId="112" fillId="35" borderId="0" xfId="642" applyNumberFormat="1" applyFont="1" applyFill="1" applyBorder="1" applyAlignment="1"/>
    <xf numFmtId="208" fontId="112" fillId="35" borderId="0" xfId="642" applyNumberFormat="1" applyFont="1" applyFill="1" applyAlignment="1"/>
    <xf numFmtId="208" fontId="112" fillId="35" borderId="0" xfId="642" applyNumberFormat="1" applyFont="1" applyFill="1" applyAlignment="1">
      <alignment horizontal="right"/>
    </xf>
    <xf numFmtId="208" fontId="111" fillId="33" borderId="55" xfId="642" applyNumberFormat="1" applyFont="1" applyFill="1" applyBorder="1" applyAlignment="1" applyProtection="1">
      <alignment vertical="center"/>
    </xf>
    <xf numFmtId="208" fontId="111" fillId="33" borderId="21" xfId="642" applyNumberFormat="1" applyFont="1" applyFill="1" applyBorder="1" applyAlignment="1" applyProtection="1">
      <alignment vertical="top"/>
    </xf>
    <xf numFmtId="208" fontId="113" fillId="34" borderId="0" xfId="642" applyNumberFormat="1" applyFont="1" applyFill="1" applyAlignment="1"/>
    <xf numFmtId="208" fontId="115" fillId="35" borderId="0" xfId="642" applyNumberFormat="1" applyFont="1" applyFill="1" applyBorder="1" applyAlignment="1" applyProtection="1">
      <alignment vertical="center"/>
    </xf>
    <xf numFmtId="208" fontId="115" fillId="35" borderId="1" xfId="642" applyNumberFormat="1" applyFont="1" applyFill="1" applyBorder="1" applyAlignment="1" applyProtection="1">
      <alignment vertical="center"/>
    </xf>
    <xf numFmtId="169" fontId="142" fillId="0" borderId="29" xfId="636" applyNumberFormat="1" applyFont="1" applyFill="1" applyBorder="1" applyAlignment="1" applyProtection="1">
      <alignment wrapText="1"/>
    </xf>
    <xf numFmtId="208" fontId="111" fillId="33" borderId="36" xfId="642" applyNumberFormat="1" applyFont="1" applyFill="1" applyBorder="1" applyAlignment="1" applyProtection="1">
      <alignment vertical="center"/>
    </xf>
    <xf numFmtId="169" fontId="132" fillId="0" borderId="29" xfId="636" applyNumberFormat="1" applyFont="1" applyFill="1" applyBorder="1" applyAlignment="1" applyProtection="1">
      <alignment wrapText="1"/>
    </xf>
    <xf numFmtId="0" fontId="113" fillId="0" borderId="0" xfId="0" applyFont="1" applyFill="1" applyAlignment="1">
      <alignment horizontal="center"/>
    </xf>
    <xf numFmtId="0" fontId="144" fillId="0" borderId="0" xfId="227" applyFont="1" applyFill="1" applyBorder="1" applyAlignment="1">
      <alignment horizontal="center" vertical="top" wrapText="1"/>
      <protection locked="0"/>
    </xf>
    <xf numFmtId="208" fontId="144" fillId="0" borderId="0" xfId="642" applyNumberFormat="1" applyFont="1" applyFill="1" applyBorder="1" applyAlignment="1">
      <alignment horizontal="center" wrapText="1"/>
    </xf>
    <xf numFmtId="208" fontId="144" fillId="36" borderId="85" xfId="642" applyNumberFormat="1" applyFont="1" applyFill="1" applyBorder="1" applyAlignment="1">
      <alignment horizontal="center" wrapText="1"/>
    </xf>
    <xf numFmtId="208" fontId="112" fillId="36" borderId="85" xfId="642" applyNumberFormat="1" applyFont="1" applyFill="1" applyBorder="1" applyAlignment="1">
      <alignment horizontal="center"/>
    </xf>
    <xf numFmtId="208" fontId="16" fillId="36" borderId="85" xfId="642" applyNumberFormat="1" applyFont="1" applyFill="1" applyBorder="1"/>
    <xf numFmtId="208" fontId="111" fillId="36" borderId="113" xfId="642" applyNumberFormat="1" applyFont="1" applyFill="1" applyBorder="1"/>
    <xf numFmtId="208" fontId="111" fillId="36" borderId="85" xfId="642" applyNumberFormat="1" applyFont="1" applyFill="1" applyBorder="1" applyAlignment="1" applyProtection="1">
      <alignment vertical="top"/>
    </xf>
    <xf numFmtId="208" fontId="111" fillId="36" borderId="113" xfId="642" applyNumberFormat="1" applyFont="1" applyFill="1" applyBorder="1" applyAlignment="1" applyProtection="1">
      <alignment vertical="center"/>
    </xf>
    <xf numFmtId="208" fontId="111" fillId="36" borderId="87" xfId="642" applyNumberFormat="1" applyFont="1" applyFill="1" applyBorder="1" applyAlignment="1" applyProtection="1">
      <alignment vertical="center"/>
    </xf>
    <xf numFmtId="208" fontId="16" fillId="36" borderId="86" xfId="642" applyNumberFormat="1" applyFont="1" applyFill="1" applyBorder="1"/>
    <xf numFmtId="208" fontId="113" fillId="33" borderId="116" xfId="642" applyNumberFormat="1" applyFont="1" applyFill="1" applyBorder="1"/>
    <xf numFmtId="208" fontId="112" fillId="34" borderId="115" xfId="642" applyNumberFormat="1" applyFont="1" applyFill="1" applyBorder="1"/>
    <xf numFmtId="208" fontId="112" fillId="35" borderId="0" xfId="642" applyNumberFormat="1" applyFont="1" applyFill="1"/>
    <xf numFmtId="208" fontId="112" fillId="35" borderId="0" xfId="642" applyNumberFormat="1" applyFont="1" applyFill="1" applyBorder="1"/>
    <xf numFmtId="169" fontId="132" fillId="33" borderId="29" xfId="636" applyNumberFormat="1" applyFont="1" applyFill="1" applyBorder="1" applyAlignment="1" applyProtection="1"/>
    <xf numFmtId="208" fontId="132" fillId="33" borderId="29" xfId="642" applyNumberFormat="1" applyFont="1" applyFill="1" applyBorder="1" applyProtection="1">
      <protection locked="0"/>
    </xf>
    <xf numFmtId="169" fontId="132" fillId="33" borderId="8" xfId="636" applyNumberFormat="1" applyFont="1" applyFill="1" applyBorder="1" applyAlignment="1" applyProtection="1"/>
    <xf numFmtId="208" fontId="112" fillId="33" borderId="21" xfId="642" applyNumberFormat="1" applyFont="1" applyFill="1" applyBorder="1"/>
    <xf numFmtId="169" fontId="132" fillId="0" borderId="0" xfId="636" applyNumberFormat="1" applyFont="1" applyFill="1" applyBorder="1" applyAlignment="1" applyProtection="1"/>
    <xf numFmtId="208" fontId="16" fillId="0" borderId="0" xfId="642" applyNumberFormat="1" applyFont="1" applyFill="1" applyBorder="1" applyProtection="1">
      <protection locked="0"/>
    </xf>
    <xf numFmtId="208" fontId="144" fillId="37" borderId="85" xfId="642" applyNumberFormat="1" applyFont="1" applyFill="1" applyBorder="1" applyAlignment="1">
      <alignment horizontal="center" wrapText="1"/>
    </xf>
    <xf numFmtId="208" fontId="112" fillId="37" borderId="85" xfId="642" applyNumberFormat="1" applyFont="1" applyFill="1" applyBorder="1" applyAlignment="1">
      <alignment horizontal="center"/>
    </xf>
    <xf numFmtId="208" fontId="16" fillId="37" borderId="85" xfId="642" applyNumberFormat="1" applyFont="1" applyFill="1" applyBorder="1"/>
    <xf numFmtId="208" fontId="111" fillId="37" borderId="113" xfId="642" applyNumberFormat="1" applyFont="1" applyFill="1" applyBorder="1"/>
    <xf numFmtId="208" fontId="16" fillId="37" borderId="86" xfId="642" applyNumberFormat="1" applyFont="1" applyFill="1" applyBorder="1"/>
    <xf numFmtId="208" fontId="111" fillId="37" borderId="85" xfId="642" applyNumberFormat="1" applyFont="1" applyFill="1" applyBorder="1" applyAlignment="1" applyProtection="1">
      <alignment vertical="top"/>
    </xf>
    <xf numFmtId="208" fontId="111" fillId="37" borderId="113" xfId="642" applyNumberFormat="1" applyFont="1" applyFill="1" applyBorder="1" applyAlignment="1" applyProtection="1">
      <alignment vertical="center"/>
    </xf>
    <xf numFmtId="208" fontId="111" fillId="37" borderId="87" xfId="642" applyNumberFormat="1" applyFont="1" applyFill="1" applyBorder="1" applyAlignment="1" applyProtection="1">
      <alignment vertical="center"/>
    </xf>
    <xf numFmtId="208" fontId="112" fillId="36" borderId="0" xfId="642" applyNumberFormat="1" applyFont="1" applyFill="1" applyAlignment="1">
      <alignment horizontal="right"/>
    </xf>
    <xf numFmtId="169" fontId="16" fillId="36" borderId="0" xfId="642" applyNumberFormat="1" applyFont="1" applyFill="1" applyAlignment="1" applyProtection="1">
      <alignment wrapText="1"/>
    </xf>
    <xf numFmtId="169" fontId="112" fillId="36" borderId="29" xfId="636" applyNumberFormat="1" applyFont="1" applyFill="1" applyBorder="1" applyAlignment="1" applyProtection="1">
      <alignment wrapText="1"/>
    </xf>
    <xf numFmtId="208" fontId="0" fillId="0" borderId="0" xfId="642" applyNumberFormat="1" applyFont="1" applyBorder="1"/>
    <xf numFmtId="208" fontId="125" fillId="35" borderId="0" xfId="642" applyNumberFormat="1" applyFont="1" applyFill="1" applyBorder="1"/>
    <xf numFmtId="208" fontId="116" fillId="0" borderId="0" xfId="642" applyNumberFormat="1" applyFont="1" applyFill="1" applyBorder="1"/>
    <xf numFmtId="208" fontId="112" fillId="0" borderId="0" xfId="642" applyNumberFormat="1" applyFont="1" applyFill="1" applyAlignment="1">
      <alignment horizontal="right" vertical="center"/>
    </xf>
    <xf numFmtId="208" fontId="126" fillId="0" borderId="0" xfId="0" applyNumberFormat="1" applyFont="1" applyFill="1" applyAlignment="1">
      <alignment horizontal="right"/>
    </xf>
    <xf numFmtId="0" fontId="126" fillId="0" borderId="0" xfId="0" applyFont="1" applyFill="1" applyAlignment="1">
      <alignment horizontal="right"/>
    </xf>
    <xf numFmtId="0" fontId="0" fillId="37" borderId="85" xfId="0" applyFill="1" applyBorder="1"/>
    <xf numFmtId="208" fontId="137" fillId="37" borderId="85" xfId="642" applyNumberFormat="1" applyFont="1" applyFill="1" applyBorder="1" applyProtection="1">
      <protection locked="0"/>
    </xf>
    <xf numFmtId="208" fontId="147" fillId="37" borderId="85" xfId="642" applyNumberFormat="1" applyFont="1" applyFill="1" applyBorder="1" applyProtection="1">
      <protection locked="0"/>
    </xf>
    <xf numFmtId="208" fontId="112" fillId="37" borderId="85" xfId="642" applyNumberFormat="1" applyFont="1" applyFill="1" applyBorder="1" applyAlignment="1" applyProtection="1">
      <alignment vertical="center"/>
    </xf>
    <xf numFmtId="208" fontId="111" fillId="37" borderId="112" xfId="642" applyNumberFormat="1" applyFont="1" applyFill="1" applyBorder="1" applyAlignment="1" applyProtection="1">
      <alignment vertical="center"/>
    </xf>
    <xf numFmtId="208" fontId="113" fillId="0" borderId="117" xfId="642" applyNumberFormat="1" applyFont="1" applyFill="1" applyBorder="1"/>
    <xf numFmtId="0" fontId="0" fillId="36" borderId="85" xfId="0" applyFill="1" applyBorder="1"/>
    <xf numFmtId="208" fontId="137" fillId="36" borderId="85" xfId="642" applyNumberFormat="1" applyFont="1" applyFill="1" applyBorder="1" applyProtection="1">
      <protection locked="0"/>
    </xf>
    <xf numFmtId="208" fontId="5" fillId="36" borderId="85" xfId="642" applyNumberFormat="1" applyFont="1" applyFill="1" applyBorder="1" applyProtection="1">
      <protection locked="0"/>
    </xf>
    <xf numFmtId="208" fontId="112" fillId="36" borderId="85" xfId="642" applyNumberFormat="1" applyFont="1" applyFill="1" applyBorder="1" applyAlignment="1" applyProtection="1">
      <alignment vertical="center"/>
    </xf>
    <xf numFmtId="208" fontId="111" fillId="36" borderId="112" xfId="642" applyNumberFormat="1" applyFont="1" applyFill="1" applyBorder="1" applyAlignment="1" applyProtection="1">
      <alignment vertical="center"/>
    </xf>
    <xf numFmtId="208" fontId="5" fillId="37" borderId="85" xfId="642" applyNumberFormat="1" applyFont="1" applyFill="1" applyBorder="1" applyProtection="1">
      <protection locked="0"/>
    </xf>
    <xf numFmtId="208" fontId="131" fillId="38" borderId="91" xfId="642" applyNumberFormat="1" applyFont="1" applyFill="1" applyBorder="1" applyAlignment="1">
      <alignment wrapText="1"/>
    </xf>
    <xf numFmtId="0" fontId="131" fillId="38" borderId="85" xfId="0" applyFont="1" applyFill="1" applyBorder="1"/>
    <xf numFmtId="208" fontId="131" fillId="38" borderId="117" xfId="642" applyNumberFormat="1" applyFont="1" applyFill="1" applyBorder="1"/>
    <xf numFmtId="209" fontId="0" fillId="38" borderId="26" xfId="642" applyNumberFormat="1" applyFont="1" applyFill="1" applyBorder="1"/>
    <xf numFmtId="208" fontId="0" fillId="38" borderId="27" xfId="642" applyNumberFormat="1" applyFont="1" applyFill="1" applyBorder="1"/>
    <xf numFmtId="208" fontId="0" fillId="38" borderId="28" xfId="642" applyNumberFormat="1" applyFont="1" applyFill="1" applyBorder="1"/>
    <xf numFmtId="208" fontId="0" fillId="38" borderId="29" xfId="642" applyNumberFormat="1" applyFont="1" applyFill="1" applyBorder="1"/>
    <xf numFmtId="208" fontId="0" fillId="38" borderId="0" xfId="642" applyNumberFormat="1" applyFont="1" applyFill="1" applyBorder="1"/>
    <xf numFmtId="0" fontId="131" fillId="38" borderId="0" xfId="0" applyFont="1" applyFill="1" applyBorder="1" applyAlignment="1">
      <alignment horizontal="center"/>
    </xf>
    <xf numFmtId="208" fontId="0" fillId="38" borderId="21" xfId="642" applyNumberFormat="1" applyFont="1" applyFill="1" applyBorder="1"/>
    <xf numFmtId="208" fontId="131" fillId="38" borderId="0" xfId="642" applyNumberFormat="1" applyFont="1" applyFill="1" applyBorder="1" applyAlignment="1">
      <alignment horizontal="right"/>
    </xf>
    <xf numFmtId="208" fontId="0" fillId="38" borderId="43" xfId="642" applyNumberFormat="1" applyFont="1" applyFill="1" applyBorder="1"/>
    <xf numFmtId="0" fontId="0" fillId="38" borderId="78" xfId="0" applyFill="1" applyBorder="1"/>
    <xf numFmtId="208" fontId="0" fillId="38" borderId="93" xfId="642" applyNumberFormat="1" applyFont="1" applyFill="1" applyBorder="1"/>
    <xf numFmtId="208" fontId="111" fillId="33" borderId="118" xfId="642" applyNumberFormat="1" applyFont="1" applyFill="1" applyBorder="1" applyAlignment="1" applyProtection="1">
      <alignment vertical="center"/>
    </xf>
    <xf numFmtId="208" fontId="111" fillId="33" borderId="29" xfId="642" applyNumberFormat="1" applyFont="1" applyFill="1" applyBorder="1"/>
    <xf numFmtId="208" fontId="111" fillId="33" borderId="21" xfId="642" applyNumberFormat="1" applyFont="1" applyFill="1" applyBorder="1"/>
    <xf numFmtId="208" fontId="112" fillId="33" borderId="30" xfId="642" applyNumberFormat="1" applyFont="1" applyFill="1" applyBorder="1"/>
    <xf numFmtId="208" fontId="111" fillId="33" borderId="21" xfId="642" applyNumberFormat="1" applyFont="1" applyFill="1" applyBorder="1" applyAlignment="1">
      <alignment vertical="top"/>
    </xf>
    <xf numFmtId="208" fontId="25" fillId="37" borderId="85" xfId="642" applyNumberFormat="1" applyFont="1" applyFill="1" applyBorder="1"/>
    <xf numFmtId="208" fontId="25" fillId="37" borderId="87" xfId="642" applyNumberFormat="1" applyFont="1" applyFill="1" applyBorder="1"/>
    <xf numFmtId="208" fontId="25" fillId="36" borderId="85" xfId="642" applyNumberFormat="1" applyFont="1" applyFill="1" applyBorder="1"/>
    <xf numFmtId="208" fontId="111" fillId="33" borderId="118" xfId="642" applyNumberFormat="1" applyFont="1" applyFill="1" applyBorder="1"/>
    <xf numFmtId="208" fontId="111" fillId="33" borderId="92" xfId="642" applyNumberFormat="1" applyFont="1" applyFill="1" applyBorder="1"/>
    <xf numFmtId="208" fontId="112" fillId="0" borderId="0" xfId="642" applyNumberFormat="1" applyFont="1" applyBorder="1"/>
    <xf numFmtId="208" fontId="115" fillId="34" borderId="0" xfId="642" applyNumberFormat="1" applyFont="1" applyFill="1" applyBorder="1"/>
    <xf numFmtId="208" fontId="112" fillId="33" borderId="53" xfId="642" applyNumberFormat="1" applyFont="1" applyFill="1" applyBorder="1"/>
    <xf numFmtId="169" fontId="25" fillId="33" borderId="120" xfId="636" applyNumberFormat="1" applyFont="1" applyFill="1" applyBorder="1" applyAlignment="1" applyProtection="1">
      <alignment horizontal="center"/>
      <protection locked="0"/>
    </xf>
    <xf numFmtId="169" fontId="25" fillId="33" borderId="121" xfId="636" applyNumberFormat="1" applyFont="1" applyFill="1" applyBorder="1" applyAlignment="1" applyProtection="1">
      <alignment horizontal="center"/>
      <protection locked="0"/>
    </xf>
    <xf numFmtId="169" fontId="25" fillId="33" borderId="122" xfId="636" applyNumberFormat="1" applyFont="1" applyFill="1" applyBorder="1" applyAlignment="1" applyProtection="1">
      <alignment horizontal="center"/>
      <protection locked="0"/>
    </xf>
    <xf numFmtId="169" fontId="25" fillId="33" borderId="58" xfId="3" applyNumberFormat="1" applyFont="1" applyFill="1" applyBorder="1" applyAlignment="1" applyProtection="1">
      <protection locked="0"/>
    </xf>
    <xf numFmtId="0" fontId="25" fillId="33" borderId="54" xfId="227" applyFont="1" applyFill="1" applyBorder="1" applyAlignment="1">
      <protection locked="0"/>
    </xf>
    <xf numFmtId="169" fontId="16" fillId="33" borderId="55" xfId="3" applyNumberFormat="1" applyFont="1" applyFill="1" applyBorder="1" applyAlignment="1" applyProtection="1">
      <protection locked="0"/>
    </xf>
    <xf numFmtId="169" fontId="25" fillId="33" borderId="111" xfId="3" applyNumberFormat="1" applyFont="1" applyFill="1" applyBorder="1" applyAlignment="1" applyProtection="1">
      <protection locked="0"/>
    </xf>
    <xf numFmtId="169" fontId="25" fillId="33" borderId="109" xfId="3" applyNumberFormat="1" applyFont="1" applyFill="1" applyBorder="1" applyAlignment="1" applyProtection="1">
      <protection locked="0"/>
    </xf>
    <xf numFmtId="208" fontId="111" fillId="33" borderId="109" xfId="642" applyNumberFormat="1" applyFont="1" applyFill="1" applyBorder="1"/>
    <xf numFmtId="169" fontId="25" fillId="33" borderId="110" xfId="3" applyNumberFormat="1" applyFont="1" applyFill="1" applyBorder="1" applyAlignment="1" applyProtection="1">
      <protection locked="0"/>
    </xf>
    <xf numFmtId="169" fontId="16" fillId="33" borderId="21" xfId="3" applyNumberFormat="1" applyFont="1" applyFill="1" applyBorder="1" applyAlignment="1" applyProtection="1">
      <protection locked="0"/>
    </xf>
    <xf numFmtId="169" fontId="25" fillId="33" borderId="124" xfId="3" applyNumberFormat="1" applyFont="1" applyFill="1" applyBorder="1" applyAlignment="1" applyProtection="1">
      <protection locked="0"/>
    </xf>
    <xf numFmtId="169" fontId="16" fillId="33" borderId="56" xfId="3" applyNumberFormat="1" applyFont="1" applyFill="1" applyBorder="1" applyAlignment="1" applyProtection="1">
      <protection locked="0"/>
    </xf>
    <xf numFmtId="198" fontId="16" fillId="33" borderId="55" xfId="3" applyNumberFormat="1" applyFont="1" applyFill="1" applyBorder="1" applyAlignment="1" applyProtection="1">
      <protection locked="0"/>
    </xf>
    <xf numFmtId="198" fontId="25" fillId="33" borderId="55" xfId="3" applyNumberFormat="1" applyFont="1" applyFill="1" applyBorder="1" applyAlignment="1" applyProtection="1">
      <protection locked="0"/>
    </xf>
    <xf numFmtId="169" fontId="25" fillId="33" borderId="55" xfId="3" applyNumberFormat="1" applyFont="1" applyFill="1" applyBorder="1" applyAlignment="1" applyProtection="1">
      <protection locked="0"/>
    </xf>
    <xf numFmtId="0" fontId="0" fillId="33" borderId="58" xfId="0" applyFill="1" applyBorder="1"/>
    <xf numFmtId="0" fontId="132" fillId="0" borderId="0" xfId="635" applyFont="1" applyFill="1" applyBorder="1" applyAlignment="1">
      <protection locked="0"/>
    </xf>
    <xf numFmtId="208" fontId="111" fillId="33" borderId="123" xfId="642" applyNumberFormat="1" applyFont="1" applyFill="1" applyBorder="1" applyAlignment="1">
      <alignment vertical="top"/>
    </xf>
    <xf numFmtId="208" fontId="111" fillId="33" borderId="125" xfId="642" applyNumberFormat="1" applyFont="1" applyFill="1" applyBorder="1" applyAlignment="1">
      <alignment vertical="top"/>
    </xf>
    <xf numFmtId="208" fontId="112" fillId="33" borderId="55" xfId="642" applyNumberFormat="1" applyFont="1" applyFill="1" applyBorder="1"/>
    <xf numFmtId="208" fontId="111" fillId="33" borderId="125" xfId="642" applyNumberFormat="1" applyFont="1" applyFill="1" applyBorder="1"/>
    <xf numFmtId="208" fontId="111" fillId="33" borderId="126" xfId="642" applyNumberFormat="1" applyFont="1" applyFill="1" applyBorder="1" applyAlignment="1">
      <alignment vertical="top"/>
    </xf>
    <xf numFmtId="208" fontId="111" fillId="33" borderId="126" xfId="642" applyNumberFormat="1" applyFont="1" applyFill="1" applyBorder="1" applyAlignment="1" applyProtection="1">
      <alignment vertical="center"/>
    </xf>
    <xf numFmtId="208" fontId="111" fillId="33" borderId="123" xfId="642" applyNumberFormat="1" applyFont="1" applyFill="1" applyBorder="1" applyAlignment="1" applyProtection="1">
      <alignment vertical="center"/>
    </xf>
    <xf numFmtId="208" fontId="111" fillId="33" borderId="125" xfId="642" applyNumberFormat="1" applyFont="1" applyFill="1" applyBorder="1" applyAlignment="1" applyProtection="1">
      <alignment vertical="center"/>
    </xf>
    <xf numFmtId="17" fontId="113" fillId="0" borderId="0" xfId="0" applyNumberFormat="1" applyFont="1" applyFill="1" applyAlignment="1">
      <alignment horizontal="center"/>
    </xf>
    <xf numFmtId="208" fontId="128" fillId="0" borderId="0" xfId="642" applyNumberFormat="1" applyFont="1" applyFill="1"/>
    <xf numFmtId="0" fontId="128" fillId="0" borderId="0" xfId="0" applyFont="1" applyFill="1"/>
    <xf numFmtId="208" fontId="131" fillId="0" borderId="0" xfId="642" applyNumberFormat="1" applyFont="1" applyFill="1" applyAlignment="1">
      <alignment horizontal="center"/>
    </xf>
    <xf numFmtId="208" fontId="149" fillId="0" borderId="0" xfId="642" applyNumberFormat="1" applyFont="1" applyFill="1" applyBorder="1" applyAlignment="1">
      <alignment horizontal="center"/>
    </xf>
    <xf numFmtId="208" fontId="149" fillId="0" borderId="0" xfId="642" applyNumberFormat="1" applyFont="1" applyFill="1" applyBorder="1" applyAlignment="1">
      <alignment horizontal="left"/>
    </xf>
    <xf numFmtId="208" fontId="2" fillId="0" borderId="0" xfId="642" applyNumberFormat="1" applyFont="1" applyFill="1" applyBorder="1" applyProtection="1">
      <protection locked="0"/>
    </xf>
    <xf numFmtId="208" fontId="128" fillId="0" borderId="0" xfId="642" applyNumberFormat="1" applyFont="1" applyFill="1" applyBorder="1"/>
    <xf numFmtId="209" fontId="0" fillId="0" borderId="0" xfId="642" applyNumberFormat="1" applyFont="1" applyFill="1" applyBorder="1"/>
    <xf numFmtId="208" fontId="131" fillId="0" borderId="0" xfId="642" quotePrefix="1" applyNumberFormat="1" applyFont="1" applyFill="1" applyBorder="1"/>
    <xf numFmtId="208" fontId="0" fillId="38" borderId="26" xfId="642" applyNumberFormat="1" applyFont="1" applyFill="1" applyBorder="1"/>
    <xf numFmtId="0" fontId="131" fillId="38" borderId="27" xfId="0" applyFont="1" applyFill="1" applyBorder="1" applyAlignment="1">
      <alignment horizontal="center"/>
    </xf>
    <xf numFmtId="208" fontId="131" fillId="0" borderId="0" xfId="642" applyNumberFormat="1" applyFont="1" applyFill="1" applyBorder="1" applyAlignment="1">
      <alignment horizontal="center"/>
    </xf>
    <xf numFmtId="0" fontId="116" fillId="34" borderId="0" xfId="0" applyFont="1" applyFill="1" applyBorder="1" applyAlignment="1">
      <alignment wrapText="1"/>
    </xf>
    <xf numFmtId="208" fontId="131" fillId="38" borderId="0" xfId="642" applyNumberFormat="1" applyFont="1" applyFill="1" applyBorder="1"/>
    <xf numFmtId="208" fontId="111" fillId="33" borderId="81" xfId="642" applyNumberFormat="1" applyFont="1" applyFill="1" applyBorder="1" applyAlignment="1" applyProtection="1">
      <alignment vertical="top"/>
    </xf>
    <xf numFmtId="208" fontId="111" fillId="33" borderId="123" xfId="642" applyNumberFormat="1" applyFont="1" applyFill="1" applyBorder="1" applyAlignment="1" applyProtection="1">
      <alignment vertical="top"/>
    </xf>
    <xf numFmtId="208" fontId="111" fillId="37" borderId="113" xfId="642" applyNumberFormat="1" applyFont="1" applyFill="1" applyBorder="1" applyAlignment="1">
      <alignment vertical="top"/>
    </xf>
    <xf numFmtId="208" fontId="25" fillId="36" borderId="113" xfId="642" applyNumberFormat="1" applyFont="1" applyFill="1" applyBorder="1" applyAlignment="1">
      <alignment vertical="top"/>
    </xf>
    <xf numFmtId="43" fontId="150" fillId="0" borderId="0" xfId="0" applyNumberFormat="1" applyFont="1" applyFill="1"/>
    <xf numFmtId="208" fontId="111" fillId="33" borderId="83" xfId="642" applyNumberFormat="1" applyFont="1" applyFill="1" applyBorder="1" applyAlignment="1" applyProtection="1">
      <alignment vertical="top"/>
    </xf>
    <xf numFmtId="169" fontId="16" fillId="33" borderId="29" xfId="3" applyNumberFormat="1" applyFont="1" applyFill="1" applyBorder="1" applyAlignment="1" applyProtection="1">
      <protection locked="0"/>
    </xf>
    <xf numFmtId="167" fontId="150" fillId="0" borderId="0" xfId="642" applyFont="1" applyFill="1"/>
    <xf numFmtId="208" fontId="111" fillId="33" borderId="125" xfId="642" applyNumberFormat="1" applyFont="1" applyFill="1" applyBorder="1" applyAlignment="1" applyProtection="1">
      <alignment vertical="top"/>
    </xf>
    <xf numFmtId="169" fontId="126" fillId="0" borderId="0" xfId="0" applyNumberFormat="1" applyFont="1" applyFill="1"/>
    <xf numFmtId="17" fontId="151" fillId="0" borderId="0" xfId="0" applyNumberFormat="1" applyFont="1" applyFill="1" applyAlignment="1">
      <alignment horizontal="center"/>
    </xf>
    <xf numFmtId="169" fontId="25" fillId="33" borderId="59" xfId="636" applyNumberFormat="1" applyFont="1" applyFill="1" applyBorder="1" applyAlignment="1" applyProtection="1">
      <alignment horizontal="center"/>
      <protection locked="0"/>
    </xf>
    <xf numFmtId="208" fontId="112" fillId="34" borderId="119" xfId="642" applyNumberFormat="1" applyFont="1" applyFill="1" applyBorder="1"/>
    <xf numFmtId="0" fontId="151" fillId="0" borderId="0" xfId="0" applyFont="1" applyFill="1" applyAlignment="1">
      <alignment horizontal="center"/>
    </xf>
    <xf numFmtId="208" fontId="112" fillId="35" borderId="1" xfId="642" applyNumberFormat="1" applyFont="1" applyFill="1" applyBorder="1"/>
    <xf numFmtId="208" fontId="144" fillId="40" borderId="85" xfId="642" applyNumberFormat="1" applyFont="1" applyFill="1" applyBorder="1" applyAlignment="1">
      <alignment horizontal="center" wrapText="1"/>
    </xf>
    <xf numFmtId="208" fontId="112" fillId="40" borderId="85" xfId="642" applyNumberFormat="1" applyFont="1" applyFill="1" applyBorder="1" applyAlignment="1">
      <alignment horizontal="center"/>
    </xf>
    <xf numFmtId="208" fontId="16" fillId="40" borderId="85" xfId="642" applyNumberFormat="1" applyFont="1" applyFill="1" applyBorder="1"/>
    <xf numFmtId="208" fontId="111" fillId="40" borderId="113" xfId="642" applyNumberFormat="1" applyFont="1" applyFill="1" applyBorder="1"/>
    <xf numFmtId="208" fontId="111" fillId="40" borderId="113" xfId="642" applyNumberFormat="1" applyFont="1" applyFill="1" applyBorder="1" applyAlignment="1">
      <alignment vertical="top"/>
    </xf>
    <xf numFmtId="208" fontId="16" fillId="40" borderId="86" xfId="642" applyNumberFormat="1" applyFont="1" applyFill="1" applyBorder="1"/>
    <xf numFmtId="208" fontId="111" fillId="40" borderId="85" xfId="642" applyNumberFormat="1" applyFont="1" applyFill="1" applyBorder="1" applyAlignment="1" applyProtection="1">
      <alignment vertical="top"/>
    </xf>
    <xf numFmtId="208" fontId="111" fillId="40" borderId="113" xfId="642" applyNumberFormat="1" applyFont="1" applyFill="1" applyBorder="1" applyAlignment="1" applyProtection="1">
      <alignment vertical="center"/>
    </xf>
    <xf numFmtId="0" fontId="0" fillId="40" borderId="85" xfId="0" applyFill="1" applyBorder="1"/>
    <xf numFmtId="208" fontId="137" fillId="40" borderId="85" xfId="642" applyNumberFormat="1" applyFont="1" applyFill="1" applyBorder="1" applyProtection="1">
      <protection locked="0"/>
    </xf>
    <xf numFmtId="208" fontId="147" fillId="40" borderId="85" xfId="642" applyNumberFormat="1" applyFont="1" applyFill="1" applyBorder="1" applyProtection="1">
      <protection locked="0"/>
    </xf>
    <xf numFmtId="208" fontId="112" fillId="40" borderId="85" xfId="642" applyNumberFormat="1" applyFont="1" applyFill="1" applyBorder="1" applyAlignment="1" applyProtection="1">
      <alignment vertical="center"/>
    </xf>
    <xf numFmtId="208" fontId="111" fillId="40" borderId="112" xfId="642" applyNumberFormat="1" applyFont="1" applyFill="1" applyBorder="1" applyAlignment="1" applyProtection="1">
      <alignment vertical="center"/>
    </xf>
    <xf numFmtId="169" fontId="25" fillId="33" borderId="127" xfId="3" applyNumberFormat="1" applyFont="1" applyFill="1" applyBorder="1" applyAlignment="1" applyProtection="1">
      <protection locked="0"/>
    </xf>
    <xf numFmtId="0" fontId="11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43" fillId="0" borderId="78" xfId="0" applyFont="1" applyFill="1" applyBorder="1" applyAlignment="1"/>
    <xf numFmtId="0" fontId="0" fillId="0" borderId="0" xfId="0" applyAlignment="1">
      <alignment wrapText="1"/>
    </xf>
    <xf numFmtId="0" fontId="25" fillId="0" borderId="0" xfId="227" applyFont="1" applyFill="1" applyAlignment="1">
      <alignment horizontal="left" wrapText="1"/>
      <protection locked="0"/>
    </xf>
    <xf numFmtId="0" fontId="141" fillId="0" borderId="0" xfId="0" applyFont="1" applyFill="1" applyAlignment="1">
      <alignment horizontal="center" wrapText="1"/>
    </xf>
    <xf numFmtId="0" fontId="143" fillId="0" borderId="0" xfId="0" applyFont="1" applyFill="1" applyAlignment="1">
      <alignment horizontal="center" wrapText="1"/>
    </xf>
    <xf numFmtId="0" fontId="113" fillId="0" borderId="0" xfId="0" applyFont="1" applyAlignment="1">
      <alignment wrapText="1"/>
    </xf>
    <xf numFmtId="0" fontId="113" fillId="0" borderId="0" xfId="0" applyFont="1" applyFill="1" applyAlignment="1">
      <alignment wrapText="1"/>
    </xf>
    <xf numFmtId="0" fontId="113" fillId="0" borderId="0" xfId="0" applyFont="1" applyFill="1" applyBorder="1" applyAlignment="1">
      <alignment wrapText="1"/>
    </xf>
    <xf numFmtId="0" fontId="140" fillId="0" borderId="0" xfId="227" applyFont="1" applyFill="1" applyBorder="1" applyAlignment="1">
      <alignment horizontal="center" wrapText="1"/>
      <protection locked="0"/>
    </xf>
    <xf numFmtId="0" fontId="123" fillId="0" borderId="0" xfId="0" applyFont="1" applyFill="1" applyAlignment="1">
      <alignment horizontal="center" wrapText="1"/>
    </xf>
    <xf numFmtId="0" fontId="25" fillId="0" borderId="27" xfId="227" applyFont="1" applyFill="1" applyBorder="1" applyAlignment="1">
      <alignment horizontal="center"/>
      <protection locked="0"/>
    </xf>
    <xf numFmtId="0" fontId="16" fillId="0" borderId="27" xfId="227" applyFont="1" applyFill="1" applyBorder="1" applyAlignment="1">
      <alignment horizontal="center"/>
      <protection locked="0"/>
    </xf>
    <xf numFmtId="0" fontId="143" fillId="0" borderId="27" xfId="0" applyFont="1" applyFill="1" applyBorder="1" applyAlignment="1">
      <alignment horizontal="center"/>
    </xf>
    <xf numFmtId="0" fontId="143" fillId="0" borderId="27" xfId="0" quotePrefix="1" applyFont="1" applyFill="1" applyBorder="1" applyAlignment="1">
      <alignment horizontal="center"/>
    </xf>
    <xf numFmtId="0" fontId="143" fillId="0" borderId="28" xfId="0" applyFont="1" applyFill="1" applyBorder="1" applyAlignment="1">
      <alignment horizontal="center"/>
    </xf>
    <xf numFmtId="0" fontId="143" fillId="0" borderId="78" xfId="0" applyFont="1" applyFill="1" applyBorder="1" applyAlignment="1">
      <alignment horizontal="right"/>
    </xf>
    <xf numFmtId="211" fontId="150" fillId="0" borderId="0" xfId="0" applyNumberFormat="1" applyFont="1" applyFill="1"/>
    <xf numFmtId="198" fontId="16" fillId="33" borderId="33" xfId="3" applyNumberFormat="1" applyFont="1" applyFill="1" applyBorder="1" applyAlignment="1" applyProtection="1">
      <protection locked="0"/>
    </xf>
    <xf numFmtId="0" fontId="120" fillId="0" borderId="0" xfId="0" applyFont="1" applyFill="1" applyAlignment="1">
      <alignment horizontal="left"/>
    </xf>
    <xf numFmtId="167" fontId="112" fillId="0" borderId="0" xfId="642" applyNumberFormat="1" applyFont="1" applyFill="1" applyAlignment="1">
      <alignment horizontal="right"/>
    </xf>
    <xf numFmtId="208" fontId="113" fillId="0" borderId="0" xfId="0" applyNumberFormat="1" applyFont="1" applyFill="1" applyAlignment="1"/>
    <xf numFmtId="208" fontId="122" fillId="34" borderId="0" xfId="642" applyNumberFormat="1" applyFont="1" applyFill="1" applyBorder="1" applyAlignment="1">
      <alignment horizontal="right"/>
    </xf>
    <xf numFmtId="208" fontId="122" fillId="34" borderId="0" xfId="642" applyNumberFormat="1" applyFont="1" applyFill="1" applyBorder="1"/>
    <xf numFmtId="167" fontId="0" fillId="0" borderId="0" xfId="0" applyNumberFormat="1" applyFill="1" applyBorder="1"/>
    <xf numFmtId="208" fontId="0" fillId="0" borderId="0" xfId="0" applyNumberFormat="1" applyFill="1" applyBorder="1"/>
    <xf numFmtId="208" fontId="0" fillId="34" borderId="0" xfId="642" applyNumberFormat="1" applyFont="1" applyFill="1" applyBorder="1" applyAlignment="1">
      <alignment horizontal="right"/>
    </xf>
    <xf numFmtId="208" fontId="0" fillId="34" borderId="0" xfId="642" applyNumberFormat="1" applyFont="1" applyFill="1" applyBorder="1"/>
    <xf numFmtId="208" fontId="126" fillId="34" borderId="0" xfId="642" applyNumberFormat="1" applyFont="1" applyFill="1" applyBorder="1" applyAlignment="1">
      <alignment horizontal="right"/>
    </xf>
    <xf numFmtId="208" fontId="126" fillId="34" borderId="0" xfId="642" applyNumberFormat="1" applyFont="1" applyFill="1" applyBorder="1"/>
    <xf numFmtId="0" fontId="126" fillId="0" borderId="0" xfId="0" applyFont="1" applyFill="1" applyBorder="1"/>
    <xf numFmtId="167" fontId="126" fillId="0" borderId="0" xfId="0" applyNumberFormat="1" applyFont="1" applyFill="1" applyBorder="1"/>
    <xf numFmtId="208" fontId="126" fillId="0" borderId="0" xfId="642" applyNumberFormat="1" applyFont="1" applyFill="1" applyBorder="1"/>
    <xf numFmtId="0" fontId="143" fillId="0" borderId="0" xfId="0" applyFont="1" applyFill="1" applyBorder="1" applyAlignment="1">
      <alignment horizontal="center" wrapText="1"/>
    </xf>
    <xf numFmtId="0" fontId="141" fillId="0" borderId="0" xfId="0" applyFont="1" applyFill="1" applyBorder="1" applyAlignment="1">
      <alignment horizontal="center" wrapText="1"/>
    </xf>
    <xf numFmtId="0" fontId="145" fillId="0" borderId="0" xfId="0" applyFont="1" applyFill="1" applyAlignment="1">
      <alignment vertical="top"/>
    </xf>
    <xf numFmtId="0" fontId="119" fillId="0" borderId="78" xfId="0" applyFont="1" applyBorder="1"/>
    <xf numFmtId="0" fontId="0" fillId="0" borderId="0" xfId="0" applyAlignment="1"/>
    <xf numFmtId="0" fontId="143" fillId="0" borderId="0" xfId="0" applyFont="1" applyFill="1" applyAlignment="1">
      <alignment horizontal="center" vertical="top"/>
    </xf>
    <xf numFmtId="0" fontId="133" fillId="0" borderId="0" xfId="0" applyFont="1" applyFill="1" applyAlignment="1">
      <alignment vertical="top"/>
    </xf>
    <xf numFmtId="0" fontId="154" fillId="0" borderId="0" xfId="0" applyFont="1" applyFill="1" applyAlignment="1">
      <alignment horizontal="center" vertical="top"/>
    </xf>
    <xf numFmtId="0" fontId="143" fillId="0" borderId="0" xfId="0" applyFont="1" applyFill="1" applyAlignment="1">
      <alignment vertical="top"/>
    </xf>
    <xf numFmtId="0" fontId="113" fillId="0" borderId="0" xfId="0" applyFont="1" applyAlignment="1"/>
    <xf numFmtId="0" fontId="113" fillId="0" borderId="0" xfId="0" applyFont="1" applyBorder="1" applyAlignment="1"/>
    <xf numFmtId="0" fontId="133" fillId="0" borderId="0" xfId="0" applyFont="1" applyFill="1" applyBorder="1" applyAlignment="1">
      <alignment horizontal="center" vertical="center"/>
    </xf>
    <xf numFmtId="0" fontId="133" fillId="0" borderId="0" xfId="0" applyFont="1" applyFill="1" applyAlignment="1">
      <alignment horizontal="center" vertical="top"/>
    </xf>
    <xf numFmtId="0" fontId="121" fillId="0" borderId="93" xfId="1" applyFont="1" applyBorder="1" applyAlignment="1">
      <alignment horizontal="center" wrapText="1"/>
      <protection locked="0"/>
    </xf>
    <xf numFmtId="0" fontId="121" fillId="0" borderId="43" xfId="1" applyFont="1" applyBorder="1" applyAlignment="1">
      <alignment horizontal="center" wrapText="1"/>
      <protection locked="0"/>
    </xf>
    <xf numFmtId="208" fontId="112" fillId="33" borderId="7" xfId="642" applyNumberFormat="1" applyFont="1" applyFill="1" applyBorder="1"/>
    <xf numFmtId="168" fontId="112" fillId="0" borderId="0" xfId="642" applyNumberFormat="1" applyFont="1" applyFill="1" applyAlignment="1">
      <alignment horizontal="right"/>
    </xf>
    <xf numFmtId="169" fontId="112" fillId="0" borderId="0" xfId="642" applyNumberFormat="1" applyFont="1" applyFill="1" applyAlignment="1">
      <alignment horizontal="right"/>
    </xf>
    <xf numFmtId="0" fontId="156" fillId="0" borderId="0" xfId="0" applyFont="1" applyFill="1" applyBorder="1" applyAlignment="1">
      <alignment wrapText="1"/>
    </xf>
    <xf numFmtId="0" fontId="146" fillId="0" borderId="0" xfId="0" applyFont="1" applyFill="1" applyBorder="1" applyAlignment="1">
      <alignment horizontal="center" wrapText="1"/>
    </xf>
    <xf numFmtId="0" fontId="141" fillId="0" borderId="78" xfId="0" applyFont="1" applyFill="1" applyBorder="1" applyAlignment="1">
      <alignment wrapText="1"/>
    </xf>
    <xf numFmtId="0" fontId="146" fillId="0" borderId="78" xfId="0" applyFont="1" applyFill="1" applyBorder="1" applyAlignment="1">
      <alignment horizontal="center" wrapText="1"/>
    </xf>
    <xf numFmtId="169" fontId="155" fillId="0" borderId="78" xfId="3" applyNumberFormat="1" applyFont="1" applyFill="1" applyBorder="1" applyAlignment="1" applyProtection="1">
      <alignment horizontal="left" vertical="center"/>
      <protection locked="0"/>
    </xf>
    <xf numFmtId="0" fontId="121" fillId="34" borderId="78" xfId="1" applyFont="1" applyFill="1" applyBorder="1" applyAlignment="1">
      <alignment horizontal="center" wrapText="1"/>
      <protection locked="0"/>
    </xf>
    <xf numFmtId="0" fontId="141" fillId="0" borderId="0" xfId="0" applyFont="1" applyFill="1" applyBorder="1" applyAlignment="1">
      <alignment wrapText="1"/>
    </xf>
    <xf numFmtId="0" fontId="122" fillId="0" borderId="0" xfId="0" applyFont="1" applyFill="1" applyAlignment="1">
      <alignment horizontal="left"/>
    </xf>
    <xf numFmtId="0" fontId="111" fillId="0" borderId="0" xfId="0" applyFont="1" applyFill="1"/>
    <xf numFmtId="208" fontId="6" fillId="0" borderId="0" xfId="642" applyNumberFormat="1" applyFont="1" applyFill="1" applyBorder="1"/>
    <xf numFmtId="0" fontId="113" fillId="41" borderId="0" xfId="0" applyFont="1" applyFill="1"/>
    <xf numFmtId="0" fontId="113" fillId="41" borderId="0" xfId="0" applyFont="1" applyFill="1" applyAlignment="1">
      <alignment horizontal="center"/>
    </xf>
    <xf numFmtId="0" fontId="113" fillId="41" borderId="0" xfId="0" applyFont="1" applyFill="1" applyAlignment="1"/>
    <xf numFmtId="0" fontId="141" fillId="41" borderId="0" xfId="0" applyFont="1" applyFill="1" applyAlignment="1">
      <alignment horizontal="center" wrapText="1"/>
    </xf>
    <xf numFmtId="0" fontId="25" fillId="41" borderId="0" xfId="227" applyFont="1" applyFill="1" applyBorder="1" applyAlignment="1">
      <alignment horizontal="center"/>
      <protection locked="0"/>
    </xf>
    <xf numFmtId="208" fontId="112" fillId="41" borderId="0" xfId="642" applyNumberFormat="1" applyFont="1" applyFill="1" applyBorder="1" applyAlignment="1">
      <alignment horizontal="center"/>
    </xf>
    <xf numFmtId="208" fontId="16" fillId="41" borderId="0" xfId="642" applyNumberFormat="1" applyFont="1" applyFill="1" applyBorder="1"/>
    <xf numFmtId="208" fontId="137" fillId="41" borderId="0" xfId="642" applyNumberFormat="1" applyFont="1" applyFill="1" applyBorder="1" applyProtection="1">
      <protection locked="0"/>
    </xf>
    <xf numFmtId="208" fontId="5" fillId="41" borderId="0" xfId="642" applyNumberFormat="1" applyFont="1" applyFill="1" applyBorder="1" applyProtection="1">
      <protection locked="0"/>
    </xf>
    <xf numFmtId="208" fontId="113" fillId="41" borderId="0" xfId="642" applyNumberFormat="1" applyFont="1" applyFill="1" applyBorder="1"/>
    <xf numFmtId="208" fontId="112" fillId="41" borderId="0" xfId="642" applyNumberFormat="1" applyFont="1" applyFill="1" applyBorder="1"/>
    <xf numFmtId="208" fontId="112" fillId="41" borderId="0" xfId="642" applyNumberFormat="1" applyFont="1" applyFill="1"/>
    <xf numFmtId="208" fontId="139" fillId="41" borderId="0" xfId="642" applyNumberFormat="1" applyFont="1" applyFill="1"/>
    <xf numFmtId="208" fontId="113" fillId="41" borderId="0" xfId="642" applyNumberFormat="1" applyFont="1" applyFill="1"/>
    <xf numFmtId="208" fontId="115" fillId="41" borderId="0" xfId="642" applyNumberFormat="1" applyFont="1" applyFill="1"/>
    <xf numFmtId="208" fontId="115" fillId="41" borderId="0" xfId="642" applyNumberFormat="1" applyFont="1" applyFill="1" applyBorder="1"/>
    <xf numFmtId="208" fontId="116" fillId="41" borderId="0" xfId="642" applyNumberFormat="1" applyFont="1" applyFill="1" applyAlignment="1">
      <alignment horizontal="right"/>
    </xf>
    <xf numFmtId="200" fontId="112" fillId="41" borderId="0" xfId="643" applyNumberFormat="1" applyFont="1" applyFill="1" applyAlignment="1">
      <alignment horizontal="right"/>
    </xf>
    <xf numFmtId="208" fontId="0" fillId="41" borderId="0" xfId="642" applyNumberFormat="1" applyFont="1" applyFill="1"/>
    <xf numFmtId="0" fontId="0" fillId="41" borderId="0" xfId="0" applyFill="1"/>
    <xf numFmtId="0" fontId="141" fillId="41" borderId="0" xfId="0" applyFont="1" applyFill="1" applyBorder="1" applyAlignment="1">
      <alignment horizontal="center" wrapText="1"/>
    </xf>
    <xf numFmtId="208" fontId="116" fillId="41" borderId="0" xfId="642" applyNumberFormat="1" applyFont="1" applyFill="1" applyBorder="1"/>
    <xf numFmtId="208" fontId="112" fillId="41" borderId="0" xfId="642" applyNumberFormat="1" applyFont="1" applyFill="1" applyAlignment="1">
      <alignment horizontal="right"/>
    </xf>
    <xf numFmtId="208" fontId="113" fillId="41" borderId="0" xfId="642" applyNumberFormat="1" applyFont="1" applyFill="1" applyAlignment="1"/>
    <xf numFmtId="208" fontId="112" fillId="41" borderId="0" xfId="642" applyNumberFormat="1" applyFont="1" applyFill="1" applyBorder="1" applyAlignment="1"/>
    <xf numFmtId="200" fontId="112" fillId="41" borderId="0" xfId="643" applyNumberFormat="1" applyFont="1" applyFill="1" applyAlignment="1"/>
    <xf numFmtId="208" fontId="128" fillId="41" borderId="0" xfId="642" applyNumberFormat="1" applyFont="1" applyFill="1"/>
    <xf numFmtId="0" fontId="128" fillId="41" borderId="0" xfId="0" applyFont="1" applyFill="1"/>
    <xf numFmtId="0" fontId="113" fillId="42" borderId="0" xfId="0" applyFont="1" applyFill="1"/>
    <xf numFmtId="0" fontId="113" fillId="42" borderId="0" xfId="0" applyFont="1" applyFill="1" applyAlignment="1">
      <alignment horizontal="center"/>
    </xf>
    <xf numFmtId="208" fontId="111" fillId="42" borderId="0" xfId="642" applyNumberFormat="1" applyFont="1" applyFill="1" applyBorder="1" applyAlignment="1" applyProtection="1">
      <alignment vertical="center"/>
    </xf>
    <xf numFmtId="208" fontId="137" fillId="42" borderId="0" xfId="642" applyNumberFormat="1" applyFont="1" applyFill="1" applyBorder="1" applyProtection="1">
      <protection locked="0"/>
    </xf>
    <xf numFmtId="208" fontId="112" fillId="42" borderId="0" xfId="642" applyNumberFormat="1" applyFont="1" applyFill="1" applyBorder="1" applyAlignment="1" applyProtection="1">
      <alignment vertical="center"/>
    </xf>
    <xf numFmtId="208" fontId="113" fillId="42" borderId="0" xfId="642" applyNumberFormat="1" applyFont="1" applyFill="1" applyBorder="1"/>
    <xf numFmtId="208" fontId="116" fillId="42" borderId="0" xfId="642" applyNumberFormat="1" applyFont="1" applyFill="1" applyBorder="1"/>
    <xf numFmtId="208" fontId="112" fillId="42" borderId="0" xfId="642" applyNumberFormat="1" applyFont="1" applyFill="1" applyBorder="1"/>
    <xf numFmtId="208" fontId="139" fillId="42" borderId="0" xfId="642" applyNumberFormat="1" applyFont="1" applyFill="1"/>
    <xf numFmtId="0" fontId="0" fillId="42" borderId="0" xfId="0" applyFill="1"/>
    <xf numFmtId="208" fontId="112" fillId="42" borderId="0" xfId="642" applyNumberFormat="1" applyFont="1" applyFill="1"/>
    <xf numFmtId="208" fontId="113" fillId="42" borderId="0" xfId="642" applyNumberFormat="1" applyFont="1" applyFill="1"/>
    <xf numFmtId="208" fontId="115" fillId="42" borderId="0" xfId="642" applyNumberFormat="1" applyFont="1" applyFill="1" applyBorder="1"/>
    <xf numFmtId="208" fontId="112" fillId="42" borderId="0" xfId="642" applyNumberFormat="1" applyFont="1" applyFill="1" applyAlignment="1"/>
    <xf numFmtId="0" fontId="113" fillId="42" borderId="0" xfId="0" applyFont="1" applyFill="1" applyAlignment="1"/>
    <xf numFmtId="208" fontId="0" fillId="42" borderId="0" xfId="642" applyNumberFormat="1" applyFont="1" applyFill="1"/>
    <xf numFmtId="0" fontId="113" fillId="42" borderId="0" xfId="0" applyFont="1" applyFill="1" applyAlignment="1">
      <alignment wrapText="1"/>
    </xf>
    <xf numFmtId="0" fontId="25" fillId="42" borderId="0" xfId="227" applyFont="1" applyFill="1" applyBorder="1" applyAlignment="1">
      <alignment horizontal="center"/>
      <protection locked="0"/>
    </xf>
    <xf numFmtId="169" fontId="25" fillId="42" borderId="0" xfId="636" applyNumberFormat="1" applyFont="1" applyFill="1" applyBorder="1" applyAlignment="1" applyProtection="1">
      <alignment horizontal="center"/>
      <protection locked="0"/>
    </xf>
    <xf numFmtId="208" fontId="111" fillId="42" borderId="0" xfId="642" applyNumberFormat="1" applyFont="1" applyFill="1" applyBorder="1"/>
    <xf numFmtId="208" fontId="111" fillId="42" borderId="0" xfId="642" applyNumberFormat="1" applyFont="1" applyFill="1" applyBorder="1" applyAlignment="1">
      <alignment vertical="top"/>
    </xf>
    <xf numFmtId="208" fontId="111" fillId="42" borderId="0" xfId="642" applyNumberFormat="1" applyFont="1" applyFill="1" applyBorder="1" applyAlignment="1" applyProtection="1">
      <alignment vertical="top"/>
    </xf>
    <xf numFmtId="208" fontId="112" fillId="42" borderId="0" xfId="642" applyNumberFormat="1" applyFont="1" applyFill="1" applyBorder="1" applyAlignment="1"/>
    <xf numFmtId="200" fontId="112" fillId="42" borderId="0" xfId="643" applyNumberFormat="1" applyFont="1" applyFill="1" applyAlignment="1"/>
    <xf numFmtId="0" fontId="0" fillId="42" borderId="0" xfId="0" applyFill="1" applyAlignment="1">
      <alignment horizontal="center"/>
    </xf>
    <xf numFmtId="0" fontId="0" fillId="42" borderId="0" xfId="0" applyFill="1" applyAlignment="1"/>
    <xf numFmtId="0" fontId="0" fillId="42" borderId="0" xfId="0" applyFill="1" applyAlignment="1">
      <alignment wrapText="1"/>
    </xf>
    <xf numFmtId="0" fontId="112" fillId="42" borderId="0" xfId="0" applyFont="1" applyFill="1"/>
    <xf numFmtId="0" fontId="119" fillId="39" borderId="0" xfId="0" applyFont="1" applyFill="1"/>
    <xf numFmtId="0" fontId="119" fillId="39" borderId="0" xfId="0" quotePrefix="1" applyFont="1" applyFill="1" applyAlignment="1">
      <alignment horizontal="left"/>
    </xf>
    <xf numFmtId="0" fontId="150" fillId="42" borderId="27" xfId="0" applyFont="1" applyFill="1" applyBorder="1"/>
    <xf numFmtId="0" fontId="150" fillId="42" borderId="0" xfId="0" applyFont="1" applyFill="1" applyBorder="1" applyAlignment="1">
      <alignment horizontal="center"/>
    </xf>
    <xf numFmtId="0" fontId="150" fillId="42" borderId="0" xfId="0" applyFont="1" applyFill="1" applyBorder="1" applyAlignment="1"/>
    <xf numFmtId="0" fontId="150" fillId="42" borderId="0" xfId="0" applyFont="1" applyFill="1" applyBorder="1"/>
    <xf numFmtId="0" fontId="150" fillId="42" borderId="0" xfId="0" applyFont="1" applyFill="1" applyBorder="1" applyAlignment="1">
      <alignment wrapText="1"/>
    </xf>
    <xf numFmtId="0" fontId="157" fillId="42" borderId="0" xfId="227" applyFont="1" applyFill="1" applyBorder="1" applyAlignment="1">
      <alignment horizontal="center"/>
      <protection locked="0"/>
    </xf>
    <xf numFmtId="169" fontId="157" fillId="42" borderId="0" xfId="636" applyNumberFormat="1" applyFont="1" applyFill="1" applyBorder="1" applyAlignment="1" applyProtection="1">
      <alignment horizontal="center"/>
      <protection locked="0"/>
    </xf>
    <xf numFmtId="208" fontId="157" fillId="42" borderId="0" xfId="642" applyNumberFormat="1" applyFont="1" applyFill="1" applyBorder="1" applyAlignment="1" applyProtection="1">
      <alignment vertical="center"/>
    </xf>
    <xf numFmtId="208" fontId="116" fillId="42" borderId="0" xfId="642" applyNumberFormat="1" applyFont="1" applyFill="1" applyBorder="1" applyAlignment="1" applyProtection="1">
      <alignment vertical="center"/>
    </xf>
    <xf numFmtId="208" fontId="157" fillId="42" borderId="0" xfId="642" applyNumberFormat="1" applyFont="1" applyFill="1" applyBorder="1" applyAlignment="1" applyProtection="1">
      <alignment vertical="top"/>
    </xf>
    <xf numFmtId="208" fontId="157" fillId="42" borderId="0" xfId="642" applyNumberFormat="1" applyFont="1" applyFill="1" applyBorder="1"/>
    <xf numFmtId="208" fontId="150" fillId="42" borderId="0" xfId="642" applyNumberFormat="1" applyFont="1" applyFill="1" applyBorder="1"/>
    <xf numFmtId="208" fontId="158" fillId="42" borderId="0" xfId="642" applyNumberFormat="1" applyFont="1" applyFill="1" applyBorder="1"/>
    <xf numFmtId="208" fontId="159" fillId="42" borderId="0" xfId="642" applyNumberFormat="1" applyFont="1" applyFill="1" applyBorder="1"/>
    <xf numFmtId="208" fontId="116" fillId="42" borderId="0" xfId="642" applyNumberFormat="1" applyFont="1" applyFill="1" applyBorder="1" applyAlignment="1"/>
    <xf numFmtId="208" fontId="116" fillId="42" borderId="0" xfId="642" applyNumberFormat="1" applyFont="1" applyFill="1" applyBorder="1" applyAlignment="1" applyProtection="1"/>
    <xf numFmtId="200" fontId="116" fillId="42" borderId="0" xfId="643" applyNumberFormat="1" applyFont="1" applyFill="1" applyBorder="1" applyAlignment="1"/>
    <xf numFmtId="0" fontId="126" fillId="42" borderId="0" xfId="0" applyFont="1" applyFill="1" applyBorder="1"/>
    <xf numFmtId="0" fontId="126" fillId="42" borderId="0" xfId="0" applyFont="1" applyFill="1"/>
    <xf numFmtId="208" fontId="157" fillId="33" borderId="36" xfId="642" applyNumberFormat="1" applyFont="1" applyFill="1" applyBorder="1"/>
    <xf numFmtId="208" fontId="0" fillId="38" borderId="1" xfId="642" applyNumberFormat="1" applyFont="1" applyFill="1" applyBorder="1"/>
    <xf numFmtId="208" fontId="150" fillId="0" borderId="0" xfId="642" applyNumberFormat="1" applyFont="1"/>
    <xf numFmtId="208" fontId="150" fillId="0" borderId="0" xfId="642" applyNumberFormat="1" applyFont="1" applyFill="1" applyBorder="1"/>
    <xf numFmtId="0" fontId="160" fillId="0" borderId="0" xfId="0" applyFont="1" applyFill="1" applyAlignment="1">
      <alignment horizontal="center" wrapText="1"/>
    </xf>
    <xf numFmtId="208" fontId="144" fillId="0" borderId="85" xfId="642" applyNumberFormat="1" applyFont="1" applyFill="1" applyBorder="1" applyAlignment="1">
      <alignment horizontal="center" wrapText="1"/>
    </xf>
    <xf numFmtId="208" fontId="112" fillId="0" borderId="85" xfId="642" applyNumberFormat="1" applyFont="1" applyFill="1" applyBorder="1" applyAlignment="1">
      <alignment horizontal="center"/>
    </xf>
    <xf numFmtId="208" fontId="16" fillId="0" borderId="85" xfId="642" applyNumberFormat="1" applyFont="1" applyFill="1" applyBorder="1"/>
    <xf numFmtId="208" fontId="111" fillId="0" borderId="113" xfId="642" applyNumberFormat="1" applyFont="1" applyFill="1" applyBorder="1"/>
    <xf numFmtId="208" fontId="111" fillId="0" borderId="113" xfId="642" applyNumberFormat="1" applyFont="1" applyFill="1" applyBorder="1" applyAlignment="1">
      <alignment vertical="top"/>
    </xf>
    <xf numFmtId="208" fontId="16" fillId="0" borderId="86" xfId="642" applyNumberFormat="1" applyFont="1" applyFill="1" applyBorder="1"/>
    <xf numFmtId="208" fontId="111" fillId="0" borderId="85" xfId="642" applyNumberFormat="1" applyFont="1" applyFill="1" applyBorder="1" applyAlignment="1" applyProtection="1">
      <alignment vertical="top"/>
    </xf>
    <xf numFmtId="208" fontId="111" fillId="0" borderId="113" xfId="642" applyNumberFormat="1" applyFont="1" applyFill="1" applyBorder="1" applyAlignment="1" applyProtection="1">
      <alignment vertical="center"/>
    </xf>
    <xf numFmtId="0" fontId="0" fillId="0" borderId="85" xfId="0" applyFill="1" applyBorder="1"/>
    <xf numFmtId="208" fontId="137" fillId="0" borderId="85" xfId="642" applyNumberFormat="1" applyFont="1" applyFill="1" applyBorder="1" applyProtection="1">
      <protection locked="0"/>
    </xf>
    <xf numFmtId="208" fontId="5" fillId="0" borderId="85" xfId="642" applyNumberFormat="1" applyFont="1" applyFill="1" applyBorder="1" applyProtection="1">
      <protection locked="0"/>
    </xf>
    <xf numFmtId="208" fontId="112" fillId="0" borderId="85" xfId="642" applyNumberFormat="1" applyFont="1" applyFill="1" applyBorder="1" applyAlignment="1" applyProtection="1">
      <alignment vertical="center"/>
    </xf>
    <xf numFmtId="208" fontId="111" fillId="0" borderId="112" xfId="642" applyNumberFormat="1" applyFont="1" applyFill="1" applyBorder="1" applyAlignment="1" applyProtection="1">
      <alignment vertical="center"/>
    </xf>
    <xf numFmtId="208" fontId="112" fillId="0" borderId="85" xfId="642" applyNumberFormat="1" applyFont="1" applyFill="1" applyBorder="1"/>
    <xf numFmtId="208" fontId="111" fillId="0" borderId="42" xfId="642" applyNumberFormat="1" applyFont="1" applyFill="1" applyBorder="1" applyAlignment="1" applyProtection="1">
      <alignment vertical="center"/>
    </xf>
    <xf numFmtId="169" fontId="25" fillId="0" borderId="85" xfId="3" applyNumberFormat="1" applyFont="1" applyFill="1" applyBorder="1" applyAlignment="1" applyProtection="1">
      <protection locked="0"/>
    </xf>
    <xf numFmtId="169" fontId="16" fillId="0" borderId="85" xfId="3" applyNumberFormat="1" applyFont="1" applyFill="1" applyBorder="1" applyAlignment="1" applyProtection="1">
      <protection locked="0"/>
    </xf>
    <xf numFmtId="169" fontId="25" fillId="0" borderId="128" xfId="3" applyNumberFormat="1" applyFont="1" applyFill="1" applyBorder="1" applyAlignment="1" applyProtection="1">
      <protection locked="0"/>
    </xf>
    <xf numFmtId="169" fontId="25" fillId="0" borderId="129" xfId="3" applyNumberFormat="1" applyFont="1" applyFill="1" applyBorder="1" applyAlignment="1" applyProtection="1">
      <protection locked="0"/>
    </xf>
    <xf numFmtId="169" fontId="16" fillId="0" borderId="86" xfId="3" applyNumberFormat="1" applyFont="1" applyFill="1" applyBorder="1" applyAlignment="1" applyProtection="1">
      <protection locked="0"/>
    </xf>
    <xf numFmtId="198" fontId="16" fillId="0" borderId="85" xfId="3" applyNumberFormat="1" applyFont="1" applyFill="1" applyBorder="1" applyAlignment="1" applyProtection="1">
      <protection locked="0"/>
    </xf>
    <xf numFmtId="198" fontId="25" fillId="0" borderId="85" xfId="3" applyNumberFormat="1" applyFont="1" applyFill="1" applyBorder="1" applyAlignment="1" applyProtection="1">
      <protection locked="0"/>
    </xf>
    <xf numFmtId="0" fontId="0" fillId="0" borderId="117" xfId="0" applyFill="1" applyBorder="1"/>
    <xf numFmtId="208" fontId="131" fillId="38" borderId="100" xfId="642" applyNumberFormat="1" applyFont="1" applyFill="1" applyBorder="1"/>
    <xf numFmtId="0" fontId="138" fillId="0" borderId="0" xfId="0" applyFont="1" applyFill="1" applyAlignment="1">
      <alignment horizontal="left"/>
    </xf>
    <xf numFmtId="169" fontId="25" fillId="0" borderId="0" xfId="3" applyNumberFormat="1" applyFont="1" applyFill="1" applyAlignment="1" applyProtection="1">
      <alignment horizontal="left" vertical="center"/>
      <protection locked="0"/>
    </xf>
    <xf numFmtId="169" fontId="16" fillId="33" borderId="35" xfId="3" applyNumberFormat="1" applyFont="1" applyFill="1" applyBorder="1" applyAlignment="1" applyProtection="1">
      <alignment wrapText="1"/>
      <protection locked="0"/>
    </xf>
    <xf numFmtId="0" fontId="25" fillId="33" borderId="0" xfId="227" applyFont="1" applyFill="1" applyBorder="1" applyAlignment="1">
      <alignment horizontal="center"/>
      <protection locked="0"/>
    </xf>
    <xf numFmtId="169" fontId="25" fillId="33" borderId="0" xfId="3" applyNumberFormat="1" applyFont="1" applyFill="1" applyBorder="1" applyAlignment="1" applyProtection="1">
      <alignment horizontal="center"/>
      <protection locked="0"/>
    </xf>
    <xf numFmtId="169" fontId="25" fillId="33" borderId="84" xfId="3" applyNumberFormat="1" applyFont="1" applyFill="1" applyBorder="1" applyAlignment="1" applyProtection="1">
      <alignment horizontal="center"/>
      <protection locked="0"/>
    </xf>
    <xf numFmtId="169" fontId="16" fillId="33" borderId="85" xfId="3" applyNumberFormat="1" applyFont="1" applyFill="1" applyBorder="1" applyAlignment="1" applyProtection="1">
      <protection locked="0"/>
    </xf>
    <xf numFmtId="169" fontId="25" fillId="33" borderId="128" xfId="3" applyNumberFormat="1" applyFont="1" applyFill="1" applyBorder="1" applyAlignment="1" applyProtection="1">
      <protection locked="0"/>
    </xf>
    <xf numFmtId="169" fontId="25" fillId="33" borderId="129" xfId="3" applyNumberFormat="1" applyFont="1" applyFill="1" applyBorder="1" applyAlignment="1" applyProtection="1">
      <protection locked="0"/>
    </xf>
    <xf numFmtId="169" fontId="16" fillId="33" borderId="86" xfId="3" applyNumberFormat="1" applyFont="1" applyFill="1" applyBorder="1" applyAlignment="1" applyProtection="1">
      <protection locked="0"/>
    </xf>
    <xf numFmtId="198" fontId="16" fillId="33" borderId="85" xfId="3" applyNumberFormat="1" applyFont="1" applyFill="1" applyBorder="1" applyAlignment="1" applyProtection="1">
      <protection locked="0"/>
    </xf>
    <xf numFmtId="198" fontId="25" fillId="33" borderId="85" xfId="3" applyNumberFormat="1" applyFont="1" applyFill="1" applyBorder="1" applyAlignment="1" applyProtection="1">
      <protection locked="0"/>
    </xf>
    <xf numFmtId="169" fontId="25" fillId="33" borderId="85" xfId="3" applyNumberFormat="1" applyFont="1" applyFill="1" applyBorder="1" applyAlignment="1" applyProtection="1">
      <protection locked="0"/>
    </xf>
    <xf numFmtId="0" fontId="0" fillId="33" borderId="117" xfId="0" applyFill="1" applyBorder="1"/>
    <xf numFmtId="208" fontId="112" fillId="0" borderId="84" xfId="642" applyNumberFormat="1" applyFont="1" applyFill="1" applyBorder="1"/>
    <xf numFmtId="208" fontId="112" fillId="0" borderId="86" xfId="642" applyNumberFormat="1" applyFont="1" applyFill="1" applyBorder="1"/>
    <xf numFmtId="208" fontId="112" fillId="0" borderId="86" xfId="642" applyNumberFormat="1" applyFont="1" applyFill="1" applyBorder="1" applyAlignment="1" applyProtection="1">
      <alignment vertical="center"/>
    </xf>
    <xf numFmtId="208" fontId="111" fillId="0" borderId="85" xfId="642" applyNumberFormat="1" applyFont="1" applyFill="1" applyBorder="1" applyAlignment="1" applyProtection="1">
      <alignment vertical="center"/>
    </xf>
    <xf numFmtId="208" fontId="111" fillId="0" borderId="87" xfId="642" applyNumberFormat="1" applyFont="1" applyFill="1" applyBorder="1" applyAlignment="1" applyProtection="1">
      <alignment vertical="center"/>
    </xf>
    <xf numFmtId="0" fontId="141" fillId="0" borderId="78" xfId="0" applyFont="1" applyFill="1" applyBorder="1" applyAlignment="1">
      <alignment horizontal="center" wrapText="1"/>
    </xf>
    <xf numFmtId="169" fontId="25" fillId="43" borderId="0" xfId="3" applyNumberFormat="1" applyFont="1" applyFill="1" applyBorder="1" applyAlignment="1" applyProtection="1">
      <alignment horizontal="center"/>
      <protection locked="0"/>
    </xf>
    <xf numFmtId="0" fontId="25" fillId="43" borderId="0" xfId="227" applyFont="1" applyFill="1" applyBorder="1" applyAlignment="1">
      <alignment horizontal="center"/>
      <protection locked="0"/>
    </xf>
    <xf numFmtId="169" fontId="25" fillId="0" borderId="0" xfId="3" applyNumberFormat="1" applyFont="1" applyFill="1" applyBorder="1" applyAlignment="1" applyProtection="1">
      <alignment horizontal="center"/>
      <protection locked="0"/>
    </xf>
    <xf numFmtId="0" fontId="25" fillId="0" borderId="0" xfId="227" applyFont="1" applyFill="1" applyBorder="1" applyAlignment="1">
      <protection locked="0"/>
    </xf>
    <xf numFmtId="169" fontId="25" fillId="0" borderId="0" xfId="3" applyNumberFormat="1" applyFont="1" applyFill="1" applyBorder="1" applyAlignment="1" applyProtection="1">
      <protection locked="0"/>
    </xf>
    <xf numFmtId="169" fontId="16" fillId="0" borderId="0" xfId="3" applyNumberFormat="1" applyFont="1" applyFill="1" applyBorder="1" applyAlignment="1" applyProtection="1">
      <protection locked="0"/>
    </xf>
    <xf numFmtId="198" fontId="16" fillId="0" borderId="0" xfId="3" applyNumberFormat="1" applyFont="1" applyFill="1" applyBorder="1" applyAlignment="1" applyProtection="1">
      <protection locked="0"/>
    </xf>
    <xf numFmtId="198" fontId="25" fillId="0" borderId="0" xfId="3" applyNumberFormat="1" applyFont="1" applyFill="1" applyBorder="1" applyAlignment="1" applyProtection="1">
      <protection locked="0"/>
    </xf>
    <xf numFmtId="0" fontId="25" fillId="33" borderId="0" xfId="227" applyFont="1" applyFill="1" applyBorder="1" applyAlignment="1">
      <alignment horizontal="center"/>
      <protection locked="0"/>
    </xf>
    <xf numFmtId="0" fontId="161" fillId="0" borderId="0" xfId="0" applyFont="1" applyAlignment="1">
      <alignment horizontal="center"/>
    </xf>
    <xf numFmtId="169" fontId="25" fillId="33" borderId="130" xfId="3" applyNumberFormat="1" applyFont="1" applyFill="1" applyBorder="1" applyAlignment="1" applyProtection="1">
      <protection locked="0"/>
    </xf>
    <xf numFmtId="169" fontId="25" fillId="33" borderId="131" xfId="3" applyNumberFormat="1" applyFont="1" applyFill="1" applyBorder="1" applyAlignment="1" applyProtection="1">
      <protection locked="0"/>
    </xf>
    <xf numFmtId="169" fontId="25" fillId="33" borderId="132" xfId="3" applyNumberFormat="1" applyFont="1" applyFill="1" applyBorder="1" applyAlignment="1" applyProtection="1">
      <protection locked="0"/>
    </xf>
    <xf numFmtId="169" fontId="25" fillId="33" borderId="133" xfId="3" applyNumberFormat="1" applyFont="1" applyFill="1" applyBorder="1" applyAlignment="1" applyProtection="1">
      <alignment horizontal="center"/>
      <protection locked="0"/>
    </xf>
    <xf numFmtId="0" fontId="2" fillId="0" borderId="29" xfId="1" applyFill="1" applyBorder="1" applyAlignment="1">
      <alignment horizontal="left"/>
      <protection locked="0"/>
    </xf>
    <xf numFmtId="169" fontId="6" fillId="0" borderId="29" xfId="3" applyNumberFormat="1" applyFont="1" applyFill="1" applyBorder="1" applyAlignment="1" applyProtection="1">
      <alignment horizontal="left"/>
      <protection locked="0"/>
    </xf>
    <xf numFmtId="169" fontId="16" fillId="0" borderId="0" xfId="636" applyNumberFormat="1" applyFont="1" applyFill="1" applyBorder="1" applyAlignment="1" applyProtection="1">
      <alignment horizontal="center" wrapText="1"/>
      <protection locked="0"/>
    </xf>
    <xf numFmtId="208" fontId="112" fillId="0" borderId="29" xfId="642" applyNumberFormat="1" applyFont="1" applyFill="1" applyBorder="1" applyAlignment="1" applyProtection="1">
      <alignment vertical="center"/>
    </xf>
    <xf numFmtId="208" fontId="111" fillId="0" borderId="29" xfId="642" applyNumberFormat="1" applyFont="1" applyFill="1" applyBorder="1" applyAlignment="1" applyProtection="1">
      <alignment vertical="center"/>
    </xf>
    <xf numFmtId="208" fontId="5" fillId="0" borderId="29" xfId="642" applyNumberFormat="1" applyFont="1" applyFill="1" applyBorder="1" applyProtection="1">
      <protection locked="0"/>
    </xf>
    <xf numFmtId="208" fontId="113" fillId="0" borderId="43" xfId="642" applyNumberFormat="1" applyFont="1" applyFill="1" applyBorder="1"/>
    <xf numFmtId="208" fontId="126" fillId="0" borderId="0" xfId="0" applyNumberFormat="1" applyFont="1" applyBorder="1"/>
    <xf numFmtId="208" fontId="112" fillId="0" borderId="26" xfId="642" applyNumberFormat="1" applyFont="1" applyFill="1" applyBorder="1"/>
    <xf numFmtId="208" fontId="112" fillId="0" borderId="27" xfId="642" applyNumberFormat="1" applyFont="1" applyFill="1" applyBorder="1"/>
    <xf numFmtId="208" fontId="113" fillId="0" borderId="78" xfId="642" applyNumberFormat="1" applyFont="1" applyFill="1" applyBorder="1"/>
    <xf numFmtId="0" fontId="0" fillId="0" borderId="78" xfId="0" applyBorder="1" applyAlignment="1">
      <alignment horizontal="center"/>
    </xf>
    <xf numFmtId="0" fontId="122" fillId="0" borderId="0" xfId="0" applyFont="1" applyAlignment="1">
      <alignment horizontal="left"/>
    </xf>
    <xf numFmtId="0" fontId="25" fillId="0" borderId="0" xfId="636" applyNumberFormat="1" applyFont="1" applyFill="1" applyAlignment="1" applyProtection="1">
      <alignment wrapText="1"/>
    </xf>
    <xf numFmtId="169" fontId="25" fillId="33" borderId="69" xfId="3" applyNumberFormat="1" applyFont="1" applyFill="1" applyBorder="1" applyAlignment="1" applyProtection="1">
      <alignment horizontal="center"/>
      <protection locked="0"/>
    </xf>
    <xf numFmtId="0" fontId="131" fillId="0" borderId="0" xfId="0" applyFont="1" applyAlignment="1">
      <alignment horizontal="center"/>
    </xf>
    <xf numFmtId="167" fontId="112" fillId="33" borderId="8" xfId="642" applyNumberFormat="1" applyFont="1" applyFill="1" applyBorder="1"/>
    <xf numFmtId="208" fontId="163" fillId="0" borderId="0" xfId="642" applyNumberFormat="1" applyFont="1" applyFill="1" applyBorder="1" applyAlignment="1">
      <alignment horizontal="left"/>
    </xf>
    <xf numFmtId="208" fontId="6" fillId="0" borderId="0" xfId="642" applyNumberFormat="1" applyFont="1" applyFill="1" applyBorder="1" applyAlignment="1">
      <alignment horizontal="left"/>
    </xf>
    <xf numFmtId="208" fontId="132" fillId="33" borderId="8" xfId="642" applyNumberFormat="1" applyFont="1" applyFill="1" applyBorder="1" applyAlignment="1" applyProtection="1"/>
    <xf numFmtId="0" fontId="162" fillId="0" borderId="0" xfId="0" applyFont="1" applyFill="1" applyAlignment="1">
      <alignment horizontal="center" vertical="top" wrapText="1"/>
    </xf>
    <xf numFmtId="0" fontId="138" fillId="0" borderId="0" xfId="0" applyFont="1" applyAlignment="1">
      <alignment horizontal="left"/>
    </xf>
    <xf numFmtId="0" fontId="138" fillId="0" borderId="0" xfId="0" applyFont="1"/>
    <xf numFmtId="169" fontId="0" fillId="0" borderId="0" xfId="0" applyNumberFormat="1" applyFill="1"/>
    <xf numFmtId="0" fontId="0" fillId="0" borderId="0" xfId="0" applyFont="1" applyAlignment="1">
      <alignment horizontal="center"/>
    </xf>
    <xf numFmtId="208" fontId="120" fillId="0" borderId="0" xfId="0" applyNumberFormat="1" applyFont="1"/>
    <xf numFmtId="208" fontId="16" fillId="0" borderId="0" xfId="642" applyNumberFormat="1" applyFont="1" applyFill="1"/>
    <xf numFmtId="0" fontId="25" fillId="33" borderId="0" xfId="227" applyFont="1" applyFill="1" applyBorder="1" applyAlignment="1">
      <alignment horizontal="center"/>
      <protection locked="0"/>
    </xf>
    <xf numFmtId="169" fontId="25" fillId="33" borderId="0" xfId="3" applyNumberFormat="1" applyFont="1" applyFill="1" applyBorder="1" applyAlignment="1" applyProtection="1">
      <protection locked="0"/>
    </xf>
    <xf numFmtId="0" fontId="25" fillId="33" borderId="0" xfId="227" applyFont="1" applyFill="1" applyBorder="1" applyAlignment="1">
      <protection locked="0"/>
    </xf>
    <xf numFmtId="208" fontId="144" fillId="40" borderId="21" xfId="642" applyNumberFormat="1" applyFont="1" applyFill="1" applyBorder="1" applyAlignment="1">
      <alignment horizontal="center" wrapText="1"/>
    </xf>
    <xf numFmtId="208" fontId="112" fillId="40" borderId="21" xfId="642" applyNumberFormat="1" applyFont="1" applyFill="1" applyBorder="1" applyAlignment="1">
      <alignment horizontal="center"/>
    </xf>
    <xf numFmtId="208" fontId="16" fillId="40" borderId="21" xfId="642" applyNumberFormat="1" applyFont="1" applyFill="1" applyBorder="1"/>
    <xf numFmtId="208" fontId="111" fillId="40" borderId="118" xfId="642" applyNumberFormat="1" applyFont="1" applyFill="1" applyBorder="1"/>
    <xf numFmtId="208" fontId="111" fillId="40" borderId="118" xfId="642" applyNumberFormat="1" applyFont="1" applyFill="1" applyBorder="1" applyAlignment="1">
      <alignment vertical="top"/>
    </xf>
    <xf numFmtId="208" fontId="16" fillId="40" borderId="30" xfId="642" applyNumberFormat="1" applyFont="1" applyFill="1" applyBorder="1"/>
    <xf numFmtId="208" fontId="111" fillId="40" borderId="21" xfId="642" applyNumberFormat="1" applyFont="1" applyFill="1" applyBorder="1" applyAlignment="1" applyProtection="1">
      <alignment vertical="top"/>
    </xf>
    <xf numFmtId="208" fontId="111" fillId="40" borderId="118" xfId="642" applyNumberFormat="1" applyFont="1" applyFill="1" applyBorder="1" applyAlignment="1" applyProtection="1">
      <alignment vertical="center"/>
    </xf>
    <xf numFmtId="0" fontId="0" fillId="40" borderId="21" xfId="0" applyFill="1" applyBorder="1"/>
    <xf numFmtId="208" fontId="137" fillId="40" borderId="21" xfId="642" applyNumberFormat="1" applyFont="1" applyFill="1" applyBorder="1" applyProtection="1">
      <protection locked="0"/>
    </xf>
    <xf numFmtId="208" fontId="147" fillId="40" borderId="21" xfId="642" applyNumberFormat="1" applyFont="1" applyFill="1" applyBorder="1" applyProtection="1">
      <protection locked="0"/>
    </xf>
    <xf numFmtId="208" fontId="112" fillId="40" borderId="21" xfId="642" applyNumberFormat="1" applyFont="1" applyFill="1" applyBorder="1" applyAlignment="1" applyProtection="1">
      <alignment vertical="center"/>
    </xf>
    <xf numFmtId="208" fontId="111" fillId="40" borderId="92" xfId="642" applyNumberFormat="1" applyFont="1" applyFill="1" applyBorder="1" applyAlignment="1" applyProtection="1">
      <alignment vertical="center"/>
    </xf>
    <xf numFmtId="208" fontId="113" fillId="0" borderId="93" xfId="642" applyNumberFormat="1" applyFont="1" applyFill="1" applyBorder="1"/>
    <xf numFmtId="0" fontId="143" fillId="0" borderId="0" xfId="0" applyFont="1" applyFill="1" applyBorder="1" applyAlignment="1">
      <alignment horizontal="center" vertical="top"/>
    </xf>
    <xf numFmtId="200" fontId="112" fillId="0" borderId="0" xfId="643" applyNumberFormat="1" applyFont="1" applyFill="1" applyBorder="1" applyAlignment="1">
      <alignment horizontal="right"/>
    </xf>
    <xf numFmtId="208" fontId="144" fillId="36" borderId="29" xfId="642" applyNumberFormat="1" applyFont="1" applyFill="1" applyBorder="1" applyAlignment="1">
      <alignment horizontal="center" wrapText="1"/>
    </xf>
    <xf numFmtId="208" fontId="112" fillId="36" borderId="29" xfId="642" applyNumberFormat="1" applyFont="1" applyFill="1" applyBorder="1" applyAlignment="1">
      <alignment horizontal="center"/>
    </xf>
    <xf numFmtId="208" fontId="16" fillId="36" borderId="29" xfId="642" applyNumberFormat="1" applyFont="1" applyFill="1" applyBorder="1"/>
    <xf numFmtId="208" fontId="111" fillId="36" borderId="83" xfId="642" applyNumberFormat="1" applyFont="1" applyFill="1" applyBorder="1"/>
    <xf numFmtId="208" fontId="25" fillId="36" borderId="83" xfId="642" applyNumberFormat="1" applyFont="1" applyFill="1" applyBorder="1" applyAlignment="1">
      <alignment vertical="top"/>
    </xf>
    <xf numFmtId="208" fontId="16" fillId="36" borderId="53" xfId="642" applyNumberFormat="1" applyFont="1" applyFill="1" applyBorder="1"/>
    <xf numFmtId="208" fontId="111" fillId="36" borderId="29" xfId="642" applyNumberFormat="1" applyFont="1" applyFill="1" applyBorder="1" applyAlignment="1" applyProtection="1">
      <alignment vertical="top"/>
    </xf>
    <xf numFmtId="208" fontId="111" fillId="36" borderId="83" xfId="642" applyNumberFormat="1" applyFont="1" applyFill="1" applyBorder="1" applyAlignment="1" applyProtection="1">
      <alignment vertical="center"/>
    </xf>
    <xf numFmtId="0" fontId="0" fillId="36" borderId="29" xfId="0" applyFill="1" applyBorder="1"/>
    <xf numFmtId="208" fontId="137" fillId="36" borderId="29" xfId="642" applyNumberFormat="1" applyFont="1" applyFill="1" applyBorder="1" applyProtection="1">
      <protection locked="0"/>
    </xf>
    <xf numFmtId="208" fontId="5" fillId="36" borderId="29" xfId="642" applyNumberFormat="1" applyFont="1" applyFill="1" applyBorder="1" applyProtection="1">
      <protection locked="0"/>
    </xf>
    <xf numFmtId="208" fontId="112" fillId="36" borderId="29" xfId="642" applyNumberFormat="1" applyFont="1" applyFill="1" applyBorder="1" applyAlignment="1" applyProtection="1">
      <alignment vertical="center"/>
    </xf>
    <xf numFmtId="208" fontId="111" fillId="36" borderId="68" xfId="642" applyNumberFormat="1" applyFont="1" applyFill="1" applyBorder="1" applyAlignment="1" applyProtection="1">
      <alignment vertical="center"/>
    </xf>
    <xf numFmtId="208" fontId="120" fillId="0" borderId="0" xfId="0" applyNumberFormat="1" applyFont="1" applyBorder="1"/>
    <xf numFmtId="169" fontId="120" fillId="0" borderId="0" xfId="0" applyNumberFormat="1" applyFont="1"/>
    <xf numFmtId="208" fontId="115" fillId="0" borderId="1" xfId="642" applyNumberFormat="1" applyFont="1" applyFill="1" applyBorder="1"/>
    <xf numFmtId="208" fontId="112" fillId="0" borderId="1" xfId="642" applyNumberFormat="1" applyFont="1" applyFill="1" applyBorder="1"/>
    <xf numFmtId="208" fontId="125" fillId="0" borderId="1" xfId="642" applyNumberFormat="1" applyFont="1" applyFill="1" applyBorder="1"/>
    <xf numFmtId="208" fontId="112" fillId="0" borderId="119" xfId="642" applyNumberFormat="1" applyFont="1" applyFill="1" applyBorder="1"/>
    <xf numFmtId="208" fontId="112" fillId="0" borderId="115" xfId="642" applyNumberFormat="1" applyFont="1" applyFill="1" applyBorder="1"/>
    <xf numFmtId="0" fontId="25" fillId="33" borderId="26" xfId="227" applyFont="1" applyFill="1" applyBorder="1" applyAlignment="1">
      <alignment horizontal="center"/>
      <protection locked="0"/>
    </xf>
    <xf numFmtId="0" fontId="25" fillId="33" borderId="27" xfId="227" applyFont="1" applyFill="1" applyBorder="1" applyAlignment="1">
      <alignment horizontal="center"/>
      <protection locked="0"/>
    </xf>
    <xf numFmtId="0" fontId="25" fillId="33" borderId="28" xfId="227" applyFont="1" applyFill="1" applyBorder="1" applyAlignment="1">
      <alignment horizontal="center"/>
      <protection locked="0"/>
    </xf>
    <xf numFmtId="0" fontId="25" fillId="33" borderId="53" xfId="227" applyFont="1" applyFill="1" applyBorder="1" applyAlignment="1">
      <alignment horizontal="center"/>
      <protection locked="0"/>
    </xf>
    <xf numFmtId="0" fontId="25" fillId="33" borderId="1" xfId="227" applyFont="1" applyFill="1" applyBorder="1" applyAlignment="1">
      <alignment horizontal="center"/>
      <protection locked="0"/>
    </xf>
    <xf numFmtId="0" fontId="25" fillId="33" borderId="30" xfId="227" applyFont="1" applyFill="1" applyBorder="1" applyAlignment="1">
      <alignment horizontal="center"/>
      <protection locked="0"/>
    </xf>
    <xf numFmtId="0" fontId="144" fillId="0" borderId="84" xfId="227" applyFont="1" applyFill="1" applyBorder="1" applyAlignment="1">
      <alignment horizontal="center" vertical="top" wrapText="1"/>
      <protection locked="0"/>
    </xf>
    <xf numFmtId="0" fontId="144" fillId="0" borderId="85" xfId="227" applyFont="1" applyFill="1" applyBorder="1" applyAlignment="1">
      <alignment horizontal="center" vertical="top" wrapText="1"/>
      <protection locked="0"/>
    </xf>
    <xf numFmtId="0" fontId="144" fillId="40" borderId="85" xfId="227" applyFont="1" applyFill="1" applyBorder="1" applyAlignment="1">
      <alignment horizontal="center" vertical="top" wrapText="1"/>
      <protection locked="0"/>
    </xf>
    <xf numFmtId="0" fontId="144" fillId="36" borderId="85" xfId="227" applyFont="1" applyFill="1" applyBorder="1" applyAlignment="1">
      <alignment horizontal="center" vertical="top" wrapText="1"/>
      <protection locked="0"/>
    </xf>
    <xf numFmtId="0" fontId="25" fillId="33" borderId="29" xfId="227" applyFont="1" applyFill="1" applyBorder="1" applyAlignment="1">
      <alignment horizontal="center"/>
      <protection locked="0"/>
    </xf>
    <xf numFmtId="0" fontId="25" fillId="33" borderId="0" xfId="227" applyFont="1" applyFill="1" applyBorder="1" applyAlignment="1">
      <alignment horizontal="center"/>
      <protection locked="0"/>
    </xf>
    <xf numFmtId="0" fontId="25" fillId="33" borderId="21" xfId="227" applyFont="1" applyFill="1" applyBorder="1" applyAlignment="1">
      <alignment horizontal="center"/>
      <protection locked="0"/>
    </xf>
    <xf numFmtId="0" fontId="144" fillId="37" borderId="85" xfId="227" applyFont="1" applyFill="1" applyBorder="1" applyAlignment="1">
      <alignment horizontal="center" vertical="top" wrapText="1"/>
      <protection locked="0"/>
    </xf>
    <xf numFmtId="0" fontId="144" fillId="36" borderId="84" xfId="227" applyFont="1" applyFill="1" applyBorder="1" applyAlignment="1">
      <alignment horizontal="center" vertical="top" wrapText="1"/>
      <protection locked="0"/>
    </xf>
    <xf numFmtId="0" fontId="144" fillId="40" borderId="84" xfId="227" applyFont="1" applyFill="1" applyBorder="1" applyAlignment="1">
      <alignment horizontal="center" vertical="top" wrapText="1"/>
      <protection locked="0"/>
    </xf>
    <xf numFmtId="0" fontId="144" fillId="36" borderId="26" xfId="227" applyFont="1" applyFill="1" applyBorder="1" applyAlignment="1">
      <alignment horizontal="center" vertical="top" wrapText="1"/>
      <protection locked="0"/>
    </xf>
    <xf numFmtId="0" fontId="144" fillId="36" borderId="29" xfId="227" applyFont="1" applyFill="1" applyBorder="1" applyAlignment="1">
      <alignment horizontal="center" vertical="top" wrapText="1"/>
      <protection locked="0"/>
    </xf>
    <xf numFmtId="0" fontId="144" fillId="37" borderId="84" xfId="227" applyFont="1" applyFill="1" applyBorder="1" applyAlignment="1">
      <alignment horizontal="center" vertical="top" wrapText="1"/>
      <protection locked="0"/>
    </xf>
    <xf numFmtId="0" fontId="144" fillId="40" borderId="28" xfId="227" applyFont="1" applyFill="1" applyBorder="1" applyAlignment="1">
      <alignment horizontal="center" vertical="top" wrapText="1"/>
      <protection locked="0"/>
    </xf>
    <xf numFmtId="0" fontId="144" fillId="40" borderId="21" xfId="227" applyFont="1" applyFill="1" applyBorder="1" applyAlignment="1">
      <alignment horizontal="center" vertical="top" wrapText="1"/>
      <protection locked="0"/>
    </xf>
  </cellXfs>
  <cellStyles count="924">
    <cellStyle name=" 3]_x000d__x000a_Zoomed=1_x000d__x000a_Row=0_x000d__x000a_Column=0_x000d__x000a_Height=300_x000d__x000a_Width=300_x000d__x000a_FontName=細明體_x000d__x000a_FontStyle=0_x000d__x000a_FontSize=9_x000d__x000a_PrtFontName=Co" xfId="233"/>
    <cellStyle name="@_text" xfId="4"/>
    <cellStyle name="_041231.CUP merchant.Consol Fixed asset" xfId="5"/>
    <cellStyle name="_041231.CUP merchant.Consol Fixed asset_060425.SPG.breakdown.chinese" xfId="6"/>
    <cellStyle name="_041231.CUP merchant.Consol Fixed asset_061231.SPG.consolidation notes" xfId="7"/>
    <cellStyle name="_041231.CUP merchant.Consol Fixed asset_070521.BRC.PUD sales notes" xfId="8"/>
    <cellStyle name="_041231.CUP merchant.Consol Fixed asset_071231.SPG.console notes" xfId="9"/>
    <cellStyle name="_041231.CUP merchant.Consol Fixed asset_080630.HNJPM.FA consol notes" xfId="10"/>
    <cellStyle name="_041231.CUP merchant.Consol Fixed asset_080630.HNJRE.FA consol notes" xfId="11"/>
    <cellStyle name="_051223.CMC.wp-RZ" xfId="12"/>
    <cellStyle name="_051231.CMC.wp.rz" xfId="13"/>
    <cellStyle name="_051231.Lishui.package" xfId="14"/>
    <cellStyle name="_051231.Lishui.package_080630.HNJPM.FA consol notes" xfId="15"/>
    <cellStyle name="_051231.Lishui.package_080630.HNJRE.FA consol notes" xfId="16"/>
    <cellStyle name="_051231.SPG-changning.package" xfId="17"/>
    <cellStyle name="_051231.SPG-changning.package_080630.HNJPM.FA consol notes" xfId="18"/>
    <cellStyle name="_051231.SPG-changning.package_080630.HNJRE.FA consol notes" xfId="19"/>
    <cellStyle name="_051231.SPG-club.package" xfId="20"/>
    <cellStyle name="_051231.SPG-club.package_080630.HNJPM.FA consol notes" xfId="21"/>
    <cellStyle name="_051231.SPG-club.package_080630.HNJRE.FA consol notes" xfId="22"/>
    <cellStyle name="_051231.SPG-consulting.package" xfId="23"/>
    <cellStyle name="_051231.SPG-consulting.package_080630.HNJPM.FA consol notes" xfId="24"/>
    <cellStyle name="_051231.SPG-consulting.package_080630.HNJRE.FA consol notes" xfId="25"/>
    <cellStyle name="_051231.SPG-huangshan cambridge.package" xfId="26"/>
    <cellStyle name="_051231.SPG-huangshan cambridge.package_080630.HNJPM.FA consol notes" xfId="27"/>
    <cellStyle name="_051231.SPG-huangshan cambridge.package_080630.HNJRE.FA consol notes" xfId="28"/>
    <cellStyle name="_051231.SPG-huangshan hotel.package" xfId="29"/>
    <cellStyle name="_051231.SPG-huangshan hotel.package_080630.HNJPM.FA consol notes" xfId="30"/>
    <cellStyle name="_051231.SPG-huangshan hotel.package_080630.HNJRE.FA consol notes" xfId="31"/>
    <cellStyle name="_051231.SPG-oriental.package" xfId="32"/>
    <cellStyle name="_051231.SPG-oriental.package_080630.HNJPM.FA consol notes" xfId="33"/>
    <cellStyle name="_051231.SPG-oriental.package_080630.HNJRE.FA consol notes" xfId="34"/>
    <cellStyle name="_051231.SPG-shikang.package" xfId="35"/>
    <cellStyle name="_051231.SPG-shikang.package_080630.HNJPM.FA consol notes" xfId="36"/>
    <cellStyle name="_051231.SPG-shikang.package_080630.HNJRE.FA consol notes" xfId="37"/>
    <cellStyle name="_051231.SPG-xinduyuan.package" xfId="38"/>
    <cellStyle name="_051231.SPG-xinduyuan.package_080630.HNJPM.FA consol notes" xfId="39"/>
    <cellStyle name="_051231.SPG-xinduyuan.package_080630.HNJRE.FA consol notes" xfId="40"/>
    <cellStyle name="_051231.SPG-zhujia.package" xfId="41"/>
    <cellStyle name="_051231.SPG-zhujia.package_080630.HNJPM.FA consol notes" xfId="42"/>
    <cellStyle name="_051231.SPG-zhujia.package_080630.HNJRE.FA consol notes" xfId="43"/>
    <cellStyle name="_051231.SPG-zhuxi.package" xfId="44"/>
    <cellStyle name="_051231.SPG-zhuxi.package_080630.HNJPM.FA consol notes" xfId="45"/>
    <cellStyle name="_051231.SPG-zhuxi.package_080630.HNJRE.FA consol notes" xfId="46"/>
    <cellStyle name="_060327.SPG.package sample format1" xfId="47"/>
    <cellStyle name="_060327.SPG.package sample format1_080630.HNJPM.FA consol notes" xfId="48"/>
    <cellStyle name="_060327.SPG.package sample format1_080630.HNJRE.FA consol notes" xfId="49"/>
    <cellStyle name="_061231.SPG.consol Fixed asset" xfId="50"/>
    <cellStyle name="_061231.SPG.consol Fixed asset_080630.HNJPM.FA consol notes" xfId="51"/>
    <cellStyle name="_061231.SPG.consol Fixed asset_080630.HNJRE.FA consol notes" xfId="52"/>
    <cellStyle name="_071212.Hangzhou Xinyun.wp.LL.v2" xfId="53"/>
    <cellStyle name="_080630.HNJPM.FA consol notes" xfId="54"/>
    <cellStyle name="_080630.HNJRE.FA consol notes" xfId="55"/>
    <cellStyle name="_090331.acquisition.book value.v2" xfId="220"/>
    <cellStyle name="_090331.analytical review" xfId="221"/>
    <cellStyle name="_10.Zhujia" xfId="56"/>
    <cellStyle name="_Acqui (C6001)" xfId="57"/>
    <cellStyle name="_Book1" xfId="222"/>
    <cellStyle name="_Comp" xfId="58"/>
    <cellStyle name="_fund" xfId="223"/>
    <cellStyle name="_G&amp;A" xfId="59"/>
    <cellStyle name="_GP analysis-DEC-DSH-2004" xfId="60"/>
    <cellStyle name="_Interco matrix" xfId="224"/>
    <cellStyle name="_Sheet4" xfId="61"/>
    <cellStyle name="{Comma [0]}" xfId="62"/>
    <cellStyle name="{Comma}" xfId="63"/>
    <cellStyle name="{Date}" xfId="64"/>
    <cellStyle name="{Month}" xfId="65"/>
    <cellStyle name="{Percent}" xfId="66"/>
    <cellStyle name="{Thousand [0]}" xfId="67"/>
    <cellStyle name="{Thousand}" xfId="68"/>
    <cellStyle name="{Z'0000(1 dec)}" xfId="69"/>
    <cellStyle name="{Z'0000(4 dec)}" xfId="70"/>
    <cellStyle name="0,0_x000d__x000a_NA_x000d__x000a_" xfId="71"/>
    <cellStyle name="0,0_x000d__x000a_NA_x000d__x000a_ 2" xfId="234"/>
    <cellStyle name="0,0_x000d__x000a_NA_x000d__x000a_ 2 2" xfId="645"/>
    <cellStyle name="0,0_x000d__x000a_NA_x000d__x000a_ 3" xfId="349"/>
    <cellStyle name="20% - Accent1 2" xfId="350"/>
    <cellStyle name="20% - Accent1 2 2" xfId="351"/>
    <cellStyle name="20% - Accent1 3" xfId="352"/>
    <cellStyle name="20% - Accent2 2" xfId="353"/>
    <cellStyle name="20% - Accent2 2 2" xfId="354"/>
    <cellStyle name="20% - Accent2 3" xfId="355"/>
    <cellStyle name="20% - Accent3 2" xfId="356"/>
    <cellStyle name="20% - Accent3 2 2" xfId="357"/>
    <cellStyle name="20% - Accent3 3" xfId="358"/>
    <cellStyle name="20% - Accent4 2" xfId="359"/>
    <cellStyle name="20% - Accent4 2 2" xfId="360"/>
    <cellStyle name="20% - Accent4 3" xfId="361"/>
    <cellStyle name="20% - Accent5 2" xfId="362"/>
    <cellStyle name="20% - Accent5 2 2" xfId="363"/>
    <cellStyle name="20% - Accent5 3" xfId="364"/>
    <cellStyle name="20% - Accent6 2" xfId="365"/>
    <cellStyle name="20% - Accent6 2 2" xfId="366"/>
    <cellStyle name="20% - Accent6 3" xfId="367"/>
    <cellStyle name="20% - 强调文字颜色 1" xfId="72"/>
    <cellStyle name="20% - 强调文字颜色 1 2" xfId="368"/>
    <cellStyle name="20% - 强调文字颜色 2" xfId="73"/>
    <cellStyle name="20% - 强调文字颜色 2 2" xfId="369"/>
    <cellStyle name="20% - 强调文字颜色 3" xfId="74"/>
    <cellStyle name="20% - 强调文字颜色 3 2" xfId="370"/>
    <cellStyle name="20% - 强调文字颜色 4" xfId="75"/>
    <cellStyle name="20% - 强调文字颜色 4 2" xfId="371"/>
    <cellStyle name="20% - 强调文字颜色 5" xfId="76"/>
    <cellStyle name="20% - 强调文字颜色 5 2" xfId="372"/>
    <cellStyle name="20% - 强调文字颜色 6" xfId="77"/>
    <cellStyle name="20% - 强调文字颜色 6 2" xfId="373"/>
    <cellStyle name="40% - Accent1 2" xfId="374"/>
    <cellStyle name="40% - Accent1 2 2" xfId="375"/>
    <cellStyle name="40% - Accent1 3" xfId="376"/>
    <cellStyle name="40% - Accent2 2" xfId="377"/>
    <cellStyle name="40% - Accent2 2 2" xfId="378"/>
    <cellStyle name="40% - Accent2 3" xfId="379"/>
    <cellStyle name="40% - Accent3 2" xfId="380"/>
    <cellStyle name="40% - Accent3 2 2" xfId="381"/>
    <cellStyle name="40% - Accent3 3" xfId="382"/>
    <cellStyle name="40% - Accent4 2" xfId="383"/>
    <cellStyle name="40% - Accent4 2 2" xfId="384"/>
    <cellStyle name="40% - Accent4 3" xfId="385"/>
    <cellStyle name="40% - Accent5 2" xfId="386"/>
    <cellStyle name="40% - Accent5 2 2" xfId="387"/>
    <cellStyle name="40% - Accent5 3" xfId="388"/>
    <cellStyle name="40% - Accent6 2" xfId="389"/>
    <cellStyle name="40% - Accent6 2 2" xfId="390"/>
    <cellStyle name="40% - Accent6 3" xfId="391"/>
    <cellStyle name="40% - 强调文字颜色 1" xfId="78"/>
    <cellStyle name="40% - 强调文字颜色 1 2" xfId="392"/>
    <cellStyle name="40% - 强调文字颜色 2" xfId="79"/>
    <cellStyle name="40% - 强调文字颜色 2 2" xfId="393"/>
    <cellStyle name="40% - 强调文字颜色 3" xfId="80"/>
    <cellStyle name="40% - 强调文字颜色 3 2" xfId="394"/>
    <cellStyle name="40% - 强调文字颜色 4" xfId="81"/>
    <cellStyle name="40% - 强调文字颜色 4 2" xfId="395"/>
    <cellStyle name="40% - 强调文字颜色 5" xfId="82"/>
    <cellStyle name="40% - 强调文字颜色 5 2" xfId="396"/>
    <cellStyle name="40% - 强调文字颜色 6" xfId="83"/>
    <cellStyle name="40% - 强调文字颜色 6 2" xfId="397"/>
    <cellStyle name="60% - Accent1 2" xfId="398"/>
    <cellStyle name="60% - Accent1 2 2" xfId="399"/>
    <cellStyle name="60% - Accent1 3" xfId="400"/>
    <cellStyle name="60% - Accent2 2" xfId="401"/>
    <cellStyle name="60% - Accent2 2 2" xfId="402"/>
    <cellStyle name="60% - Accent2 3" xfId="403"/>
    <cellStyle name="60% - Accent3 2" xfId="404"/>
    <cellStyle name="60% - Accent3 2 2" xfId="405"/>
    <cellStyle name="60% - Accent3 3" xfId="406"/>
    <cellStyle name="60% - Accent4 2" xfId="407"/>
    <cellStyle name="60% - Accent4 2 2" xfId="408"/>
    <cellStyle name="60% - Accent4 3" xfId="409"/>
    <cellStyle name="60% - Accent5 2" xfId="410"/>
    <cellStyle name="60% - Accent5 2 2" xfId="411"/>
    <cellStyle name="60% - Accent5 3" xfId="412"/>
    <cellStyle name="60% - Accent6 2" xfId="413"/>
    <cellStyle name="60% - Accent6 2 2" xfId="414"/>
    <cellStyle name="60% - Accent6 3" xfId="415"/>
    <cellStyle name="60% - 强调文字颜色 1" xfId="84"/>
    <cellStyle name="60% - 强调文字颜色 1 2" xfId="416"/>
    <cellStyle name="60% - 强调文字颜色 2" xfId="85"/>
    <cellStyle name="60% - 强调文字颜色 2 2" xfId="417"/>
    <cellStyle name="60% - 强调文字颜色 3" xfId="86"/>
    <cellStyle name="60% - 强调文字颜色 3 2" xfId="418"/>
    <cellStyle name="60% - 强调文字颜色 4" xfId="87"/>
    <cellStyle name="60% - 强调文字颜色 4 2" xfId="419"/>
    <cellStyle name="60% - 强调文字颜色 5" xfId="88"/>
    <cellStyle name="60% - 强调文字颜色 5 2" xfId="420"/>
    <cellStyle name="60% - 强调文字颜色 6" xfId="89"/>
    <cellStyle name="60% - 强调文字颜色 6 2" xfId="421"/>
    <cellStyle name="A" xfId="235"/>
    <cellStyle name="Accent1 2" xfId="422"/>
    <cellStyle name="Accent1 2 2" xfId="423"/>
    <cellStyle name="Accent1 3" xfId="424"/>
    <cellStyle name="Accent2 2" xfId="425"/>
    <cellStyle name="Accent2 2 2" xfId="426"/>
    <cellStyle name="Accent2 3" xfId="427"/>
    <cellStyle name="Accent3 2" xfId="428"/>
    <cellStyle name="Accent3 2 2" xfId="429"/>
    <cellStyle name="Accent3 3" xfId="430"/>
    <cellStyle name="Accent4 2" xfId="431"/>
    <cellStyle name="Accent4 2 2" xfId="432"/>
    <cellStyle name="Accent4 3" xfId="433"/>
    <cellStyle name="Accent5 2" xfId="434"/>
    <cellStyle name="Accent5 2 2" xfId="435"/>
    <cellStyle name="Accent5 3" xfId="436"/>
    <cellStyle name="Accent6 2" xfId="437"/>
    <cellStyle name="Accent6 2 2" xfId="438"/>
    <cellStyle name="Accent6 3" xfId="439"/>
    <cellStyle name="active" xfId="90"/>
    <cellStyle name="Bad 2" xfId="440"/>
    <cellStyle name="Bad 2 2" xfId="441"/>
    <cellStyle name="Bad 3" xfId="442"/>
    <cellStyle name="BOM-DOWN" xfId="91"/>
    <cellStyle name="Break" xfId="92"/>
    <cellStyle name="Calc Currency (0)" xfId="93"/>
    <cellStyle name="Calc Currency (2)" xfId="94"/>
    <cellStyle name="Calc Percent (0)" xfId="95"/>
    <cellStyle name="Calc Percent (1)" xfId="96"/>
    <cellStyle name="Calc Percent (2)" xfId="97"/>
    <cellStyle name="Calc Units (0)" xfId="98"/>
    <cellStyle name="Calc Units (1)" xfId="99"/>
    <cellStyle name="Calc Units (2)" xfId="100"/>
    <cellStyle name="Calculation 2" xfId="443"/>
    <cellStyle name="Calculation 2 2" xfId="444"/>
    <cellStyle name="Calculation 2 2 2" xfId="660"/>
    <cellStyle name="Calculation 2 2 2 2" xfId="748"/>
    <cellStyle name="Calculation 2 2 2 3" xfId="845"/>
    <cellStyle name="Calculation 2 2 2 4" xfId="818"/>
    <cellStyle name="Calculation 2 2 3" xfId="661"/>
    <cellStyle name="Calculation 2 2 3 2" xfId="749"/>
    <cellStyle name="Calculation 2 2 3 3" xfId="846"/>
    <cellStyle name="Calculation 2 2 3 4" xfId="817"/>
    <cellStyle name="Calculation 2 2 4" xfId="733"/>
    <cellStyle name="Calculation 2 2 5" xfId="840"/>
    <cellStyle name="Calculation 2 3" xfId="662"/>
    <cellStyle name="Calculation 2 3 2" xfId="750"/>
    <cellStyle name="Calculation 2 3 3" xfId="847"/>
    <cellStyle name="Calculation 2 3 4" xfId="816"/>
    <cellStyle name="Calculation 2 4" xfId="663"/>
    <cellStyle name="Calculation 2 4 2" xfId="751"/>
    <cellStyle name="Calculation 2 4 3" xfId="848"/>
    <cellStyle name="Calculation 2 4 4" xfId="815"/>
    <cellStyle name="Calculation 2 5" xfId="732"/>
    <cellStyle name="Calculation 2 6" xfId="841"/>
    <cellStyle name="Calculation 3" xfId="445"/>
    <cellStyle name="Calculation 3 2" xfId="664"/>
    <cellStyle name="Calculation 3 2 2" xfId="752"/>
    <cellStyle name="Calculation 3 2 3" xfId="849"/>
    <cellStyle name="Calculation 3 2 4" xfId="814"/>
    <cellStyle name="Calculation 3 3" xfId="665"/>
    <cellStyle name="Calculation 3 3 2" xfId="753"/>
    <cellStyle name="Calculation 3 3 3" xfId="850"/>
    <cellStyle name="Calculation 3 3 4" xfId="813"/>
    <cellStyle name="Calculation 3 4" xfId="734"/>
    <cellStyle name="Calculation 3 5" xfId="839"/>
    <cellStyle name="Change A&amp;ll" xfId="2"/>
    <cellStyle name="Change A&amp;ll 2" xfId="666"/>
    <cellStyle name="Change A&amp;ll 2 2" xfId="667"/>
    <cellStyle name="Change A&amp;ll 2 2 2" xfId="755"/>
    <cellStyle name="Change A&amp;ll 2 2 3" xfId="811"/>
    <cellStyle name="Change A&amp;ll 2 3" xfId="754"/>
    <cellStyle name="Change A&amp;ll 2 4" xfId="812"/>
    <cellStyle name="Change A&amp;ll 3" xfId="668"/>
    <cellStyle name="Change A&amp;ll 3 2" xfId="756"/>
    <cellStyle name="Change A&amp;ll 3 3" xfId="810"/>
    <cellStyle name="Change A&amp;ll 4" xfId="720"/>
    <cellStyle name="Change A&amp;ll 5" xfId="826"/>
    <cellStyle name="Check Cell 2" xfId="446"/>
    <cellStyle name="Check Cell 2 2" xfId="447"/>
    <cellStyle name="Check Cell 3" xfId="448"/>
    <cellStyle name="ColumnHeading" xfId="236"/>
    <cellStyle name="Comma" xfId="642" builtinId="3"/>
    <cellStyle name="Comma [00]" xfId="101"/>
    <cellStyle name="Comma 10" xfId="449"/>
    <cellStyle name="Comma 11" xfId="655"/>
    <cellStyle name="Comma 12" xfId="656"/>
    <cellStyle name="Comma 13" xfId="450"/>
    <cellStyle name="Comma 14" xfId="657"/>
    <cellStyle name="Comma 15" xfId="658"/>
    <cellStyle name="Comma 16" xfId="659"/>
    <cellStyle name="Comma 17" xfId="669"/>
    <cellStyle name="Comma 18" xfId="451"/>
    <cellStyle name="Comma 19" xfId="452"/>
    <cellStyle name="Comma 2" xfId="646"/>
    <cellStyle name="Comma 2 2" xfId="3"/>
    <cellStyle name="Comma 2 2 2" xfId="453"/>
    <cellStyle name="Comma 2 2 3" xfId="639"/>
    <cellStyle name="Comma 2 3" xfId="237"/>
    <cellStyle name="Comma 2 4" xfId="454"/>
    <cellStyle name="Comma 2 5" xfId="455"/>
    <cellStyle name="Comma 2 6" xfId="636"/>
    <cellStyle name="Comma 20" xfId="456"/>
    <cellStyle name="Comma 21" xfId="457"/>
    <cellStyle name="Comma 22" xfId="458"/>
    <cellStyle name="Comma 23" xfId="459"/>
    <cellStyle name="Comma 24" xfId="460"/>
    <cellStyle name="Comma 25" xfId="461"/>
    <cellStyle name="Comma 26" xfId="462"/>
    <cellStyle name="Comma 27" xfId="463"/>
    <cellStyle name="Comma 28" xfId="464"/>
    <cellStyle name="Comma 29" xfId="465"/>
    <cellStyle name="Comma 3" xfId="102"/>
    <cellStyle name="Comma 30" xfId="466"/>
    <cellStyle name="Comma 31" xfId="467"/>
    <cellStyle name="Comma 32" xfId="468"/>
    <cellStyle name="Comma 4" xfId="219"/>
    <cellStyle name="Comma 4 2" xfId="228"/>
    <cellStyle name="Comma 4 2 2" xfId="345"/>
    <cellStyle name="Comma 4 3" xfId="344"/>
    <cellStyle name="Comma 5" xfId="103"/>
    <cellStyle name="Comma 6" xfId="226"/>
    <cellStyle name="Comma 6 2" xfId="229"/>
    <cellStyle name="Comma 6 3" xfId="346"/>
    <cellStyle name="Comma 7" xfId="469"/>
    <cellStyle name="Comma 8" xfId="470"/>
    <cellStyle name="Comma 8 2" xfId="471"/>
    <cellStyle name="Comma 9" xfId="651"/>
    <cellStyle name="Comma0" xfId="104"/>
    <cellStyle name="Component" xfId="105"/>
    <cellStyle name="Component 2" xfId="670"/>
    <cellStyle name="Component 2 2" xfId="757"/>
    <cellStyle name="Component 2 3" xfId="809"/>
    <cellStyle name="Component 3" xfId="721"/>
    <cellStyle name="Component 4" xfId="842"/>
    <cellStyle name="Currency [00]" xfId="106"/>
    <cellStyle name="Currency0" xfId="107"/>
    <cellStyle name="D" xfId="238"/>
    <cellStyle name="Date" xfId="108"/>
    <cellStyle name="Date Short" xfId="109"/>
    <cellStyle name="DATETIME" xfId="239"/>
    <cellStyle name="DownLoad" xfId="110"/>
    <cellStyle name="DSYSPROJ" xfId="111"/>
    <cellStyle name="EI Code" xfId="112"/>
    <cellStyle name="Enter Currency (0)" xfId="113"/>
    <cellStyle name="Enter Currency (2)" xfId="114"/>
    <cellStyle name="Enter Units (0)" xfId="115"/>
    <cellStyle name="Enter Units (1)" xfId="116"/>
    <cellStyle name="Enter Units (2)" xfId="117"/>
    <cellStyle name="Euro" xfId="118"/>
    <cellStyle name="EvenBodyShade" xfId="240"/>
    <cellStyle name="Explanatory Text 2" xfId="472"/>
    <cellStyle name="Explanatory Text 2 2" xfId="473"/>
    <cellStyle name="Explanatory Text 3" xfId="474"/>
    <cellStyle name="F1" xfId="241"/>
    <cellStyle name="Fixed" xfId="119"/>
    <cellStyle name="GerBOM1" xfId="120"/>
    <cellStyle name="Good 2" xfId="475"/>
    <cellStyle name="Good 2 2" xfId="476"/>
    <cellStyle name="Good 3" xfId="477"/>
    <cellStyle name="GrandTotal" xfId="242"/>
    <cellStyle name="Grey" xfId="121"/>
    <cellStyle name="Head0" xfId="243"/>
    <cellStyle name="Head1" xfId="244"/>
    <cellStyle name="Head2" xfId="245"/>
    <cellStyle name="Head3" xfId="246"/>
    <cellStyle name="Head4" xfId="247"/>
    <cellStyle name="Head5" xfId="248"/>
    <cellStyle name="Head6" xfId="249"/>
    <cellStyle name="Head7" xfId="250"/>
    <cellStyle name="Head8" xfId="251"/>
    <cellStyle name="Head9" xfId="252"/>
    <cellStyle name="header" xfId="122"/>
    <cellStyle name="Header1" xfId="123"/>
    <cellStyle name="Header2" xfId="124"/>
    <cellStyle name="Header2 2" xfId="671"/>
    <cellStyle name="Header2 2 2" xfId="758"/>
    <cellStyle name="Header2 2 3" xfId="808"/>
    <cellStyle name="Header2 3" xfId="722"/>
    <cellStyle name="Header2 4" xfId="831"/>
    <cellStyle name="Heading" xfId="125"/>
    <cellStyle name="Heading 1 2" xfId="478"/>
    <cellStyle name="Heading 1 3" xfId="479"/>
    <cellStyle name="Heading 2 2" xfId="480"/>
    <cellStyle name="Heading 2 3" xfId="481"/>
    <cellStyle name="Heading 3 2" xfId="482"/>
    <cellStyle name="Heading 3 2 2" xfId="483"/>
    <cellStyle name="Heading 3 2 2 2" xfId="672"/>
    <cellStyle name="Heading 3 2 2 2 2" xfId="759"/>
    <cellStyle name="Heading 3 2 3" xfId="673"/>
    <cellStyle name="Heading 3 2 3 2" xfId="760"/>
    <cellStyle name="Heading 3 3" xfId="484"/>
    <cellStyle name="Heading 3 3 2" xfId="674"/>
    <cellStyle name="Heading 3 3 2 2" xfId="761"/>
    <cellStyle name="Heading 4 2" xfId="485"/>
    <cellStyle name="Heading 4 2 2" xfId="486"/>
    <cellStyle name="Heading 4 3" xfId="487"/>
    <cellStyle name="Heading 5" xfId="675"/>
    <cellStyle name="Heading 5 2" xfId="762"/>
    <cellStyle name="Heading 5 3" xfId="851"/>
    <cellStyle name="Heading 5 4" xfId="807"/>
    <cellStyle name="Heading 6" xfId="676"/>
    <cellStyle name="Heading 6 2" xfId="763"/>
    <cellStyle name="Heading 6 3" xfId="852"/>
    <cellStyle name="Heading 6 4" xfId="806"/>
    <cellStyle name="Heading 7" xfId="723"/>
    <cellStyle name="HeadShade" xfId="253"/>
    <cellStyle name="Hyperlink 2" xfId="126"/>
    <cellStyle name="I" xfId="254"/>
    <cellStyle name="Input [yellow]" xfId="127"/>
    <cellStyle name="Input [yellow] 2" xfId="677"/>
    <cellStyle name="Input [yellow] 2 2" xfId="764"/>
    <cellStyle name="Input [yellow] 2 3" xfId="828"/>
    <cellStyle name="Input [yellow] 3" xfId="724"/>
    <cellStyle name="Input [yellow] 4" xfId="843"/>
    <cellStyle name="Input 2" xfId="488"/>
    <cellStyle name="Input 2 2" xfId="489"/>
    <cellStyle name="Input 2 2 2" xfId="678"/>
    <cellStyle name="Input 2 2 2 2" xfId="765"/>
    <cellStyle name="Input 2 2 2 3" xfId="853"/>
    <cellStyle name="Input 2 2 2 4" xfId="888"/>
    <cellStyle name="Input 2 2 3" xfId="679"/>
    <cellStyle name="Input 2 2 3 2" xfId="766"/>
    <cellStyle name="Input 2 2 3 3" xfId="854"/>
    <cellStyle name="Input 2 2 3 4" xfId="889"/>
    <cellStyle name="Input 2 2 4" xfId="735"/>
    <cellStyle name="Input 2 2 5" xfId="838"/>
    <cellStyle name="Input 3" xfId="490"/>
    <cellStyle name="Line No." xfId="128"/>
    <cellStyle name="Link Currency (0)" xfId="129"/>
    <cellStyle name="Link Currency (2)" xfId="130"/>
    <cellStyle name="Link Units (0)" xfId="131"/>
    <cellStyle name="Link Units (1)" xfId="132"/>
    <cellStyle name="Link Units (2)" xfId="133"/>
    <cellStyle name="Linked Cell 2" xfId="491"/>
    <cellStyle name="Linked Cell 2 2" xfId="492"/>
    <cellStyle name="Linked Cell 3" xfId="493"/>
    <cellStyle name="M" xfId="255"/>
    <cellStyle name="Milliers [0]_Tenant Security Deposits" xfId="256"/>
    <cellStyle name="Milliers_Tenant Security Deposits" xfId="257"/>
    <cellStyle name="Moeda [0]_aola" xfId="134"/>
    <cellStyle name="Moeda_aola" xfId="135"/>
    <cellStyle name="Monétaire [0]_Tenant Security Deposits" xfId="258"/>
    <cellStyle name="Monétaire_Tenant Security Deposits" xfId="259"/>
    <cellStyle name="Neutral 2" xfId="494"/>
    <cellStyle name="Neutral 2 2" xfId="495"/>
    <cellStyle name="Neutral 3" xfId="496"/>
    <cellStyle name="no dec" xfId="260"/>
    <cellStyle name="Normal" xfId="0" builtinId="0"/>
    <cellStyle name="Normal - Style1" xfId="136"/>
    <cellStyle name="Normal 10" xfId="497"/>
    <cellStyle name="Normal 11" xfId="498"/>
    <cellStyle name="Normal 12" xfId="499"/>
    <cellStyle name="Normal 13" xfId="500"/>
    <cellStyle name="Normal 14" xfId="501"/>
    <cellStyle name="Normal 15" xfId="502"/>
    <cellStyle name="Normal 16" xfId="503"/>
    <cellStyle name="Normal 17" xfId="504"/>
    <cellStyle name="Normal 18" xfId="505"/>
    <cellStyle name="Normal 19" xfId="506"/>
    <cellStyle name="Normal 2" xfId="1"/>
    <cellStyle name="Normal 2 2" xfId="137"/>
    <cellStyle name="Normal 2 2 2" xfId="507"/>
    <cellStyle name="Normal 2 2 3" xfId="640"/>
    <cellStyle name="Normal 2 3" xfId="508"/>
    <cellStyle name="Normal 2 4" xfId="509"/>
    <cellStyle name="Normal 2 5" xfId="637"/>
    <cellStyle name="Normal 20" xfId="510"/>
    <cellStyle name="Normal 21" xfId="511"/>
    <cellStyle name="Normal 22" xfId="512"/>
    <cellStyle name="Normal 23" xfId="513"/>
    <cellStyle name="Normal 24" xfId="514"/>
    <cellStyle name="Normal 25" xfId="515"/>
    <cellStyle name="Normal 26" xfId="516"/>
    <cellStyle name="Normal 27" xfId="517"/>
    <cellStyle name="Normal 28" xfId="518"/>
    <cellStyle name="Normal 29" xfId="519"/>
    <cellStyle name="Normal 3" xfId="218"/>
    <cellStyle name="Normal 3 2" xfId="227"/>
    <cellStyle name="Normal 3 2 2" xfId="261"/>
    <cellStyle name="Normal 3 3" xfId="230"/>
    <cellStyle name="Normal 3 3 2" xfId="347"/>
    <cellStyle name="Normal 3 4" xfId="652"/>
    <cellStyle name="Normal 3_100331 revised valuation" xfId="520"/>
    <cellStyle name="Normal 30" xfId="521"/>
    <cellStyle name="Normal 31" xfId="522"/>
    <cellStyle name="Normal 32" xfId="523"/>
    <cellStyle name="Normal 33" xfId="524"/>
    <cellStyle name="Normal 34" xfId="525"/>
    <cellStyle name="Normal 35" xfId="635"/>
    <cellStyle name="Normal 36" xfId="644"/>
    <cellStyle name="Normal 37" xfId="650"/>
    <cellStyle name="Normal 38" xfId="654"/>
    <cellStyle name="Normal 39" xfId="649"/>
    <cellStyle name="Normal 4" xfId="138"/>
    <cellStyle name="Normal 40" xfId="653"/>
    <cellStyle name="Normal 41" xfId="647"/>
    <cellStyle name="Normal 42" xfId="680"/>
    <cellStyle name="Normal 5" xfId="231"/>
    <cellStyle name="Normal 5 2" xfId="262"/>
    <cellStyle name="Normal 6" xfId="232"/>
    <cellStyle name="Normal 7" xfId="348"/>
    <cellStyle name="Normal 7 2 2" xfId="263"/>
    <cellStyle name="Normal 8" xfId="526"/>
    <cellStyle name="Normal 9" xfId="527"/>
    <cellStyle name="Note 2" xfId="528"/>
    <cellStyle name="Note 2 2" xfId="529"/>
    <cellStyle name="Note 2 2 2" xfId="681"/>
    <cellStyle name="Note 2 2 2 2" xfId="767"/>
    <cellStyle name="Note 2 2 2 3" xfId="855"/>
    <cellStyle name="Note 2 2 2 4" xfId="890"/>
    <cellStyle name="Note 2 2 3" xfId="682"/>
    <cellStyle name="Note 2 2 3 2" xfId="768"/>
    <cellStyle name="Note 2 2 3 3" xfId="856"/>
    <cellStyle name="Note 2 2 3 4" xfId="891"/>
    <cellStyle name="Note 2 2 4" xfId="737"/>
    <cellStyle name="Note 2 2 5" xfId="836"/>
    <cellStyle name="Note 2 3" xfId="683"/>
    <cellStyle name="Note 2 3 2" xfId="769"/>
    <cellStyle name="Note 2 3 3" xfId="857"/>
    <cellStyle name="Note 2 3 4" xfId="892"/>
    <cellStyle name="Note 2 4" xfId="684"/>
    <cellStyle name="Note 2 4 2" xfId="770"/>
    <cellStyle name="Note 2 4 3" xfId="858"/>
    <cellStyle name="Note 2 4 4" xfId="893"/>
    <cellStyle name="Note 2 5" xfId="736"/>
    <cellStyle name="Note 2 6" xfId="837"/>
    <cellStyle name="Note 3" xfId="530"/>
    <cellStyle name="Note 3 2" xfId="685"/>
    <cellStyle name="Note 3 2 2" xfId="771"/>
    <cellStyle name="Note 3 2 3" xfId="859"/>
    <cellStyle name="Note 3 2 4" xfId="894"/>
    <cellStyle name="Note 3 3" xfId="686"/>
    <cellStyle name="Note 3 3 2" xfId="772"/>
    <cellStyle name="Note 3 3 3" xfId="860"/>
    <cellStyle name="Note 3 3 4" xfId="895"/>
    <cellStyle name="Note 3 4" xfId="738"/>
    <cellStyle name="Note 3 5" xfId="835"/>
    <cellStyle name="Nplosion" xfId="139"/>
    <cellStyle name="Nplosion 2" xfId="531"/>
    <cellStyle name="OddBodyShade" xfId="264"/>
    <cellStyle name="oft Excel]_x000d__x000a_Comment=Die Zeile open=/f lädt benutzerdefinierte Funktionen in die Liste für Funktion-Einfügen._x000d__x000a_Maxim" xfId="140"/>
    <cellStyle name="Output 2" xfId="532"/>
    <cellStyle name="Output 2 2" xfId="533"/>
    <cellStyle name="Output 2 2 2" xfId="687"/>
    <cellStyle name="Output 2 2 2 2" xfId="773"/>
    <cellStyle name="Output 2 2 2 3" xfId="861"/>
    <cellStyle name="Output 2 2 2 4" xfId="896"/>
    <cellStyle name="Output 2 2 3" xfId="688"/>
    <cellStyle name="Output 2 2 3 2" xfId="774"/>
    <cellStyle name="Output 2 2 3 3" xfId="862"/>
    <cellStyle name="Output 2 2 3 4" xfId="897"/>
    <cellStyle name="Output 2 2 4" xfId="740"/>
    <cellStyle name="Output 2 2 5" xfId="833"/>
    <cellStyle name="Output 2 3" xfId="689"/>
    <cellStyle name="Output 2 3 2" xfId="775"/>
    <cellStyle name="Output 2 3 3" xfId="863"/>
    <cellStyle name="Output 2 3 4" xfId="898"/>
    <cellStyle name="Output 2 4" xfId="690"/>
    <cellStyle name="Output 2 4 2" xfId="776"/>
    <cellStyle name="Output 2 4 3" xfId="864"/>
    <cellStyle name="Output 2 4 4" xfId="899"/>
    <cellStyle name="Output 2 5" xfId="739"/>
    <cellStyle name="Output 2 6" xfId="834"/>
    <cellStyle name="Output 3" xfId="534"/>
    <cellStyle name="Output 3 2" xfId="691"/>
    <cellStyle name="Output 3 2 2" xfId="777"/>
    <cellStyle name="Output 3 2 3" xfId="865"/>
    <cellStyle name="Output 3 2 4" xfId="900"/>
    <cellStyle name="Output 3 3" xfId="692"/>
    <cellStyle name="Output 3 3 2" xfId="778"/>
    <cellStyle name="Output 3 3 3" xfId="866"/>
    <cellStyle name="Output 3 3 4" xfId="901"/>
    <cellStyle name="Output 3 4" xfId="741"/>
    <cellStyle name="Output 3 5" xfId="832"/>
    <cellStyle name="Output Amounts" xfId="141"/>
    <cellStyle name="Output Column Headings" xfId="142"/>
    <cellStyle name="Output Line Items" xfId="143"/>
    <cellStyle name="Output Report Heading" xfId="144"/>
    <cellStyle name="Output Report Title" xfId="145"/>
    <cellStyle name="Overscore" xfId="265"/>
    <cellStyle name="Overunder" xfId="266"/>
    <cellStyle name="P" xfId="267"/>
    <cellStyle name="P 2" xfId="693"/>
    <cellStyle name="P 2 2" xfId="779"/>
    <cellStyle name="Parent" xfId="146"/>
    <cellStyle name="Parent 2" xfId="694"/>
    <cellStyle name="Parent 2 2" xfId="780"/>
    <cellStyle name="Parent 2 3" xfId="902"/>
    <cellStyle name="Parent 3" xfId="725"/>
    <cellStyle name="Parent 4" xfId="830"/>
    <cellStyle name="Percent" xfId="643" builtinId="5"/>
    <cellStyle name="Percent [0]" xfId="147"/>
    <cellStyle name="Percent [00]" xfId="148"/>
    <cellStyle name="Percent [2]" xfId="149"/>
    <cellStyle name="Percent 2 2" xfId="150"/>
    <cellStyle name="Percent 2 2 2" xfId="535"/>
    <cellStyle name="Percent 2 2 3" xfId="641"/>
    <cellStyle name="Percent 2 3" xfId="536"/>
    <cellStyle name="Percent 2 4" xfId="638"/>
    <cellStyle name="Percent 3" xfId="151"/>
    <cellStyle name="Percent 4" xfId="225"/>
    <cellStyle name="Percent 4 2" xfId="268"/>
    <cellStyle name="plnanoem" xfId="152"/>
    <cellStyle name="PrePop Currency (0)" xfId="153"/>
    <cellStyle name="PrePop Currency (2)" xfId="154"/>
    <cellStyle name="PrePop Units (0)" xfId="155"/>
    <cellStyle name="PrePop Units (1)" xfId="156"/>
    <cellStyle name="PrePop Units (2)" xfId="157"/>
    <cellStyle name="PSChar" xfId="158"/>
    <cellStyle name="PSDate" xfId="269"/>
    <cellStyle name="PSDec" xfId="270"/>
    <cellStyle name="PSHeading" xfId="271"/>
    <cellStyle name="PSHeading 2" xfId="648"/>
    <cellStyle name="PSHeading 2 2" xfId="695"/>
    <cellStyle name="PSHeading 2 2 2" xfId="781"/>
    <cellStyle name="PSHeading 2 3" xfId="747"/>
    <cellStyle name="PSInt" xfId="272"/>
    <cellStyle name="PSSpacer" xfId="273"/>
    <cellStyle name="Reg1" xfId="274"/>
    <cellStyle name="Reg2" xfId="275"/>
    <cellStyle name="Reg3" xfId="276"/>
    <cellStyle name="Reg4" xfId="277"/>
    <cellStyle name="Reg5" xfId="278"/>
    <cellStyle name="Reg6" xfId="279"/>
    <cellStyle name="Reg7" xfId="280"/>
    <cellStyle name="Reg8" xfId="281"/>
    <cellStyle name="Reg9" xfId="282"/>
    <cellStyle name="Separador de milhares [0]_Person" xfId="159"/>
    <cellStyle name="Separador de milhares_Person" xfId="160"/>
    <cellStyle name="SpecialHeader" xfId="283"/>
    <cellStyle name="Standard_Balance Sheet" xfId="161"/>
    <cellStyle name="Style 1" xfId="162"/>
    <cellStyle name="Style 1 2" xfId="537"/>
    <cellStyle name="SubHeader" xfId="284"/>
    <cellStyle name="SubTotal" xfId="285"/>
    <cellStyle name="T" xfId="163"/>
    <cellStyle name="T 2" xfId="696"/>
    <cellStyle name="T 2 2" xfId="782"/>
    <cellStyle name="T 2 3" xfId="903"/>
    <cellStyle name="T 3" xfId="726"/>
    <cellStyle name="T 4" xfId="844"/>
    <cellStyle name="Text Indent A" xfId="164"/>
    <cellStyle name="Text Indent B" xfId="165"/>
    <cellStyle name="Text Indent C" xfId="166"/>
    <cellStyle name="TIME" xfId="286"/>
    <cellStyle name="Title 2" xfId="538"/>
    <cellStyle name="Title 2 2" xfId="539"/>
    <cellStyle name="Title 3" xfId="540"/>
    <cellStyle name="Title1" xfId="287"/>
    <cellStyle name="TitleOther" xfId="288"/>
    <cellStyle name="Total 2" xfId="541"/>
    <cellStyle name="Total 3" xfId="542"/>
    <cellStyle name="Total1" xfId="289"/>
    <cellStyle name="Total2" xfId="290"/>
    <cellStyle name="Total3" xfId="291"/>
    <cellStyle name="Total4" xfId="292"/>
    <cellStyle name="Total5" xfId="293"/>
    <cellStyle name="Total6" xfId="294"/>
    <cellStyle name="Total7" xfId="295"/>
    <cellStyle name="Total8" xfId="296"/>
    <cellStyle name="Total9" xfId="297"/>
    <cellStyle name="TotShade" xfId="298"/>
    <cellStyle name="Tusental (0)_pldt" xfId="167"/>
    <cellStyle name="Tusental_pldt" xfId="168"/>
    <cellStyle name="Underscore" xfId="299"/>
    <cellStyle name="Underscore 2" xfId="697"/>
    <cellStyle name="Underscore 2 2" xfId="783"/>
    <cellStyle name="Valuta (0)_pldt" xfId="169"/>
    <cellStyle name="Valuta_pldt" xfId="170"/>
    <cellStyle name="W?rung [0]_PERSONAL" xfId="171"/>
    <cellStyle name="W?rung_PERSONAL" xfId="172"/>
    <cellStyle name="Währung [0]_SGV" xfId="173"/>
    <cellStyle name="Währung_SGV" xfId="174"/>
    <cellStyle name="Warning Text 2" xfId="543"/>
    <cellStyle name="Warning Text 2 2" xfId="544"/>
    <cellStyle name="Warning Text 3" xfId="545"/>
    <cellStyle name="Wichard" xfId="300"/>
    <cellStyle name="W鋒rung [0]_PERSONAL" xfId="175"/>
    <cellStyle name="W鋒rung_PERSONAL" xfId="176"/>
    <cellStyle name="_pldt" xfId="215"/>
    <cellStyle name="_pldt" xfId="216"/>
    <cellStyle name="_pldt" xfId="217"/>
    <cellStyle name="一般_INV2" xfId="211"/>
    <cellStyle name="億啟[0]_pldt" xfId="212"/>
    <cellStyle name="億啟_pldt" xfId="213"/>
    <cellStyle name="千位[0]_laroux" xfId="200"/>
    <cellStyle name="千位_laroux" xfId="201"/>
    <cellStyle name="千分位[0]_laroux" xfId="198"/>
    <cellStyle name="千分位_laroux" xfId="199"/>
    <cellStyle name="后继超级链接" xfId="186"/>
    <cellStyle name="后继超级链接 2" xfId="618"/>
    <cellStyle name="好" xfId="185"/>
    <cellStyle name="好 2" xfId="586"/>
    <cellStyle name="好_09 bgt  review package (4th)_presentation_0409" xfId="323"/>
    <cellStyle name="好_0910 WOFE NCF" xfId="587"/>
    <cellStyle name="好_0910.AR aging report" xfId="588"/>
    <cellStyle name="好_200909.GLP.PRC Consolidation" xfId="589"/>
    <cellStyle name="好_200910.AROR Aging Summary" xfId="590"/>
    <cellStyle name="好_achieved average rent" xfId="591"/>
    <cellStyle name="好_ALL TB" xfId="592"/>
    <cellStyle name="好_Analysis Test-Sep.2009(Datable)" xfId="593"/>
    <cellStyle name="好_AP Configuration_090907" xfId="324"/>
    <cellStyle name="好_Appendix - Asset management report-Aug.2009(Datable)-updated" xfId="594"/>
    <cellStyle name="好_Appendix - Asset management report-Oct.2009(Privotable)" xfId="595"/>
    <cellStyle name="好_asset base" xfId="596"/>
    <cellStyle name="好_Asset Management_Monthly Management Report_Template_20090924" xfId="597"/>
    <cellStyle name="好_Asset valuation1231-draft" xfId="598"/>
    <cellStyle name="好_BS" xfId="325"/>
    <cellStyle name="好_BU list" xfId="599"/>
    <cellStyle name="好_BU NCF (Cash Flow)_Template_20091203" xfId="600"/>
    <cellStyle name="好_Budget 2009-GA template_North_regional mgt" xfId="601"/>
    <cellStyle name="好_Budget 2009-NOI template_China_090413(Ennio)" xfId="326"/>
    <cellStyle name="好_Budget 2010 Template (3 Sheets)_20090916" xfId="602"/>
    <cellStyle name="好_C5002 Report v3" xfId="327"/>
    <cellStyle name="好_Cash flow - AHC - Offshore - 200904 - 20090522 LQ" xfId="603"/>
    <cellStyle name="好_Cash Flow Statement (FCT)_sample (2)" xfId="604"/>
    <cellStyle name="好_CH_NOI2009_2009_3BAL" xfId="328"/>
    <cellStyle name="好_CH_NOI2009_PER_2009_3" xfId="329"/>
    <cellStyle name="好_Check list" xfId="605"/>
    <cellStyle name="好_check with TB as of 31th June" xfId="606"/>
    <cellStyle name="好_check with TB as of 31th March" xfId="330"/>
    <cellStyle name="好_CN Fund Report Source (200904)" xfId="607"/>
    <cellStyle name="好_conso TB 20090209" xfId="608"/>
    <cellStyle name="好_Consol-0911" xfId="609"/>
    <cellStyle name="好_Copy of GLP_FS-Chapu Development Co Ltd2" xfId="331"/>
    <cellStyle name="好_Development0331" xfId="332"/>
    <cellStyle name="好_GLP_FA" xfId="610"/>
    <cellStyle name="好_GLP_FS-Chapu Development Co Ltd" xfId="333"/>
    <cellStyle name="好_GLP_NOI_2009_2" xfId="334"/>
    <cellStyle name="好_IS" xfId="335"/>
    <cellStyle name="好_Jan property status" xfId="611"/>
    <cellStyle name="好_Liquidation companies" xfId="612"/>
    <cellStyle name="好_LTV supportings_BU Investment List_090521" xfId="613"/>
    <cellStyle name="好_New NOI Test_2009_3" xfId="336"/>
    <cellStyle name="好_O-1 Investment in Real Esta" xfId="614"/>
    <cellStyle name="好_Report" xfId="337"/>
    <cellStyle name="好_Sheet1" xfId="338"/>
    <cellStyle name="好_Sheet1_1" xfId="615"/>
    <cellStyle name="好_Sheet2" xfId="616"/>
    <cellStyle name="好_TB as of 31th March" xfId="339"/>
    <cellStyle name="好_TB-Consol-0912-n4" xfId="617"/>
    <cellStyle name="差" xfId="182"/>
    <cellStyle name="差 2" xfId="552"/>
    <cellStyle name="差_09 bgt  review package (4th)_presentation_0409" xfId="302"/>
    <cellStyle name="差_0910 WOFE NCF" xfId="553"/>
    <cellStyle name="差_0910.AR aging report" xfId="554"/>
    <cellStyle name="差_200909.GLP.PRC Consolidation" xfId="555"/>
    <cellStyle name="差_200910.AROR Aging Summary" xfId="556"/>
    <cellStyle name="差_achieved average rent" xfId="557"/>
    <cellStyle name="差_ALL TB" xfId="558"/>
    <cellStyle name="差_Analysis Test-Sep.2009(Datable)" xfId="559"/>
    <cellStyle name="差_AP Configuration_090907" xfId="303"/>
    <cellStyle name="差_Appendix - Asset management report-Aug.2009(Datable)-updated" xfId="560"/>
    <cellStyle name="差_Appendix - Asset management report-Oct.2009(Privotable)" xfId="561"/>
    <cellStyle name="差_asset base" xfId="562"/>
    <cellStyle name="差_Asset Management_Monthly Management Report_Template_20090924" xfId="563"/>
    <cellStyle name="差_Asset valuation1231-draft" xfId="564"/>
    <cellStyle name="差_BS" xfId="304"/>
    <cellStyle name="差_BU list" xfId="565"/>
    <cellStyle name="差_BU NCF (Cash Flow)_Template_20091203" xfId="566"/>
    <cellStyle name="差_Budget 2009-GA template_North_regional mgt" xfId="567"/>
    <cellStyle name="差_Budget 2009-NOI template_China_090413(Ennio)" xfId="305"/>
    <cellStyle name="差_Budget 2010 Template (3 Sheets)_20090916" xfId="568"/>
    <cellStyle name="差_C5002 Report v3" xfId="306"/>
    <cellStyle name="差_Cash flow - AHC - Offshore - 200904 - 20090522 LQ" xfId="569"/>
    <cellStyle name="差_Cash Flow Statement (FCT)_sample (2)" xfId="570"/>
    <cellStyle name="差_CH_NOI2009_2009_3BAL" xfId="307"/>
    <cellStyle name="差_CH_NOI2009_PER_2009_3" xfId="308"/>
    <cellStyle name="差_Check list" xfId="571"/>
    <cellStyle name="差_check with TB as of 31th June" xfId="572"/>
    <cellStyle name="差_check with TB as of 31th March" xfId="309"/>
    <cellStyle name="差_CN Fund Report Source (200904)" xfId="573"/>
    <cellStyle name="差_conso TB 20090209" xfId="574"/>
    <cellStyle name="差_Consol-0911" xfId="575"/>
    <cellStyle name="差_Copy of GLP_FS-Chapu Development Co Ltd2" xfId="310"/>
    <cellStyle name="差_Development0331" xfId="311"/>
    <cellStyle name="差_GLP_FA" xfId="576"/>
    <cellStyle name="差_GLP_FS-Chapu Development Co Ltd" xfId="312"/>
    <cellStyle name="差_GLP_NOI_2009_2" xfId="313"/>
    <cellStyle name="差_IS" xfId="314"/>
    <cellStyle name="差_Jan property status" xfId="577"/>
    <cellStyle name="差_Liquidation companies" xfId="578"/>
    <cellStyle name="差_LTV supportings_BU Investment List_090521" xfId="579"/>
    <cellStyle name="差_New NOI Test_2009_3" xfId="315"/>
    <cellStyle name="差_O-1 Investment in Real Esta" xfId="580"/>
    <cellStyle name="差_Report" xfId="316"/>
    <cellStyle name="差_Sheet1" xfId="317"/>
    <cellStyle name="差_Sheet1_1" xfId="581"/>
    <cellStyle name="差_Sheet2" xfId="582"/>
    <cellStyle name="差_TB as of 31th March" xfId="318"/>
    <cellStyle name="差_TB-Consol-0912-n4" xfId="583"/>
    <cellStyle name="常规 2" xfId="319"/>
    <cellStyle name="常规 2 2" xfId="320"/>
    <cellStyle name="常规 4" xfId="321"/>
    <cellStyle name="常规 4 2" xfId="322"/>
    <cellStyle name="强调文字颜色 1" xfId="202"/>
    <cellStyle name="强调文字颜色 1 2" xfId="625"/>
    <cellStyle name="强调文字颜色 2" xfId="203"/>
    <cellStyle name="强调文字颜色 2 2" xfId="626"/>
    <cellStyle name="强调文字颜色 3" xfId="204"/>
    <cellStyle name="强调文字颜色 3 2" xfId="627"/>
    <cellStyle name="强调文字颜色 4" xfId="205"/>
    <cellStyle name="强调文字颜色 4 2" xfId="628"/>
    <cellStyle name="强调文字颜色 5" xfId="206"/>
    <cellStyle name="强调文字颜色 5 2" xfId="629"/>
    <cellStyle name="强调文字颜色 6" xfId="207"/>
    <cellStyle name="强调文字颜色 6 2" xfId="630"/>
    <cellStyle name="普通_laroux" xfId="197"/>
    <cellStyle name="标题" xfId="177"/>
    <cellStyle name="标题 1" xfId="178"/>
    <cellStyle name="标题 1 2" xfId="546"/>
    <cellStyle name="标题 2" xfId="179"/>
    <cellStyle name="标题 2 2" xfId="547"/>
    <cellStyle name="标题 3" xfId="180"/>
    <cellStyle name="标题 3 2" xfId="548"/>
    <cellStyle name="标题 3 2 2" xfId="698"/>
    <cellStyle name="标题 3 2 2 2" xfId="784"/>
    <cellStyle name="标题 3 3" xfId="699"/>
    <cellStyle name="标题 3 3 2" xfId="785"/>
    <cellStyle name="标题 4" xfId="181"/>
    <cellStyle name="标题 4 2" xfId="549"/>
    <cellStyle name="标题 5" xfId="550"/>
    <cellStyle name="标题_0910 WOFE NCF" xfId="551"/>
    <cellStyle name="样式 1" xfId="343"/>
    <cellStyle name="桁区切り [0.00]_05 budget summary 09012004" xfId="340"/>
    <cellStyle name="桁区切り_Consolidating Trial Balance 01-31-05 Revised 2-15" xfId="341"/>
    <cellStyle name="检查单元格" xfId="191"/>
    <cellStyle name="检查单元格 2" xfId="621"/>
    <cellStyle name="標準_05 budget summary 09012004" xfId="301"/>
    <cellStyle name="汇总" xfId="187"/>
    <cellStyle name="汇总 2" xfId="619"/>
    <cellStyle name="汇总 2 2" xfId="700"/>
    <cellStyle name="汇总 2 2 2" xfId="786"/>
    <cellStyle name="汇总 2 2 3" xfId="868"/>
    <cellStyle name="汇总 2 2 4" xfId="904"/>
    <cellStyle name="汇总 2 3" xfId="701"/>
    <cellStyle name="汇总 2 3 2" xfId="787"/>
    <cellStyle name="汇总 2 3 3" xfId="869"/>
    <cellStyle name="汇总 2 3 4" xfId="905"/>
    <cellStyle name="汇总 2 4" xfId="742"/>
    <cellStyle name="汇总 2 5" xfId="822"/>
    <cellStyle name="汇总 3" xfId="702"/>
    <cellStyle name="汇总 3 2" xfId="788"/>
    <cellStyle name="汇总 3 3" xfId="870"/>
    <cellStyle name="汇总 3 4" xfId="906"/>
    <cellStyle name="汇总 4" xfId="703"/>
    <cellStyle name="汇总 4 2" xfId="789"/>
    <cellStyle name="汇总 4 3" xfId="871"/>
    <cellStyle name="汇总 4 4" xfId="907"/>
    <cellStyle name="汇总 5" xfId="727"/>
    <cellStyle name="汇总 6" xfId="867"/>
    <cellStyle name="注释" xfId="214"/>
    <cellStyle name="注释 2" xfId="634"/>
    <cellStyle name="注释 2 2" xfId="704"/>
    <cellStyle name="注释 2 2 2" xfId="790"/>
    <cellStyle name="注释 2 2 3" xfId="872"/>
    <cellStyle name="注释 2 2 4" xfId="908"/>
    <cellStyle name="注释 2 3" xfId="705"/>
    <cellStyle name="注释 2 3 2" xfId="791"/>
    <cellStyle name="注释 2 3 3" xfId="873"/>
    <cellStyle name="注释 2 3 4" xfId="909"/>
    <cellStyle name="注释 2 4" xfId="746"/>
    <cellStyle name="注释 2 5" xfId="819"/>
    <cellStyle name="注释 3" xfId="706"/>
    <cellStyle name="注释 3 2" xfId="792"/>
    <cellStyle name="注释 3 3" xfId="874"/>
    <cellStyle name="注释 3 4" xfId="910"/>
    <cellStyle name="注释 4" xfId="707"/>
    <cellStyle name="注释 4 2" xfId="793"/>
    <cellStyle name="注释 4 3" xfId="875"/>
    <cellStyle name="注释 4 4" xfId="911"/>
    <cellStyle name="注释 5" xfId="731"/>
    <cellStyle name="注释 6" xfId="829"/>
    <cellStyle name="砯刽[0]_pldt" xfId="195"/>
    <cellStyle name="砯刽_pldt" xfId="196"/>
    <cellStyle name="解释性文本" xfId="192"/>
    <cellStyle name="解释性文本 2" xfId="622"/>
    <cellStyle name="警告文本" xfId="193"/>
    <cellStyle name="警告文本 2" xfId="623"/>
    <cellStyle name="计算" xfId="190"/>
    <cellStyle name="计算 2" xfId="620"/>
    <cellStyle name="计算 2 2" xfId="708"/>
    <cellStyle name="计算 2 2 2" xfId="794"/>
    <cellStyle name="计算 2 2 3" xfId="876"/>
    <cellStyle name="计算 2 2 4" xfId="912"/>
    <cellStyle name="计算 2 3" xfId="709"/>
    <cellStyle name="计算 2 3 2" xfId="795"/>
    <cellStyle name="计算 2 3 3" xfId="877"/>
    <cellStyle name="计算 2 3 4" xfId="913"/>
    <cellStyle name="计算 2 4" xfId="743"/>
    <cellStyle name="计算 2 5" xfId="827"/>
    <cellStyle name="计算 3" xfId="710"/>
    <cellStyle name="计算 3 2" xfId="796"/>
    <cellStyle name="计算 3 3" xfId="878"/>
    <cellStyle name="计算 3 4" xfId="914"/>
    <cellStyle name="计算 4" xfId="711"/>
    <cellStyle name="计算 4 2" xfId="797"/>
    <cellStyle name="计算 4 3" xfId="879"/>
    <cellStyle name="计算 4 4" xfId="915"/>
    <cellStyle name="计算 5" xfId="728"/>
    <cellStyle name="计算 6" xfId="825"/>
    <cellStyle name="貨幣[0]_pldt" xfId="188"/>
    <cellStyle name="貨幣_pldt" xfId="189"/>
    <cellStyle name="超级链接" xfId="183"/>
    <cellStyle name="超级链接 2" xfId="584"/>
    <cellStyle name="超级链接_Process_step_for_IPO" xfId="585"/>
    <cellStyle name="输入" xfId="210"/>
    <cellStyle name="输入 2" xfId="633"/>
    <cellStyle name="输入 2 2" xfId="712"/>
    <cellStyle name="输入 2 2 2" xfId="798"/>
    <cellStyle name="输入 2 2 3" xfId="880"/>
    <cellStyle name="输入 2 2 4" xfId="916"/>
    <cellStyle name="输入 2 3" xfId="713"/>
    <cellStyle name="输入 2 3 2" xfId="799"/>
    <cellStyle name="输入 2 3 3" xfId="881"/>
    <cellStyle name="输入 2 3 4" xfId="917"/>
    <cellStyle name="输入 2 4" xfId="745"/>
    <cellStyle name="输入 2 5" xfId="820"/>
    <cellStyle name="输入 3" xfId="714"/>
    <cellStyle name="输入 3 2" xfId="800"/>
    <cellStyle name="输入 3 3" xfId="882"/>
    <cellStyle name="输入 3 4" xfId="918"/>
    <cellStyle name="输入 4" xfId="715"/>
    <cellStyle name="输入 4 2" xfId="801"/>
    <cellStyle name="输入 4 3" xfId="883"/>
    <cellStyle name="输入 4 4" xfId="919"/>
    <cellStyle name="输入 5" xfId="730"/>
    <cellStyle name="输入 6" xfId="823"/>
    <cellStyle name="输出" xfId="209"/>
    <cellStyle name="输出 2" xfId="632"/>
    <cellStyle name="输出 2 2" xfId="716"/>
    <cellStyle name="输出 2 2 2" xfId="802"/>
    <cellStyle name="输出 2 2 3" xfId="884"/>
    <cellStyle name="输出 2 2 4" xfId="920"/>
    <cellStyle name="输出 2 3" xfId="717"/>
    <cellStyle name="输出 2 3 2" xfId="803"/>
    <cellStyle name="输出 2 3 3" xfId="885"/>
    <cellStyle name="输出 2 3 4" xfId="921"/>
    <cellStyle name="输出 2 4" xfId="744"/>
    <cellStyle name="输出 2 5" xfId="821"/>
    <cellStyle name="输出 3" xfId="718"/>
    <cellStyle name="输出 3 2" xfId="804"/>
    <cellStyle name="输出 3 3" xfId="886"/>
    <cellStyle name="输出 3 4" xfId="922"/>
    <cellStyle name="输出 4" xfId="719"/>
    <cellStyle name="输出 4 2" xfId="805"/>
    <cellStyle name="输出 4 3" xfId="887"/>
    <cellStyle name="输出 4 4" xfId="923"/>
    <cellStyle name="输出 5" xfId="729"/>
    <cellStyle name="输出 6" xfId="824"/>
    <cellStyle name="适中" xfId="208"/>
    <cellStyle name="适中 2" xfId="631"/>
    <cellStyle name="通貨 [0.00]_CDFS Pipeline 2006 Budget Consolidation (4)" xfId="342"/>
    <cellStyle name="都寞_pldt" xfId="184"/>
    <cellStyle name="链接单元格" xfId="194"/>
    <cellStyle name="链接单元格 2" xfId="624"/>
  </cellStyles>
  <dxfs count="0"/>
  <tableStyles count="0" defaultTableStyle="TableStyleMedium9" defaultPivotStyle="PivotStyleLight16"/>
  <colors>
    <mruColors>
      <color rgb="FFFF99FF"/>
      <color rgb="FFFFFFCC"/>
      <color rgb="FFFFCCFF"/>
      <color rgb="FF000099"/>
      <color rgb="FFFFCC99"/>
      <color rgb="FFFFCCCC"/>
      <color rgb="FF9999FF"/>
      <color rgb="FF0000FF"/>
      <color rgb="FFCCFF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9.49.45\Users\cliow\Documents\Candice%20-%20Work\Consolidation\Aug%20FY2012\3%20Combined%20FS%20statement%20and%20notes%20(group)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Elim rule"/>
      <sheetName val="cover"/>
      <sheetName val="BS"/>
      <sheetName val="BS (by period)"/>
      <sheetName val="BS (by subgroup)"/>
      <sheetName val="BS (segment)"/>
      <sheetName val="IS"/>
      <sheetName val="IS (by period)"/>
      <sheetName val="IS (by subgroup)"/>
      <sheetName val="IS (segment)"/>
      <sheetName val="OCI"/>
      <sheetName val="Equity movement"/>
      <sheetName val="Equity movement (Prior IS)"/>
      <sheetName val="EM elim journal"/>
      <sheetName val="Cashflow"/>
      <sheetName val="CF elim journal"/>
      <sheetName val="BS&amp;IS elim journal"/>
      <sheetName val="Notes elim journal"/>
      <sheetName val="1.IP"/>
      <sheetName val="2.JV"/>
      <sheetName val="3.DT"/>
      <sheetName val="4.FA"/>
      <sheetName val="5.IA"/>
      <sheetName val="6.Financial derivatives"/>
      <sheetName val="7.Other noncurrent assets"/>
      <sheetName val="8.OR"/>
      <sheetName val="9.Cash"/>
      <sheetName val="10.Share capital"/>
      <sheetName val="11.Reserves"/>
      <sheetName val="12.NCI"/>
      <sheetName val="13.Financial liabilities"/>
      <sheetName val="14.Other noncurrent liabilities"/>
      <sheetName val="15.OP"/>
      <sheetName val="16.Revenue"/>
      <sheetName val="17.Other income"/>
      <sheetName val="18.Finance cost"/>
      <sheetName val="19.PBT"/>
      <sheetName val="20.EIT"/>
      <sheetName val="21.EPS"/>
      <sheetName val="22.Property-related exp"/>
      <sheetName val="23.Other exp"/>
      <sheetName val="24.Commitments"/>
      <sheetName val="25.RPT"/>
      <sheetName val="26.Acquisition"/>
    </sheetNames>
    <sheetDataSet>
      <sheetData sheetId="0" refreshError="1"/>
      <sheetData sheetId="1" refreshError="1"/>
      <sheetData sheetId="2" refreshError="1">
        <row r="27">
          <cell r="D27">
            <v>1000</v>
          </cell>
        </row>
        <row r="32">
          <cell r="D32" t="str">
            <v>CONSOL;Scenario#Actual;View#YTD;Year#2012;Value#&lt;Entity Curr Total&gt;;Custom1#ALLDATA;Period#FM05;Custom4#TOPC4;Entity#GLPGROUP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"/>
  <sheetViews>
    <sheetView workbookViewId="0">
      <selection activeCell="B45" sqref="B45"/>
    </sheetView>
  </sheetViews>
  <sheetFormatPr defaultColWidth="9" defaultRowHeight="15"/>
  <cols>
    <col min="1" max="1" width="15.28515625" style="43" customWidth="1"/>
    <col min="2" max="2" width="51.42578125" style="43" customWidth="1"/>
    <col min="3" max="16384" width="9" style="43"/>
  </cols>
  <sheetData>
    <row r="1" spans="1:2" ht="15.75" thickBot="1">
      <c r="A1" s="469" t="s">
        <v>220</v>
      </c>
      <c r="B1" s="450"/>
    </row>
    <row r="2" spans="1:2">
      <c r="A2" s="43" t="s">
        <v>228</v>
      </c>
      <c r="B2" s="531" t="s">
        <v>229</v>
      </c>
    </row>
    <row r="3" spans="1:2">
      <c r="A3" s="43" t="s">
        <v>64</v>
      </c>
      <c r="B3" s="532">
        <v>2019</v>
      </c>
    </row>
    <row r="4" spans="1:2">
      <c r="A4" s="43" t="s">
        <v>65</v>
      </c>
      <c r="B4" s="531" t="s">
        <v>216</v>
      </c>
    </row>
    <row r="5" spans="1:2">
      <c r="A5" s="43" t="s">
        <v>66</v>
      </c>
      <c r="B5" s="43" t="s">
        <v>162</v>
      </c>
    </row>
  </sheetData>
  <phoneticPr fontId="118" type="noConversion"/>
  <dataValidations count="1">
    <dataValidation type="list" allowBlank="1" showInputMessage="1" showErrorMessage="1" sqref="B2">
      <formula1>"Actual,Actual_Dec"</formula1>
    </dataValidation>
  </dataValidations>
  <pageMargins left="0.7" right="0.7" top="0.75" bottom="0.75" header="0.3" footer="0.3"/>
  <pageSetup paperSize="9" orientation="portrait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J81"/>
  <sheetViews>
    <sheetView showGridLines="0" view="pageBreakPreview" zoomScale="70" zoomScaleNormal="70" zoomScaleSheetLayoutView="70" workbookViewId="0">
      <pane xSplit="2" ySplit="8" topLeftCell="C18" activePane="bottomRight" state="frozen"/>
      <selection activeCell="A28" sqref="A28"/>
      <selection pane="topRight" activeCell="A28" sqref="A28"/>
      <selection pane="bottomLeft" activeCell="A28" sqref="A28"/>
      <selection pane="bottomRight" activeCell="B65" sqref="B65"/>
    </sheetView>
  </sheetViews>
  <sheetFormatPr defaultRowHeight="15" outlineLevelCol="1"/>
  <cols>
    <col min="1" max="1" width="10.28515625" bestFit="1" customWidth="1"/>
    <col min="2" max="2" width="63" style="50" bestFit="1" customWidth="1"/>
    <col min="3" max="10" width="20.28515625" customWidth="1"/>
    <col min="11" max="11" width="5.85546875" customWidth="1"/>
    <col min="12" max="12" width="6.42578125" customWidth="1" outlineLevel="1"/>
    <col min="13" max="13" width="23.28515625" customWidth="1" outlineLevel="1"/>
    <col min="14" max="14" width="3.5703125" customWidth="1" outlineLevel="1"/>
    <col min="15" max="15" width="6.42578125" customWidth="1"/>
    <col min="16" max="16" width="10.28515625" customWidth="1"/>
    <col min="17" max="17" width="13" hidden="1" customWidth="1" outlineLevel="1"/>
    <col min="18" max="18" width="20.7109375" hidden="1" customWidth="1" outlineLevel="1"/>
    <col min="19" max="19" width="8.85546875" hidden="1" customWidth="1" outlineLevel="1"/>
    <col min="20" max="21" width="7.140625" hidden="1" customWidth="1" outlineLevel="1"/>
    <col min="22" max="22" width="16.28515625" style="34" hidden="1" customWidth="1" outlineLevel="1"/>
    <col min="23" max="23" width="14.5703125" hidden="1" customWidth="1" outlineLevel="1"/>
    <col min="24" max="24" width="7.5703125" hidden="1" customWidth="1" outlineLevel="1"/>
    <col min="25" max="25" width="5.85546875" hidden="1" customWidth="1" outlineLevel="1"/>
    <col min="26" max="26" width="18.85546875" hidden="1" customWidth="1" outlineLevel="1"/>
    <col min="27" max="27" width="14.28515625" hidden="1" customWidth="1" outlineLevel="1"/>
    <col min="28" max="28" width="31.7109375" customWidth="1" collapsed="1"/>
    <col min="29" max="29" width="15.7109375" customWidth="1"/>
    <col min="30" max="30" width="11.140625" bestFit="1" customWidth="1"/>
    <col min="31" max="31" width="9.7109375" bestFit="1" customWidth="1"/>
    <col min="32" max="32" width="10.140625" bestFit="1" customWidth="1"/>
    <col min="33" max="33" width="11.140625" bestFit="1" customWidth="1"/>
    <col min="34" max="34" width="11.140625" customWidth="1"/>
    <col min="35" max="36" width="12.5703125" bestFit="1" customWidth="1"/>
  </cols>
  <sheetData>
    <row r="1" spans="1:36" ht="15.75">
      <c r="A1" s="627">
        <f>COVER!B3</f>
        <v>2019</v>
      </c>
      <c r="B1" s="46" t="str">
        <f>COVER!A1</f>
        <v>GLP Holdings LP Group</v>
      </c>
      <c r="C1" s="1"/>
      <c r="D1" s="1"/>
      <c r="E1" s="1"/>
      <c r="F1" s="1"/>
      <c r="G1" s="1"/>
      <c r="H1" s="1"/>
      <c r="I1" s="69"/>
      <c r="J1" s="69"/>
    </row>
    <row r="2" spans="1:36" ht="15.75">
      <c r="A2" s="51" t="str">
        <f>COVER!B4</f>
        <v>FM03</v>
      </c>
      <c r="B2" s="2" t="s">
        <v>271</v>
      </c>
      <c r="C2" s="1"/>
      <c r="D2" s="1"/>
      <c r="E2" s="1"/>
      <c r="F2" s="1"/>
      <c r="G2" s="1"/>
      <c r="H2" s="1"/>
      <c r="I2" s="69"/>
      <c r="J2" s="69"/>
      <c r="S2" s="132"/>
      <c r="T2" s="132"/>
      <c r="U2" s="132"/>
      <c r="V2" s="111"/>
    </row>
    <row r="3" spans="1:36" ht="15.75">
      <c r="B3" s="2" t="s">
        <v>0</v>
      </c>
      <c r="C3" s="1"/>
      <c r="D3" s="1"/>
      <c r="E3" s="1"/>
      <c r="F3" s="1"/>
      <c r="G3" s="1"/>
      <c r="H3" s="1"/>
      <c r="I3" s="69"/>
      <c r="J3" s="69"/>
      <c r="S3" s="132"/>
      <c r="T3" s="132"/>
      <c r="U3" s="132"/>
      <c r="V3" s="111"/>
    </row>
    <row r="4" spans="1:36">
      <c r="C4" s="138"/>
      <c r="D4" s="138"/>
      <c r="E4" s="138"/>
      <c r="F4" s="138"/>
      <c r="G4" s="138"/>
      <c r="H4" s="138"/>
      <c r="I4" s="138"/>
      <c r="J4" s="138"/>
      <c r="M4" s="630" t="s">
        <v>254</v>
      </c>
      <c r="S4" s="132"/>
      <c r="T4" s="132"/>
      <c r="U4" s="132"/>
      <c r="V4" s="111"/>
    </row>
    <row r="5" spans="1:36" s="45" customFormat="1" ht="27" thickBot="1">
      <c r="B5" s="2"/>
      <c r="C5" s="461" t="s">
        <v>222</v>
      </c>
      <c r="D5" s="139" t="s">
        <v>223</v>
      </c>
      <c r="E5" s="139" t="s">
        <v>224</v>
      </c>
      <c r="F5" s="140" t="s">
        <v>225</v>
      </c>
      <c r="G5" s="140" t="s">
        <v>226</v>
      </c>
      <c r="H5" s="140" t="s">
        <v>252</v>
      </c>
      <c r="I5" s="140" t="s">
        <v>227</v>
      </c>
      <c r="J5" s="139" t="s">
        <v>221</v>
      </c>
      <c r="M5" s="140" t="s">
        <v>250</v>
      </c>
      <c r="N5" s="140"/>
      <c r="R5" s="139" t="s">
        <v>247</v>
      </c>
      <c r="S5" s="133"/>
      <c r="T5" s="133"/>
      <c r="U5" s="133"/>
      <c r="V5" s="139" t="s">
        <v>236</v>
      </c>
      <c r="Z5" s="139" t="s">
        <v>263</v>
      </c>
    </row>
    <row r="6" spans="1:36" ht="37.5">
      <c r="B6" s="4"/>
      <c r="C6" s="681" t="s">
        <v>1</v>
      </c>
      <c r="D6" s="682"/>
      <c r="E6" s="682"/>
      <c r="F6" s="682"/>
      <c r="G6" s="682"/>
      <c r="H6" s="682"/>
      <c r="I6" s="682"/>
      <c r="J6" s="683"/>
      <c r="K6" s="35"/>
      <c r="L6" s="35"/>
      <c r="M6" s="556" t="s">
        <v>253</v>
      </c>
      <c r="N6" s="35"/>
      <c r="O6" s="35"/>
      <c r="P6" s="35"/>
      <c r="S6" s="132"/>
      <c r="T6" s="132"/>
      <c r="U6" s="132"/>
      <c r="V6" s="111"/>
      <c r="AC6" s="637" t="s">
        <v>245</v>
      </c>
    </row>
    <row r="7" spans="1:36" ht="16.5" thickBot="1">
      <c r="B7" s="5"/>
      <c r="C7" s="684" t="s">
        <v>2</v>
      </c>
      <c r="D7" s="685"/>
      <c r="E7" s="685"/>
      <c r="F7" s="685"/>
      <c r="G7" s="685"/>
      <c r="H7" s="685"/>
      <c r="I7" s="685"/>
      <c r="J7" s="686"/>
      <c r="P7" s="201" t="s">
        <v>235</v>
      </c>
      <c r="S7" s="136"/>
      <c r="T7" s="136"/>
      <c r="U7" s="136"/>
      <c r="V7" s="585" t="s">
        <v>237</v>
      </c>
    </row>
    <row r="8" spans="1:36" ht="16.5" thickBot="1">
      <c r="B8" s="39"/>
      <c r="C8" s="346" t="s">
        <v>4</v>
      </c>
      <c r="D8" s="96" t="s">
        <v>5</v>
      </c>
      <c r="E8" s="96" t="s">
        <v>59</v>
      </c>
      <c r="F8" s="99" t="s">
        <v>157</v>
      </c>
      <c r="G8" s="99" t="s">
        <v>208</v>
      </c>
      <c r="H8" s="629" t="s">
        <v>251</v>
      </c>
      <c r="I8" s="99" t="s">
        <v>6</v>
      </c>
      <c r="J8" s="97" t="s">
        <v>31</v>
      </c>
      <c r="M8" s="687" t="s">
        <v>258</v>
      </c>
      <c r="N8" s="603"/>
      <c r="P8" s="201" t="s">
        <v>171</v>
      </c>
      <c r="Q8" s="202"/>
      <c r="R8" s="642" t="s">
        <v>242</v>
      </c>
      <c r="S8" s="136"/>
      <c r="T8" s="136"/>
      <c r="U8" s="136"/>
      <c r="V8" s="609" t="s">
        <v>242</v>
      </c>
      <c r="Z8" s="643" t="s">
        <v>264</v>
      </c>
      <c r="AC8" s="611" t="s">
        <v>4</v>
      </c>
      <c r="AD8" s="612" t="s">
        <v>5</v>
      </c>
      <c r="AE8" s="612" t="s">
        <v>59</v>
      </c>
      <c r="AF8" s="613" t="s">
        <v>157</v>
      </c>
      <c r="AG8" s="613" t="s">
        <v>208</v>
      </c>
      <c r="AH8" s="613" t="s">
        <v>255</v>
      </c>
      <c r="AI8" s="613" t="s">
        <v>6</v>
      </c>
      <c r="AJ8" s="614" t="s">
        <v>31</v>
      </c>
    </row>
    <row r="9" spans="1:36" ht="16.5" thickBot="1">
      <c r="B9" s="4"/>
      <c r="C9" s="347"/>
      <c r="D9" s="18"/>
      <c r="E9" s="19"/>
      <c r="F9" s="19"/>
      <c r="G9" s="19"/>
      <c r="H9" s="19"/>
      <c r="I9" s="19"/>
      <c r="J9" s="25"/>
      <c r="M9" s="688"/>
      <c r="N9" s="604"/>
      <c r="V9" s="584"/>
      <c r="W9" s="243" t="s">
        <v>244</v>
      </c>
      <c r="X9" s="243"/>
      <c r="Z9" s="644"/>
    </row>
    <row r="10" spans="1:36" ht="15.75">
      <c r="B10" s="47" t="s">
        <v>3</v>
      </c>
      <c r="C10" s="348"/>
      <c r="D10" s="14"/>
      <c r="E10" s="6"/>
      <c r="F10" s="20"/>
      <c r="G10" s="20"/>
      <c r="H10" s="20"/>
      <c r="I10" s="20"/>
      <c r="J10" s="15"/>
      <c r="M10" s="572"/>
      <c r="N10" s="605"/>
      <c r="R10" s="586" t="s">
        <v>184</v>
      </c>
      <c r="V10" s="586" t="s">
        <v>184</v>
      </c>
      <c r="Z10" s="586" t="s">
        <v>184</v>
      </c>
    </row>
    <row r="11" spans="1:36" ht="15.75">
      <c r="A11" s="44" t="s">
        <v>67</v>
      </c>
      <c r="B11" s="48" t="s">
        <v>103</v>
      </c>
      <c r="C11" s="348">
        <v>18649679.068110198</v>
      </c>
      <c r="D11" s="6">
        <v>736654.35616039706</v>
      </c>
      <c r="E11" s="6">
        <v>2.01165676116943E-10</v>
      </c>
      <c r="F11" s="6">
        <v>560593.11696999997</v>
      </c>
      <c r="G11" s="6">
        <v>384705.79060487601</v>
      </c>
      <c r="H11" s="6">
        <v>0</v>
      </c>
      <c r="I11" s="6">
        <v>0</v>
      </c>
      <c r="J11" s="7">
        <v>20331632.3318455</v>
      </c>
      <c r="K11" s="3"/>
      <c r="L11" s="3"/>
      <c r="M11" s="573">
        <v>0</v>
      </c>
      <c r="N11" s="606"/>
      <c r="O11" s="3"/>
      <c r="P11" s="3">
        <f t="shared" ref="P11:P22" si="0">J11-SUM(C11:I11)</f>
        <v>2.9802322387695313E-8</v>
      </c>
      <c r="Q11" s="3"/>
      <c r="R11" s="587">
        <v>20331632.3318455</v>
      </c>
      <c r="S11" s="675">
        <f>R11-J11</f>
        <v>0</v>
      </c>
      <c r="T11" s="135"/>
      <c r="U11" s="135"/>
      <c r="V11" s="587">
        <v>20331632.3318455</v>
      </c>
      <c r="W11" s="94">
        <f>J11-V11</f>
        <v>0</v>
      </c>
      <c r="X11" s="94"/>
      <c r="Z11" s="587">
        <v>20331632.3318455</v>
      </c>
      <c r="AA11" s="3">
        <f>Z11-J11</f>
        <v>0</v>
      </c>
      <c r="AB11" s="3"/>
      <c r="AC11" s="3">
        <v>0</v>
      </c>
      <c r="AD11" s="3">
        <v>0</v>
      </c>
      <c r="AE11" s="3">
        <v>-290.68214098397283</v>
      </c>
      <c r="AF11" s="3">
        <v>0</v>
      </c>
      <c r="AG11" s="3">
        <v>0</v>
      </c>
      <c r="AH11" s="3">
        <v>0</v>
      </c>
      <c r="AI11" s="3">
        <v>0</v>
      </c>
      <c r="AJ11" s="3">
        <v>-290.68214099854231</v>
      </c>
    </row>
    <row r="12" spans="1:36" ht="15.75">
      <c r="A12" s="44" t="s">
        <v>68</v>
      </c>
      <c r="B12" s="48" t="s">
        <v>104</v>
      </c>
      <c r="C12" s="348">
        <v>-8.3133578300476094E-7</v>
      </c>
      <c r="D12" s="6">
        <v>8.2515180110931397E-10</v>
      </c>
      <c r="E12" s="6">
        <v>2.5536318607919402E-6</v>
      </c>
      <c r="F12" s="6">
        <v>0</v>
      </c>
      <c r="G12" s="6">
        <v>0</v>
      </c>
      <c r="H12" s="6">
        <v>0</v>
      </c>
      <c r="I12" s="6">
        <v>1.4516201019287101E-3</v>
      </c>
      <c r="J12" s="7">
        <v>1.4533355236053501E-3</v>
      </c>
      <c r="K12" s="3"/>
      <c r="L12" s="3"/>
      <c r="M12" s="573">
        <v>0</v>
      </c>
      <c r="N12" s="606"/>
      <c r="O12" s="3"/>
      <c r="P12" s="3">
        <f>J12-SUM(C12:I12)</f>
        <v>-7.699552948339794E-9</v>
      </c>
      <c r="Q12" s="3"/>
      <c r="R12" s="587">
        <v>1.4533338546752902E-3</v>
      </c>
      <c r="S12" s="675">
        <f t="shared" ref="S12:S63" si="1">R12-J12</f>
        <v>-1.668930059905635E-9</v>
      </c>
      <c r="T12" s="135"/>
      <c r="U12" s="135"/>
      <c r="V12" s="587">
        <v>1.45333659648895E-3</v>
      </c>
      <c r="W12" s="94">
        <f t="shared" ref="W12:W63" si="2">J12-V12</f>
        <v>-1.0728835998872338E-9</v>
      </c>
      <c r="X12" s="94"/>
      <c r="Z12" s="587">
        <v>1.4533338546752902E-3</v>
      </c>
      <c r="AA12" s="3">
        <f t="shared" ref="AA12:AA63" si="3">Z12-J12</f>
        <v>-1.668930059905635E-9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</row>
    <row r="13" spans="1:36" ht="15.75">
      <c r="A13" s="44" t="s">
        <v>69</v>
      </c>
      <c r="B13" s="48" t="s">
        <v>105</v>
      </c>
      <c r="C13" s="348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7">
        <v>0</v>
      </c>
      <c r="K13" s="3"/>
      <c r="L13" s="3"/>
      <c r="M13" s="573">
        <v>0</v>
      </c>
      <c r="N13" s="606"/>
      <c r="O13" s="3"/>
      <c r="P13" s="3">
        <f t="shared" si="0"/>
        <v>0</v>
      </c>
      <c r="Q13" s="3"/>
      <c r="R13" s="587">
        <v>0</v>
      </c>
      <c r="S13" s="675">
        <f t="shared" si="1"/>
        <v>0</v>
      </c>
      <c r="T13" s="135"/>
      <c r="U13" s="135"/>
      <c r="V13" s="587">
        <v>0</v>
      </c>
      <c r="W13" s="94">
        <f t="shared" si="2"/>
        <v>0</v>
      </c>
      <c r="X13" s="94"/>
      <c r="Z13" s="587">
        <v>0</v>
      </c>
      <c r="AA13" s="3">
        <f t="shared" si="3"/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</row>
    <row r="14" spans="1:36" ht="15.75">
      <c r="A14" s="44" t="s">
        <v>70</v>
      </c>
      <c r="B14" s="48" t="s">
        <v>7</v>
      </c>
      <c r="C14" s="348">
        <v>1104454.2778052101</v>
      </c>
      <c r="D14" s="6">
        <v>1165392.4970188101</v>
      </c>
      <c r="E14" s="6">
        <v>641505.97208647802</v>
      </c>
      <c r="F14" s="6">
        <v>482635.61324999999</v>
      </c>
      <c r="G14" s="6">
        <v>0</v>
      </c>
      <c r="H14" s="6">
        <v>168508.98621</v>
      </c>
      <c r="I14" s="6">
        <v>0</v>
      </c>
      <c r="J14" s="7">
        <v>3562497.3463705</v>
      </c>
      <c r="K14" s="3"/>
      <c r="L14" s="3"/>
      <c r="M14" s="573">
        <v>0</v>
      </c>
      <c r="N14" s="606"/>
      <c r="O14" s="3"/>
      <c r="P14" s="3">
        <f t="shared" si="0"/>
        <v>0</v>
      </c>
      <c r="Q14" s="3"/>
      <c r="R14" s="587">
        <v>3562497.3463705</v>
      </c>
      <c r="S14" s="675">
        <f t="shared" si="1"/>
        <v>0</v>
      </c>
      <c r="T14" s="135"/>
      <c r="U14" s="135"/>
      <c r="V14" s="587">
        <v>3562497.3463705</v>
      </c>
      <c r="W14" s="94">
        <f t="shared" si="2"/>
        <v>0</v>
      </c>
      <c r="X14" s="94"/>
      <c r="Z14" s="587">
        <v>3562497.3463705</v>
      </c>
      <c r="AA14" s="3">
        <f t="shared" si="3"/>
        <v>0</v>
      </c>
      <c r="AC14" s="3">
        <v>0</v>
      </c>
      <c r="AD14" s="3">
        <v>0</v>
      </c>
      <c r="AE14" s="3">
        <v>0</v>
      </c>
      <c r="AF14" s="3">
        <v>1962.4321999999811</v>
      </c>
      <c r="AG14" s="3">
        <v>0</v>
      </c>
      <c r="AH14" s="3">
        <v>0</v>
      </c>
      <c r="AI14" s="3">
        <v>0</v>
      </c>
      <c r="AJ14" s="3">
        <v>1962.4322000001557</v>
      </c>
    </row>
    <row r="15" spans="1:36" ht="15.75">
      <c r="A15" s="44" t="s">
        <v>163</v>
      </c>
      <c r="B15" s="48" t="s">
        <v>164</v>
      </c>
      <c r="C15" s="348">
        <v>390839.46529895102</v>
      </c>
      <c r="D15" s="6">
        <v>86846.1615546744</v>
      </c>
      <c r="E15" s="6">
        <v>0</v>
      </c>
      <c r="F15" s="6">
        <v>257153.58396000002</v>
      </c>
      <c r="G15" s="6">
        <v>248257.206430374</v>
      </c>
      <c r="H15" s="6">
        <v>17190.485000000001</v>
      </c>
      <c r="I15" s="6">
        <v>44243.046860000002</v>
      </c>
      <c r="J15" s="7">
        <v>1044529.949104</v>
      </c>
      <c r="K15" s="3"/>
      <c r="L15" s="3"/>
      <c r="M15" s="573">
        <v>44143.046860000002</v>
      </c>
      <c r="N15" s="606"/>
      <c r="O15" s="3"/>
      <c r="P15" s="3">
        <f t="shared" si="0"/>
        <v>0</v>
      </c>
      <c r="Q15" s="3"/>
      <c r="R15" s="587">
        <v>1044529.949104</v>
      </c>
      <c r="S15" s="675">
        <f t="shared" si="1"/>
        <v>0</v>
      </c>
      <c r="T15" s="135"/>
      <c r="U15" s="135"/>
      <c r="V15" s="587">
        <v>1044529.949104</v>
      </c>
      <c r="W15" s="94">
        <f t="shared" si="2"/>
        <v>0</v>
      </c>
      <c r="X15" s="94"/>
      <c r="Z15" s="587">
        <v>1044529.949104</v>
      </c>
      <c r="AA15" s="3">
        <f t="shared" si="3"/>
        <v>0</v>
      </c>
      <c r="AC15" s="3">
        <v>0</v>
      </c>
      <c r="AD15" s="3">
        <v>0</v>
      </c>
      <c r="AE15" s="3">
        <v>0</v>
      </c>
      <c r="AF15" s="3">
        <v>1420.6560800000152</v>
      </c>
      <c r="AG15" s="3">
        <v>0</v>
      </c>
      <c r="AH15" s="3">
        <v>0</v>
      </c>
      <c r="AI15" s="3">
        <v>16999.998439999999</v>
      </c>
      <c r="AJ15" s="3">
        <v>18420.654519999982</v>
      </c>
    </row>
    <row r="16" spans="1:36" ht="15" customHeight="1">
      <c r="A16" s="44" t="s">
        <v>71</v>
      </c>
      <c r="B16" s="48" t="s">
        <v>142</v>
      </c>
      <c r="C16" s="348">
        <v>3772.9153352640001</v>
      </c>
      <c r="D16" s="6">
        <v>4221.97408125328</v>
      </c>
      <c r="E16" s="6">
        <v>166.41756345898398</v>
      </c>
      <c r="F16" s="6">
        <v>5678.0092300000006</v>
      </c>
      <c r="G16" s="6">
        <v>0</v>
      </c>
      <c r="H16" s="6">
        <v>0</v>
      </c>
      <c r="I16" s="6">
        <v>0</v>
      </c>
      <c r="J16" s="7">
        <v>13839.316209976301</v>
      </c>
      <c r="K16" s="3"/>
      <c r="L16" s="3"/>
      <c r="M16" s="573">
        <v>0</v>
      </c>
      <c r="N16" s="606"/>
      <c r="O16" s="3"/>
      <c r="P16" s="3">
        <f t="shared" si="0"/>
        <v>3.637978807091713E-11</v>
      </c>
      <c r="Q16" s="3"/>
      <c r="R16" s="587">
        <v>13839.316209976301</v>
      </c>
      <c r="S16" s="675">
        <f t="shared" si="1"/>
        <v>0</v>
      </c>
      <c r="T16" s="135"/>
      <c r="U16" s="135"/>
      <c r="V16" s="587">
        <v>13839.316209976301</v>
      </c>
      <c r="W16" s="94">
        <f t="shared" si="2"/>
        <v>0</v>
      </c>
      <c r="X16" s="94"/>
      <c r="Z16" s="587">
        <v>13839.316209976301</v>
      </c>
      <c r="AA16" s="3">
        <f t="shared" si="3"/>
        <v>0</v>
      </c>
      <c r="AC16" s="3">
        <v>0</v>
      </c>
      <c r="AD16" s="3">
        <v>0</v>
      </c>
      <c r="AE16" s="3">
        <v>0</v>
      </c>
      <c r="AF16" s="3">
        <v>-27.357449999999517</v>
      </c>
      <c r="AG16" s="3">
        <v>0</v>
      </c>
      <c r="AH16" s="3">
        <v>0</v>
      </c>
      <c r="AI16" s="3">
        <v>0</v>
      </c>
      <c r="AJ16" s="3">
        <v>-27.357449999997698</v>
      </c>
    </row>
    <row r="17" spans="1:36" ht="15.75">
      <c r="A17" s="44" t="s">
        <v>72</v>
      </c>
      <c r="B17" s="48" t="s">
        <v>106</v>
      </c>
      <c r="C17" s="348">
        <v>61520.928528996803</v>
      </c>
      <c r="D17" s="6">
        <v>4174.9325790016101</v>
      </c>
      <c r="E17" s="6">
        <v>1086.0025143041498</v>
      </c>
      <c r="F17" s="6">
        <v>415.17025999999998</v>
      </c>
      <c r="G17" s="6">
        <v>1074.0058368668801</v>
      </c>
      <c r="H17" s="6">
        <v>0</v>
      </c>
      <c r="I17" s="6">
        <v>3159.4999900000003</v>
      </c>
      <c r="J17" s="7">
        <v>71430.539709169403</v>
      </c>
      <c r="K17" s="3"/>
      <c r="L17" s="3"/>
      <c r="M17" s="573">
        <v>0</v>
      </c>
      <c r="N17" s="606"/>
      <c r="O17" s="3"/>
      <c r="P17" s="3">
        <f t="shared" si="0"/>
        <v>0</v>
      </c>
      <c r="Q17" s="3"/>
      <c r="R17" s="587">
        <v>71430.539709169403</v>
      </c>
      <c r="S17" s="675">
        <f t="shared" si="1"/>
        <v>0</v>
      </c>
      <c r="T17" s="135"/>
      <c r="U17" s="135"/>
      <c r="V17" s="587">
        <v>71430.539709169301</v>
      </c>
      <c r="W17" s="94">
        <f t="shared" si="2"/>
        <v>0</v>
      </c>
      <c r="X17" s="94"/>
      <c r="Z17" s="587">
        <v>71430.539709169403</v>
      </c>
      <c r="AA17" s="3">
        <f t="shared" si="3"/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</row>
    <row r="18" spans="1:36" ht="15.75">
      <c r="A18" s="44" t="s">
        <v>73</v>
      </c>
      <c r="B18" s="48" t="s">
        <v>107</v>
      </c>
      <c r="C18" s="348">
        <v>1280111.7676412498</v>
      </c>
      <c r="D18" s="6">
        <v>538599.58137709496</v>
      </c>
      <c r="E18" s="6">
        <v>103229.35078935701</v>
      </c>
      <c r="F18" s="6">
        <v>228361.03269314699</v>
      </c>
      <c r="G18" s="6">
        <v>135980.838816681</v>
      </c>
      <c r="H18" s="6">
        <v>0</v>
      </c>
      <c r="I18" s="6">
        <v>410000.78302500997</v>
      </c>
      <c r="J18" s="7">
        <v>2696283.3543425398</v>
      </c>
      <c r="K18" s="3"/>
      <c r="L18" s="3"/>
      <c r="M18" s="573">
        <v>0</v>
      </c>
      <c r="N18" s="606"/>
      <c r="O18" s="3"/>
      <c r="P18" s="3">
        <f t="shared" si="0"/>
        <v>0</v>
      </c>
      <c r="Q18" s="3"/>
      <c r="R18" s="587">
        <v>2696283.3543425496</v>
      </c>
      <c r="S18" s="675">
        <f t="shared" si="1"/>
        <v>9.7788870334625244E-9</v>
      </c>
      <c r="T18" s="135"/>
      <c r="U18" s="135"/>
      <c r="V18" s="587">
        <v>450162.21362332202</v>
      </c>
      <c r="W18" s="94">
        <f t="shared" si="2"/>
        <v>2246121.1407192177</v>
      </c>
      <c r="X18" s="94"/>
      <c r="Y18" s="3"/>
      <c r="Z18" s="587">
        <v>2696283.3543425496</v>
      </c>
      <c r="AA18" s="3">
        <f t="shared" si="3"/>
        <v>9.7788870334625244E-9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</row>
    <row r="19" spans="1:36" ht="15.75">
      <c r="A19" s="44" t="s">
        <v>74</v>
      </c>
      <c r="B19" s="48" t="s">
        <v>141</v>
      </c>
      <c r="C19" s="348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37">
        <v>0</v>
      </c>
      <c r="J19" s="7">
        <v>0</v>
      </c>
      <c r="K19" s="3"/>
      <c r="L19" s="3"/>
      <c r="M19" s="573">
        <v>0</v>
      </c>
      <c r="N19" s="606"/>
      <c r="O19" s="3"/>
      <c r="P19" s="3">
        <f t="shared" si="0"/>
        <v>0</v>
      </c>
      <c r="Q19" s="3"/>
      <c r="R19" s="587">
        <v>0</v>
      </c>
      <c r="S19" s="675">
        <f t="shared" si="1"/>
        <v>0</v>
      </c>
      <c r="T19" s="135"/>
      <c r="U19" s="135"/>
      <c r="V19" s="587">
        <v>0</v>
      </c>
      <c r="W19" s="94">
        <f t="shared" si="2"/>
        <v>0</v>
      </c>
      <c r="X19" s="94"/>
      <c r="Z19" s="587">
        <v>0</v>
      </c>
      <c r="AA19" s="3">
        <f t="shared" si="3"/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</row>
    <row r="20" spans="1:36" ht="15.75">
      <c r="A20" s="44" t="s">
        <v>75</v>
      </c>
      <c r="B20" s="48" t="s">
        <v>8</v>
      </c>
      <c r="C20" s="348">
        <v>1329009.42183907</v>
      </c>
      <c r="D20" s="6">
        <v>431790.11201907002</v>
      </c>
      <c r="E20" s="6">
        <v>1.8626451492309599E-12</v>
      </c>
      <c r="F20" s="6">
        <v>0</v>
      </c>
      <c r="G20" s="6">
        <v>0</v>
      </c>
      <c r="H20" s="6">
        <v>2550</v>
      </c>
      <c r="I20" s="6">
        <v>12502.013859999999</v>
      </c>
      <c r="J20" s="7">
        <v>1775851.5477181398</v>
      </c>
      <c r="K20" s="3"/>
      <c r="L20" s="3"/>
      <c r="M20" s="573">
        <v>12502.013859999999</v>
      </c>
      <c r="N20" s="606"/>
      <c r="O20" s="3"/>
      <c r="P20" s="3">
        <f t="shared" si="0"/>
        <v>0</v>
      </c>
      <c r="Q20" s="3"/>
      <c r="R20" s="587">
        <v>1775851.5477181398</v>
      </c>
      <c r="S20" s="675">
        <f t="shared" si="1"/>
        <v>0</v>
      </c>
      <c r="T20" s="135"/>
      <c r="U20" s="135"/>
      <c r="V20" s="587">
        <v>1775851.5477181398</v>
      </c>
      <c r="W20" s="94">
        <f t="shared" si="2"/>
        <v>0</v>
      </c>
      <c r="X20" s="94"/>
      <c r="Z20" s="587">
        <v>1775851.5477181398</v>
      </c>
      <c r="AA20" s="3">
        <f t="shared" si="3"/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-16999.998440000003</v>
      </c>
      <c r="AJ20" s="3">
        <v>-16999.998440000229</v>
      </c>
    </row>
    <row r="21" spans="1:36" ht="15.75">
      <c r="A21" t="s">
        <v>76</v>
      </c>
      <c r="B21" s="48" t="s">
        <v>9</v>
      </c>
      <c r="C21" s="348">
        <v>528078.17692956398</v>
      </c>
      <c r="D21" s="6">
        <v>109598.79114046399</v>
      </c>
      <c r="E21" s="6">
        <v>0</v>
      </c>
      <c r="F21" s="6">
        <v>53302.089</v>
      </c>
      <c r="G21" s="6">
        <v>40810.496816664199</v>
      </c>
      <c r="H21" s="6">
        <v>0</v>
      </c>
      <c r="I21" s="6">
        <v>109401.33689999999</v>
      </c>
      <c r="J21" s="7">
        <v>841190.89078669203</v>
      </c>
      <c r="K21" s="3"/>
      <c r="L21" s="3"/>
      <c r="M21" s="573">
        <v>81811.318050000002</v>
      </c>
      <c r="N21" s="606"/>
      <c r="O21" s="3"/>
      <c r="P21" s="3">
        <f t="shared" si="0"/>
        <v>0</v>
      </c>
      <c r="Q21" s="3"/>
      <c r="R21" s="587">
        <v>841190.89078669203</v>
      </c>
      <c r="S21" s="675">
        <f t="shared" si="1"/>
        <v>0</v>
      </c>
      <c r="T21" s="135"/>
      <c r="U21" s="135"/>
      <c r="V21" s="587">
        <v>834581.34772669198</v>
      </c>
      <c r="W21" s="94">
        <f t="shared" si="2"/>
        <v>6609.5430600000545</v>
      </c>
      <c r="X21" s="94"/>
      <c r="Z21" s="587">
        <v>841190.89078669203</v>
      </c>
      <c r="AA21" s="3">
        <f t="shared" si="3"/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</row>
    <row r="22" spans="1:36" ht="15.75">
      <c r="A22" t="s">
        <v>77</v>
      </c>
      <c r="B22" s="47" t="s">
        <v>108</v>
      </c>
      <c r="C22" s="349">
        <v>23347466.021487702</v>
      </c>
      <c r="D22" s="350">
        <v>3077278.4059307701</v>
      </c>
      <c r="E22" s="350">
        <v>745987.742956153</v>
      </c>
      <c r="F22" s="350">
        <v>1588138.6153631499</v>
      </c>
      <c r="G22" s="350">
        <v>810828.33850546204</v>
      </c>
      <c r="H22" s="350">
        <v>188249.47121000002</v>
      </c>
      <c r="I22" s="351">
        <v>579306.68208663096</v>
      </c>
      <c r="J22" s="352">
        <v>30337255.277539797</v>
      </c>
      <c r="K22" s="3"/>
      <c r="L22" s="3"/>
      <c r="M22" s="574">
        <v>138456.37877000001</v>
      </c>
      <c r="N22" s="605"/>
      <c r="O22" s="3"/>
      <c r="P22" s="3">
        <f t="shared" si="0"/>
        <v>-7.0780515670776367E-8</v>
      </c>
      <c r="Q22" s="3"/>
      <c r="R22" s="588">
        <v>30337255.277539901</v>
      </c>
      <c r="S22" s="675">
        <f t="shared" si="1"/>
        <v>1.0430812835693359E-7</v>
      </c>
      <c r="T22" s="135"/>
      <c r="U22" s="135"/>
      <c r="V22" s="588">
        <v>28084524.593760602</v>
      </c>
      <c r="W22" s="94">
        <f t="shared" si="2"/>
        <v>2252730.683779195</v>
      </c>
      <c r="X22" s="94"/>
      <c r="Z22" s="588">
        <v>30337255.277539901</v>
      </c>
      <c r="AA22" s="3">
        <f t="shared" si="3"/>
        <v>1.0430812835693359E-7</v>
      </c>
      <c r="AC22" s="3">
        <v>0</v>
      </c>
      <c r="AD22" s="3">
        <v>0</v>
      </c>
      <c r="AE22" s="3">
        <v>-290.68214098399039</v>
      </c>
      <c r="AF22" s="3">
        <v>3355.730830000015</v>
      </c>
      <c r="AG22" s="3">
        <v>0</v>
      </c>
      <c r="AH22" s="3">
        <v>0</v>
      </c>
      <c r="AI22" s="3">
        <v>0</v>
      </c>
      <c r="AJ22" s="3">
        <v>3065.0486889965832</v>
      </c>
    </row>
    <row r="23" spans="1:36" ht="15.75">
      <c r="B23" s="47"/>
      <c r="C23" s="348"/>
      <c r="D23" s="6"/>
      <c r="E23" s="6"/>
      <c r="F23" s="21"/>
      <c r="G23" s="21"/>
      <c r="H23" s="21"/>
      <c r="I23" s="21"/>
      <c r="J23" s="7"/>
      <c r="K23" s="3"/>
      <c r="L23" s="3"/>
      <c r="M23" s="573"/>
      <c r="N23" s="606"/>
      <c r="O23" s="3"/>
      <c r="P23" s="3"/>
      <c r="Q23" s="3"/>
      <c r="R23" s="587"/>
      <c r="S23" s="675"/>
      <c r="T23" s="135"/>
      <c r="U23" s="135"/>
      <c r="V23" s="587"/>
      <c r="W23" s="94"/>
      <c r="X23" s="94"/>
      <c r="Z23" s="587"/>
      <c r="AA23" s="3">
        <f t="shared" si="3"/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1:36" ht="15.75">
      <c r="B24" s="47" t="s">
        <v>10</v>
      </c>
      <c r="C24" s="348"/>
      <c r="D24" s="6"/>
      <c r="E24" s="6"/>
      <c r="F24" s="21"/>
      <c r="G24" s="21"/>
      <c r="H24" s="21"/>
      <c r="I24" s="21"/>
      <c r="J24" s="7"/>
      <c r="K24" s="3"/>
      <c r="L24" s="3"/>
      <c r="M24" s="573"/>
      <c r="N24" s="606"/>
      <c r="O24" s="3"/>
      <c r="P24" s="3"/>
      <c r="Q24" s="3"/>
      <c r="R24" s="587"/>
      <c r="S24" s="675"/>
      <c r="T24" s="135"/>
      <c r="U24" s="135"/>
      <c r="V24" s="587"/>
      <c r="W24" s="94"/>
      <c r="X24" s="94"/>
      <c r="Z24" s="587"/>
      <c r="AA24" s="3">
        <f t="shared" si="3"/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</row>
    <row r="25" spans="1:36" ht="15.75">
      <c r="A25" s="29" t="s">
        <v>153</v>
      </c>
      <c r="B25" s="48" t="s">
        <v>152</v>
      </c>
      <c r="C25" s="348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7">
        <v>0</v>
      </c>
      <c r="K25" s="3"/>
      <c r="L25" s="3"/>
      <c r="M25" s="573">
        <v>0</v>
      </c>
      <c r="N25" s="606"/>
      <c r="O25" s="3"/>
      <c r="P25" s="3">
        <f t="shared" ref="P25:P30" si="4">J25-SUM(C25:I25)</f>
        <v>0</v>
      </c>
      <c r="Q25" s="3"/>
      <c r="R25" s="587">
        <v>0</v>
      </c>
      <c r="S25" s="675">
        <f t="shared" si="1"/>
        <v>0</v>
      </c>
      <c r="T25" s="135"/>
      <c r="U25" s="135"/>
      <c r="V25" s="587">
        <v>0</v>
      </c>
      <c r="W25" s="94">
        <f t="shared" si="2"/>
        <v>0</v>
      </c>
      <c r="X25" s="94"/>
      <c r="Z25" s="587">
        <v>0</v>
      </c>
      <c r="AA25" s="3">
        <f t="shared" si="3"/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</row>
    <row r="26" spans="1:36" ht="15.75">
      <c r="A26" s="44" t="s">
        <v>78</v>
      </c>
      <c r="B26" s="49" t="s">
        <v>112</v>
      </c>
      <c r="C26" s="348">
        <v>1522055.4422333301</v>
      </c>
      <c r="D26" s="6">
        <v>72288.421688229297</v>
      </c>
      <c r="E26" s="6">
        <v>4195.4291593645994</v>
      </c>
      <c r="F26" s="6">
        <v>12761.970380000001</v>
      </c>
      <c r="G26" s="6">
        <v>52886.419388131406</v>
      </c>
      <c r="H26" s="6">
        <v>0</v>
      </c>
      <c r="I26" s="6">
        <v>73900.813999999882</v>
      </c>
      <c r="J26" s="7">
        <v>1738088.49684905</v>
      </c>
      <c r="K26" s="3"/>
      <c r="L26" s="3"/>
      <c r="M26" s="573">
        <v>257.55500000000001</v>
      </c>
      <c r="N26" s="606"/>
      <c r="O26" s="3"/>
      <c r="P26" s="3">
        <f t="shared" si="4"/>
        <v>-5.3551048040390015E-9</v>
      </c>
      <c r="Q26" s="3"/>
      <c r="R26" s="587">
        <v>1738088.49684905</v>
      </c>
      <c r="S26" s="675">
        <f t="shared" si="1"/>
        <v>0</v>
      </c>
      <c r="T26" s="135"/>
      <c r="U26" s="135"/>
      <c r="V26" s="587">
        <v>2154028.1884890501</v>
      </c>
      <c r="W26" s="94">
        <f t="shared" si="2"/>
        <v>-415939.69164000009</v>
      </c>
      <c r="X26" s="94"/>
      <c r="Z26" s="587">
        <v>1739178.87061905</v>
      </c>
      <c r="AA26" s="3">
        <f t="shared" si="3"/>
        <v>1090.3737699999474</v>
      </c>
      <c r="AC26" s="3">
        <v>0</v>
      </c>
      <c r="AD26" s="3">
        <v>0</v>
      </c>
      <c r="AE26" s="3">
        <v>1495.8634972372197</v>
      </c>
      <c r="AF26" s="3">
        <v>0</v>
      </c>
      <c r="AG26" s="3">
        <v>0</v>
      </c>
      <c r="AH26" s="3">
        <v>0</v>
      </c>
      <c r="AI26" s="3">
        <v>0</v>
      </c>
      <c r="AJ26" s="3">
        <v>1495.8634972299915</v>
      </c>
    </row>
    <row r="27" spans="1:36" ht="15.75">
      <c r="A27" s="44" t="s">
        <v>79</v>
      </c>
      <c r="B27" s="49" t="s">
        <v>141</v>
      </c>
      <c r="C27" s="348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7">
        <v>0</v>
      </c>
      <c r="K27" s="3"/>
      <c r="L27" s="3"/>
      <c r="M27" s="573">
        <v>0</v>
      </c>
      <c r="N27" s="606"/>
      <c r="O27" s="3"/>
      <c r="P27" s="3">
        <f t="shared" si="4"/>
        <v>0</v>
      </c>
      <c r="Q27" s="3"/>
      <c r="R27" s="587">
        <v>0</v>
      </c>
      <c r="S27" s="675">
        <f t="shared" si="1"/>
        <v>0</v>
      </c>
      <c r="T27" s="135"/>
      <c r="U27" s="135"/>
      <c r="V27" s="587">
        <v>0</v>
      </c>
      <c r="W27" s="94">
        <f t="shared" si="2"/>
        <v>0</v>
      </c>
      <c r="X27" s="94"/>
      <c r="Z27" s="587">
        <v>0</v>
      </c>
      <c r="AA27" s="3">
        <f t="shared" si="3"/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</row>
    <row r="28" spans="1:36" ht="15.75">
      <c r="A28" s="44" t="s">
        <v>101</v>
      </c>
      <c r="B28" s="48" t="s">
        <v>109</v>
      </c>
      <c r="C28" s="348">
        <v>804056.0841731549</v>
      </c>
      <c r="D28" s="6">
        <v>25872.0669866893</v>
      </c>
      <c r="E28" s="6">
        <v>4456.09224631085</v>
      </c>
      <c r="F28" s="6">
        <v>50118.784679999997</v>
      </c>
      <c r="G28" s="6">
        <v>33601.875176188405</v>
      </c>
      <c r="H28" s="6">
        <v>0.36599999999999999</v>
      </c>
      <c r="I28" s="6">
        <v>317236.21010999999</v>
      </c>
      <c r="J28" s="353">
        <v>1235341.47937234</v>
      </c>
      <c r="K28" s="3"/>
      <c r="L28" s="3"/>
      <c r="M28" s="573">
        <v>10000</v>
      </c>
      <c r="N28" s="606"/>
      <c r="O28" s="3"/>
      <c r="P28" s="3">
        <f t="shared" si="4"/>
        <v>-3.4924596548080444E-9</v>
      </c>
      <c r="Q28" s="3"/>
      <c r="R28" s="587">
        <v>1235341.47937234</v>
      </c>
      <c r="S28" s="675">
        <f t="shared" si="1"/>
        <v>0</v>
      </c>
      <c r="T28" s="135"/>
      <c r="U28" s="135"/>
      <c r="V28" s="587">
        <v>1233020.4403023401</v>
      </c>
      <c r="W28" s="94">
        <f t="shared" si="2"/>
        <v>2321.0390699999407</v>
      </c>
      <c r="X28" s="94"/>
      <c r="Z28" s="587">
        <v>1235340.61938234</v>
      </c>
      <c r="AA28" s="3">
        <f t="shared" si="3"/>
        <v>-0.85999000002630055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</row>
    <row r="29" spans="1:36" ht="15.75">
      <c r="A29" s="44" t="s">
        <v>100</v>
      </c>
      <c r="B29" s="48" t="s">
        <v>53</v>
      </c>
      <c r="C29" s="348">
        <v>0</v>
      </c>
      <c r="D29" s="6">
        <v>0</v>
      </c>
      <c r="E29" s="6">
        <v>288863.68341984198</v>
      </c>
      <c r="F29" s="6">
        <v>0</v>
      </c>
      <c r="G29" s="6">
        <v>0</v>
      </c>
      <c r="H29" s="6">
        <v>0</v>
      </c>
      <c r="I29" s="6">
        <v>0</v>
      </c>
      <c r="J29" s="7">
        <v>288863.68341984198</v>
      </c>
      <c r="K29" s="3"/>
      <c r="L29" s="3"/>
      <c r="M29" s="573">
        <v>0</v>
      </c>
      <c r="N29" s="606"/>
      <c r="O29" s="3"/>
      <c r="P29" s="3">
        <f t="shared" si="4"/>
        <v>0</v>
      </c>
      <c r="Q29" s="3"/>
      <c r="R29" s="587">
        <v>288863.68341984198</v>
      </c>
      <c r="S29" s="675">
        <f t="shared" si="1"/>
        <v>0</v>
      </c>
      <c r="T29" s="135"/>
      <c r="U29" s="135"/>
      <c r="V29" s="587">
        <v>288863.68341984198</v>
      </c>
      <c r="W29" s="94">
        <f t="shared" si="2"/>
        <v>0</v>
      </c>
      <c r="X29" s="94"/>
      <c r="Z29" s="587">
        <v>288863.68341984198</v>
      </c>
      <c r="AA29" s="3">
        <f t="shared" si="3"/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</row>
    <row r="30" spans="1:36" ht="15.75">
      <c r="A30" s="44" t="s">
        <v>80</v>
      </c>
      <c r="B30" s="47" t="s">
        <v>10</v>
      </c>
      <c r="C30" s="349">
        <v>2326111.52640648</v>
      </c>
      <c r="D30" s="350">
        <v>98160.488674918612</v>
      </c>
      <c r="E30" s="350">
        <v>297515.20482551702</v>
      </c>
      <c r="F30" s="350">
        <v>62880.755060000003</v>
      </c>
      <c r="G30" s="350">
        <v>86488.294564319804</v>
      </c>
      <c r="H30" s="350">
        <v>0.36599999999999999</v>
      </c>
      <c r="I30" s="350">
        <v>391137.02411</v>
      </c>
      <c r="J30" s="352">
        <v>3262293.65964123</v>
      </c>
      <c r="K30" s="3"/>
      <c r="L30" s="3"/>
      <c r="M30" s="574">
        <v>10257.555</v>
      </c>
      <c r="N30" s="605"/>
      <c r="O30" s="3"/>
      <c r="P30" s="3">
        <f t="shared" si="4"/>
        <v>-5.5879354476928711E-9</v>
      </c>
      <c r="Q30" s="3"/>
      <c r="R30" s="588">
        <v>3262293.65964123</v>
      </c>
      <c r="S30" s="675">
        <f t="shared" si="1"/>
        <v>0</v>
      </c>
      <c r="T30" s="135"/>
      <c r="U30" s="135"/>
      <c r="V30" s="588">
        <v>3675912.3122112299</v>
      </c>
      <c r="W30" s="94">
        <f t="shared" si="2"/>
        <v>-413618.65256999992</v>
      </c>
      <c r="X30" s="94"/>
      <c r="Z30" s="588">
        <v>3263383.1734212297</v>
      </c>
      <c r="AA30" s="3">
        <f t="shared" si="3"/>
        <v>1089.5137799996883</v>
      </c>
      <c r="AC30" s="3">
        <v>0</v>
      </c>
      <c r="AD30" s="3">
        <v>0</v>
      </c>
      <c r="AE30" s="3">
        <v>1495.8634972370346</v>
      </c>
      <c r="AF30" s="3">
        <v>0</v>
      </c>
      <c r="AG30" s="3">
        <v>0</v>
      </c>
      <c r="AH30" s="3">
        <v>0</v>
      </c>
      <c r="AI30" s="3">
        <v>0</v>
      </c>
      <c r="AJ30" s="3">
        <v>1495.8634972297587</v>
      </c>
    </row>
    <row r="31" spans="1:36" ht="15.75">
      <c r="A31" s="29"/>
      <c r="B31" s="47"/>
      <c r="C31" s="348"/>
      <c r="D31" s="6"/>
      <c r="E31" s="6"/>
      <c r="F31" s="21"/>
      <c r="G31" s="21"/>
      <c r="H31" s="21"/>
      <c r="I31" s="21"/>
      <c r="J31" s="7"/>
      <c r="K31" s="3"/>
      <c r="L31" s="3"/>
      <c r="M31" s="573"/>
      <c r="N31" s="606"/>
      <c r="O31" s="3"/>
      <c r="P31" s="3"/>
      <c r="Q31" s="3"/>
      <c r="R31" s="587"/>
      <c r="S31" s="675">
        <f t="shared" si="1"/>
        <v>0</v>
      </c>
      <c r="T31" s="135"/>
      <c r="U31" s="135"/>
      <c r="V31" s="587"/>
      <c r="W31" s="94"/>
      <c r="X31" s="94"/>
      <c r="Z31" s="587"/>
      <c r="AA31" s="3">
        <f t="shared" si="3"/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</row>
    <row r="32" spans="1:36" ht="16.5" thickBot="1">
      <c r="A32" s="44" t="s">
        <v>81</v>
      </c>
      <c r="B32" s="47" t="s">
        <v>11</v>
      </c>
      <c r="C32" s="354">
        <v>25673577.547894102</v>
      </c>
      <c r="D32" s="16">
        <v>3175438.8946056901</v>
      </c>
      <c r="E32" s="16">
        <v>1043502.94778167</v>
      </c>
      <c r="F32" s="16">
        <v>1651019.37042315</v>
      </c>
      <c r="G32" s="16">
        <v>897316.63306978205</v>
      </c>
      <c r="H32" s="16">
        <v>188249.83721</v>
      </c>
      <c r="I32" s="16">
        <v>970443.706196627</v>
      </c>
      <c r="J32" s="17">
        <f>J30+J22</f>
        <v>33599548.937181026</v>
      </c>
      <c r="K32" s="3"/>
      <c r="L32" s="3"/>
      <c r="M32" s="575">
        <v>148713.93377</v>
      </c>
      <c r="N32" s="605"/>
      <c r="O32" s="3"/>
      <c r="P32" s="3">
        <f>J32-SUM(C32:I32)</f>
        <v>0</v>
      </c>
      <c r="Q32" s="3"/>
      <c r="R32" s="589">
        <f>R30+R22</f>
        <v>33599548.93718113</v>
      </c>
      <c r="S32" s="675">
        <f t="shared" si="1"/>
        <v>1.0430812835693359E-7</v>
      </c>
      <c r="T32" s="135"/>
      <c r="U32" s="135"/>
      <c r="V32" s="589">
        <f>V30+V22</f>
        <v>31760436.905971833</v>
      </c>
      <c r="W32" s="94">
        <f t="shared" si="2"/>
        <v>1839112.0312091932</v>
      </c>
      <c r="X32" s="94"/>
      <c r="Z32" s="589">
        <v>33600638.450961001</v>
      </c>
      <c r="AA32" s="3">
        <f t="shared" si="3"/>
        <v>1089.5137799754739</v>
      </c>
      <c r="AC32" s="3">
        <v>0</v>
      </c>
      <c r="AD32" s="3">
        <v>0</v>
      </c>
      <c r="AE32" s="3">
        <v>1205.1813562499592</v>
      </c>
      <c r="AF32" s="3">
        <v>3355.730830000015</v>
      </c>
      <c r="AG32" s="3">
        <v>0</v>
      </c>
      <c r="AH32" s="3">
        <v>0</v>
      </c>
      <c r="AI32" s="3">
        <v>0</v>
      </c>
      <c r="AJ32" s="3">
        <v>4560.9121862277389</v>
      </c>
    </row>
    <row r="33" spans="1:36" ht="16.5" thickTop="1">
      <c r="A33" s="29"/>
      <c r="B33" s="47"/>
      <c r="C33" s="348"/>
      <c r="D33" s="6"/>
      <c r="E33" s="6"/>
      <c r="F33" s="21"/>
      <c r="G33" s="21"/>
      <c r="H33" s="21"/>
      <c r="I33" s="21"/>
      <c r="J33" s="7"/>
      <c r="K33" s="3"/>
      <c r="L33" s="3"/>
      <c r="M33" s="573"/>
      <c r="N33" s="606"/>
      <c r="O33" s="3"/>
      <c r="P33" s="3"/>
      <c r="Q33" s="3"/>
      <c r="R33" s="587"/>
      <c r="S33" s="675"/>
      <c r="T33" s="135"/>
      <c r="U33" s="135"/>
      <c r="V33" s="587"/>
      <c r="W33" s="94"/>
      <c r="X33" s="94"/>
      <c r="Z33" s="587"/>
      <c r="AA33" s="3">
        <f t="shared" si="3"/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</row>
    <row r="34" spans="1:36" ht="15.75">
      <c r="A34" s="29"/>
      <c r="B34" s="47" t="s">
        <v>12</v>
      </c>
      <c r="C34" s="348"/>
      <c r="D34" s="6"/>
      <c r="E34" s="6"/>
      <c r="F34" s="21"/>
      <c r="G34" s="21"/>
      <c r="H34" s="21"/>
      <c r="I34" s="21"/>
      <c r="J34" s="7"/>
      <c r="K34" s="3"/>
      <c r="L34" s="3"/>
      <c r="M34" s="573"/>
      <c r="N34" s="606"/>
      <c r="O34" s="3"/>
      <c r="P34" s="3"/>
      <c r="Q34" s="3"/>
      <c r="R34" s="587"/>
      <c r="S34" s="675"/>
      <c r="T34" s="135"/>
      <c r="U34" s="135"/>
      <c r="V34" s="587"/>
      <c r="W34" s="94"/>
      <c r="X34" s="94"/>
      <c r="Z34" s="587"/>
      <c r="AA34" s="3">
        <f t="shared" si="3"/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</row>
    <row r="35" spans="1:36" ht="15.75">
      <c r="A35" s="44" t="s">
        <v>82</v>
      </c>
      <c r="B35" s="48" t="s">
        <v>13</v>
      </c>
      <c r="C35" s="390">
        <v>0</v>
      </c>
      <c r="D35" s="6">
        <v>0</v>
      </c>
      <c r="E35" s="6">
        <v>0</v>
      </c>
      <c r="F35" s="6">
        <v>3.2999992370605504E-4</v>
      </c>
      <c r="G35" s="6">
        <v>0</v>
      </c>
      <c r="H35" s="6">
        <v>1E-3</v>
      </c>
      <c r="I35" s="6">
        <v>9360989.3628500011</v>
      </c>
      <c r="J35" s="7">
        <v>9360989.3641800005</v>
      </c>
      <c r="K35" s="3"/>
      <c r="L35" s="3"/>
      <c r="M35" s="573">
        <v>0</v>
      </c>
      <c r="N35" s="606"/>
      <c r="O35" s="3"/>
      <c r="P35" s="3">
        <f>J35-SUM(C35:I35)</f>
        <v>0</v>
      </c>
      <c r="Q35" s="3"/>
      <c r="R35" s="587">
        <v>9360989.3641800005</v>
      </c>
      <c r="S35" s="675">
        <f t="shared" si="1"/>
        <v>0</v>
      </c>
      <c r="T35" s="135"/>
      <c r="U35" s="135"/>
      <c r="V35" s="587">
        <v>5538589.4249399994</v>
      </c>
      <c r="W35" s="94">
        <f t="shared" si="2"/>
        <v>3822399.9392400011</v>
      </c>
      <c r="X35" s="94"/>
      <c r="Z35" s="587">
        <v>9138957.0732575804</v>
      </c>
      <c r="AA35" s="3">
        <f t="shared" si="3"/>
        <v>-222032.2909224201</v>
      </c>
      <c r="AC35" s="3">
        <v>0</v>
      </c>
      <c r="AD35" s="3">
        <v>0</v>
      </c>
      <c r="AE35" s="3">
        <v>534.310395030618</v>
      </c>
      <c r="AF35" s="3">
        <v>0</v>
      </c>
      <c r="AG35" s="3">
        <v>0</v>
      </c>
      <c r="AH35" s="3">
        <v>0</v>
      </c>
      <c r="AI35" s="3">
        <v>0</v>
      </c>
      <c r="AJ35" s="3">
        <v>534.31039503030479</v>
      </c>
    </row>
    <row r="36" spans="1:36" ht="15.75">
      <c r="A36" s="44" t="s">
        <v>83</v>
      </c>
      <c r="B36" s="48" t="s">
        <v>110</v>
      </c>
      <c r="C36" s="348">
        <v>0</v>
      </c>
      <c r="D36" s="6">
        <v>3.8050776257270796E-2</v>
      </c>
      <c r="E36" s="131">
        <v>0</v>
      </c>
      <c r="F36" s="131">
        <v>0</v>
      </c>
      <c r="G36" s="131">
        <v>0</v>
      </c>
      <c r="H36" s="131">
        <v>0</v>
      </c>
      <c r="I36" s="6">
        <v>0</v>
      </c>
      <c r="J36" s="7">
        <v>3.8050776257267001E-2</v>
      </c>
      <c r="K36" s="3"/>
      <c r="L36" s="3"/>
      <c r="M36" s="573">
        <v>0</v>
      </c>
      <c r="N36" s="606"/>
      <c r="O36" s="3"/>
      <c r="P36" s="3">
        <f>J36-SUM(C36:I36)</f>
        <v>-3.7955749654372539E-15</v>
      </c>
      <c r="Q36" s="3"/>
      <c r="R36" s="587">
        <v>3.8050776257267001E-2</v>
      </c>
      <c r="S36" s="675">
        <f t="shared" si="1"/>
        <v>0</v>
      </c>
      <c r="T36" s="135"/>
      <c r="U36" s="135"/>
      <c r="V36" s="587">
        <v>3.8050776257267001E-2</v>
      </c>
      <c r="W36" s="94">
        <f t="shared" si="2"/>
        <v>0</v>
      </c>
      <c r="X36" s="94"/>
      <c r="Z36" s="587">
        <v>3.8050776257267001E-2</v>
      </c>
      <c r="AA36" s="3">
        <f t="shared" si="3"/>
        <v>0</v>
      </c>
      <c r="AC36" s="3">
        <v>0</v>
      </c>
      <c r="AD36" s="3">
        <v>3.8050776257270796E-2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3.8050776257267001E-2</v>
      </c>
    </row>
    <row r="37" spans="1:36" ht="15.75">
      <c r="A37" s="44" t="s">
        <v>84</v>
      </c>
      <c r="B37" s="48" t="s">
        <v>46</v>
      </c>
      <c r="C37" s="348">
        <v>0</v>
      </c>
      <c r="D37" s="6">
        <v>0</v>
      </c>
      <c r="E37" s="6">
        <v>0</v>
      </c>
      <c r="F37" s="21">
        <v>0</v>
      </c>
      <c r="G37" s="21">
        <v>0</v>
      </c>
      <c r="H37" s="21">
        <v>0</v>
      </c>
      <c r="I37" s="21">
        <v>0</v>
      </c>
      <c r="J37" s="7">
        <v>0</v>
      </c>
      <c r="K37" s="3"/>
      <c r="L37" s="3"/>
      <c r="M37" s="573">
        <v>0</v>
      </c>
      <c r="N37" s="606"/>
      <c r="O37" s="3"/>
      <c r="P37" s="3">
        <f>J37-SUM(C37:I37)</f>
        <v>0</v>
      </c>
      <c r="Q37" s="3"/>
      <c r="R37" s="587">
        <v>0</v>
      </c>
      <c r="S37" s="675">
        <f t="shared" si="1"/>
        <v>0</v>
      </c>
      <c r="T37" s="135"/>
      <c r="U37" s="135"/>
      <c r="V37" s="587">
        <v>0</v>
      </c>
      <c r="W37" s="94">
        <f t="shared" si="2"/>
        <v>0</v>
      </c>
      <c r="X37" s="94"/>
      <c r="Z37" s="587">
        <v>0</v>
      </c>
      <c r="AA37" s="3">
        <f t="shared" si="3"/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</row>
    <row r="38" spans="1:36" ht="15.75">
      <c r="A38" s="44" t="s">
        <v>85</v>
      </c>
      <c r="B38" s="48" t="s">
        <v>14</v>
      </c>
      <c r="C38" s="355">
        <v>8467220.2058148105</v>
      </c>
      <c r="D38" s="10">
        <v>2506899.9381309398</v>
      </c>
      <c r="E38" s="10">
        <v>850365.30814209906</v>
      </c>
      <c r="F38" s="10">
        <v>1337223.1453031499</v>
      </c>
      <c r="G38" s="10">
        <v>872232.92646723497</v>
      </c>
      <c r="H38" s="10">
        <v>188224.47621000002</v>
      </c>
      <c r="I38" s="432">
        <v>-12559029.951405799</v>
      </c>
      <c r="J38" s="11">
        <v>1663136.0486624301</v>
      </c>
      <c r="K38" s="3"/>
      <c r="L38" s="3"/>
      <c r="M38" s="576">
        <v>148046.84581999999</v>
      </c>
      <c r="N38" s="606"/>
      <c r="O38" s="3"/>
      <c r="P38" s="3">
        <f>J38-SUM(C38:I38)</f>
        <v>-5.1222741603851318E-9</v>
      </c>
      <c r="Q38" s="3"/>
      <c r="R38" s="590">
        <v>1663136.0486524401</v>
      </c>
      <c r="S38" s="675">
        <f t="shared" si="1"/>
        <v>-9.9900644272565842E-6</v>
      </c>
      <c r="T38" s="135"/>
      <c r="U38" s="135"/>
      <c r="V38" s="590">
        <v>5259744.2951656599</v>
      </c>
      <c r="W38" s="94">
        <f t="shared" si="2"/>
        <v>-3596608.2465032297</v>
      </c>
      <c r="X38" s="94"/>
      <c r="Z38" s="590">
        <v>1887251.8305450398</v>
      </c>
      <c r="AA38" s="3">
        <f t="shared" si="3"/>
        <v>224115.78188260971</v>
      </c>
      <c r="AC38" s="3">
        <v>2444.1183144003153</v>
      </c>
      <c r="AD38" s="3">
        <v>-3.8050780072808266E-2</v>
      </c>
      <c r="AE38" s="3">
        <v>-3400.4155193389161</v>
      </c>
      <c r="AF38" s="3">
        <v>1505.9455200000666</v>
      </c>
      <c r="AG38" s="3">
        <v>6.014946848154068E-6</v>
      </c>
      <c r="AH38" s="3">
        <v>0</v>
      </c>
      <c r="AI38" s="3">
        <v>13.471790000796318</v>
      </c>
      <c r="AJ38" s="3">
        <v>563.08206032030284</v>
      </c>
    </row>
    <row r="39" spans="1:36" ht="15.75">
      <c r="A39" s="29"/>
      <c r="B39" s="48"/>
      <c r="C39" s="348"/>
      <c r="D39" s="6"/>
      <c r="E39" s="6"/>
      <c r="F39" s="21"/>
      <c r="G39" s="583"/>
      <c r="H39" s="583"/>
      <c r="I39" s="21"/>
      <c r="J39" s="7"/>
      <c r="K39" s="3"/>
      <c r="L39" s="3"/>
      <c r="M39" s="573"/>
      <c r="N39" s="606"/>
      <c r="O39" s="3"/>
      <c r="P39" s="3"/>
      <c r="Q39" s="3"/>
      <c r="R39" s="587"/>
      <c r="S39" s="675">
        <f t="shared" si="1"/>
        <v>0</v>
      </c>
      <c r="T39" s="135"/>
      <c r="U39" s="135"/>
      <c r="V39" s="587"/>
      <c r="W39" s="94"/>
      <c r="X39" s="94"/>
      <c r="Z39" s="587"/>
      <c r="AA39" s="3">
        <f t="shared" si="3"/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</row>
    <row r="40" spans="1:36" ht="15.75">
      <c r="A40" s="44" t="s">
        <v>86</v>
      </c>
      <c r="B40" s="47" t="s">
        <v>12</v>
      </c>
      <c r="C40" s="356">
        <v>8467220.2058148012</v>
      </c>
      <c r="D40" s="8">
        <v>2506899.9761817199</v>
      </c>
      <c r="E40" s="8">
        <v>850365.30814209906</v>
      </c>
      <c r="F40" s="23">
        <v>1337223.1456331501</v>
      </c>
      <c r="G40" s="23">
        <v>872232.92646723404</v>
      </c>
      <c r="H40" s="23">
        <v>188224.47721000001</v>
      </c>
      <c r="I40" s="23">
        <v>-3198040.58855581</v>
      </c>
      <c r="J40" s="9">
        <v>11024125.450893199</v>
      </c>
      <c r="K40" s="3"/>
      <c r="L40" s="3"/>
      <c r="M40" s="577">
        <v>148046.84581999999</v>
      </c>
      <c r="N40" s="607"/>
      <c r="O40" s="3"/>
      <c r="P40" s="3">
        <f>J40-SUM(C40:I40)</f>
        <v>0</v>
      </c>
      <c r="Q40" s="3"/>
      <c r="R40" s="591">
        <v>11024125.4508832</v>
      </c>
      <c r="S40" s="675">
        <f t="shared" si="1"/>
        <v>-9.9986791610717773E-6</v>
      </c>
      <c r="T40" s="135"/>
      <c r="U40" s="135"/>
      <c r="V40" s="591">
        <v>10798333.7581564</v>
      </c>
      <c r="W40" s="94">
        <f t="shared" si="2"/>
        <v>225791.6927367989</v>
      </c>
      <c r="X40" s="94"/>
      <c r="Z40" s="591">
        <v>11026208.941853398</v>
      </c>
      <c r="AA40" s="3">
        <f t="shared" si="3"/>
        <v>2083.4909601993859</v>
      </c>
      <c r="AC40" s="3">
        <v>2444.1183144021779</v>
      </c>
      <c r="AD40" s="3">
        <v>0</v>
      </c>
      <c r="AE40" s="3">
        <v>-2866.1051243079128</v>
      </c>
      <c r="AF40" s="3">
        <v>1505.9455200002994</v>
      </c>
      <c r="AG40" s="3">
        <v>6.0140155255794525E-6</v>
      </c>
      <c r="AH40" s="3">
        <v>0</v>
      </c>
      <c r="AI40" s="3">
        <v>13.471790010109544</v>
      </c>
      <c r="AJ40" s="3">
        <v>1097.4305060990155</v>
      </c>
    </row>
    <row r="41" spans="1:36" ht="15.75">
      <c r="A41" s="29"/>
      <c r="B41" s="47"/>
      <c r="C41" s="348"/>
      <c r="D41" s="6"/>
      <c r="E41" s="6"/>
      <c r="F41" s="21"/>
      <c r="G41" s="21"/>
      <c r="H41" s="21"/>
      <c r="I41" s="21"/>
      <c r="J41" s="7"/>
      <c r="K41" s="3"/>
      <c r="L41" s="3"/>
      <c r="M41" s="573"/>
      <c r="N41" s="606"/>
      <c r="O41" s="3"/>
      <c r="P41" s="3"/>
      <c r="Q41" s="3"/>
      <c r="R41" s="587"/>
      <c r="S41" s="675"/>
      <c r="T41" s="135"/>
      <c r="U41" s="135"/>
      <c r="V41" s="587"/>
      <c r="W41" s="94"/>
      <c r="X41" s="94"/>
      <c r="Z41" s="587"/>
      <c r="AA41" s="3">
        <f t="shared" si="3"/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</row>
    <row r="42" spans="1:36" ht="15.75">
      <c r="A42" s="44" t="s">
        <v>154</v>
      </c>
      <c r="B42" s="47" t="s">
        <v>111</v>
      </c>
      <c r="C42" s="355">
        <v>6522625.6250233296</v>
      </c>
      <c r="D42" s="10">
        <v>0</v>
      </c>
      <c r="E42" s="10">
        <v>4.3219170038355497E-7</v>
      </c>
      <c r="F42" s="10">
        <v>2943.9411500000001</v>
      </c>
      <c r="G42" s="10">
        <v>0</v>
      </c>
      <c r="H42" s="10">
        <v>0</v>
      </c>
      <c r="I42" s="10">
        <v>80</v>
      </c>
      <c r="J42" s="11">
        <v>6525649.5661737695</v>
      </c>
      <c r="K42" s="3"/>
      <c r="L42" s="3"/>
      <c r="M42" s="576">
        <v>80</v>
      </c>
      <c r="N42" s="606"/>
      <c r="O42" s="3"/>
      <c r="P42" s="3">
        <f>J42-SUM(C42:I42)</f>
        <v>7.4505805969238281E-9</v>
      </c>
      <c r="Q42" s="3"/>
      <c r="R42" s="590">
        <v>6525649.5661737695</v>
      </c>
      <c r="S42" s="675">
        <f t="shared" si="1"/>
        <v>0</v>
      </c>
      <c r="T42" s="135"/>
      <c r="U42" s="135"/>
      <c r="V42" s="590">
        <v>6525649.5661737695</v>
      </c>
      <c r="W42" s="94">
        <f t="shared" si="2"/>
        <v>0</v>
      </c>
      <c r="X42" s="94"/>
      <c r="Z42" s="590">
        <v>6525649.5661737695</v>
      </c>
      <c r="AA42" s="3">
        <f t="shared" si="3"/>
        <v>0</v>
      </c>
      <c r="AC42" s="3">
        <v>1247.3456855993718</v>
      </c>
      <c r="AD42" s="3">
        <v>0</v>
      </c>
      <c r="AE42" s="3">
        <v>0</v>
      </c>
      <c r="AF42" s="3">
        <v>18.967310000000452</v>
      </c>
      <c r="AG42" s="3">
        <v>0</v>
      </c>
      <c r="AH42" s="3">
        <v>0</v>
      </c>
      <c r="AI42" s="3">
        <v>0</v>
      </c>
      <c r="AJ42" s="3">
        <v>1266.3129955995828</v>
      </c>
    </row>
    <row r="43" spans="1:36" ht="15.75">
      <c r="A43" s="29"/>
      <c r="B43" s="47"/>
      <c r="C43" s="348"/>
      <c r="D43" s="6"/>
      <c r="E43" s="6"/>
      <c r="F43" s="21"/>
      <c r="G43" s="21"/>
      <c r="H43" s="21"/>
      <c r="I43" s="21"/>
      <c r="J43" s="7"/>
      <c r="K43" s="3"/>
      <c r="L43" s="3"/>
      <c r="M43" s="573"/>
      <c r="N43" s="606"/>
      <c r="O43" s="3"/>
      <c r="P43" s="3"/>
      <c r="Q43" s="3"/>
      <c r="R43" s="587"/>
      <c r="S43" s="675">
        <f t="shared" si="1"/>
        <v>0</v>
      </c>
      <c r="T43" s="135"/>
      <c r="U43" s="135"/>
      <c r="V43" s="587"/>
      <c r="W43" s="94"/>
      <c r="X43" s="94"/>
      <c r="Z43" s="587"/>
      <c r="AA43" s="3">
        <f t="shared" si="3"/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</row>
    <row r="44" spans="1:36" ht="15.75">
      <c r="A44" s="44" t="s">
        <v>87</v>
      </c>
      <c r="B44" s="47" t="s">
        <v>16</v>
      </c>
      <c r="C44" s="357">
        <v>14989845.830838101</v>
      </c>
      <c r="D44" s="12">
        <v>2506899.9761817199</v>
      </c>
      <c r="E44" s="12">
        <v>850365.30814253108</v>
      </c>
      <c r="F44" s="24">
        <v>1340167.08678315</v>
      </c>
      <c r="G44" s="24">
        <v>872232.92646723404</v>
      </c>
      <c r="H44" s="24">
        <v>188224.47721000001</v>
      </c>
      <c r="I44" s="24">
        <v>-3197960.58855581</v>
      </c>
      <c r="J44" s="13">
        <v>17549775.017067</v>
      </c>
      <c r="K44" s="3"/>
      <c r="L44" s="3"/>
      <c r="M44" s="578">
        <v>148126.84581999999</v>
      </c>
      <c r="N44" s="608"/>
      <c r="O44" s="3"/>
      <c r="P44" s="3">
        <f>J44-SUM(C44:I44)</f>
        <v>7.4505805969238281E-8</v>
      </c>
      <c r="Q44" s="3"/>
      <c r="R44" s="592">
        <v>17549775.017056998</v>
      </c>
      <c r="S44" s="675">
        <f t="shared" si="1"/>
        <v>-1.0002404451370239E-5</v>
      </c>
      <c r="T44" s="135"/>
      <c r="U44" s="135"/>
      <c r="V44" s="592">
        <v>17323983.3243302</v>
      </c>
      <c r="W44" s="94">
        <f t="shared" si="2"/>
        <v>225791.69273680076</v>
      </c>
      <c r="X44" s="94"/>
      <c r="Z44" s="592">
        <v>17551858.5080272</v>
      </c>
      <c r="AA44" s="3">
        <f t="shared" si="3"/>
        <v>2083.4909601993859</v>
      </c>
      <c r="AC44" s="3">
        <v>3691.4639999996871</v>
      </c>
      <c r="AD44" s="3">
        <v>0</v>
      </c>
      <c r="AE44" s="3">
        <v>-2866.1051243079128</v>
      </c>
      <c r="AF44" s="3">
        <v>1524.9128300000448</v>
      </c>
      <c r="AG44" s="3">
        <v>6.0140155255794525E-6</v>
      </c>
      <c r="AH44" s="3">
        <v>0</v>
      </c>
      <c r="AI44" s="3">
        <v>13.471790010109544</v>
      </c>
      <c r="AJ44" s="3">
        <v>2363.7435018010437</v>
      </c>
    </row>
    <row r="45" spans="1:36" ht="15.75">
      <c r="A45" s="29"/>
      <c r="B45" s="47"/>
      <c r="C45" s="348"/>
      <c r="D45" s="6"/>
      <c r="E45" s="6"/>
      <c r="F45" s="21"/>
      <c r="G45" s="21"/>
      <c r="H45" s="21"/>
      <c r="I45" s="21"/>
      <c r="J45" s="7"/>
      <c r="K45" s="3"/>
      <c r="L45" s="3"/>
      <c r="M45" s="573"/>
      <c r="N45" s="606"/>
      <c r="O45" s="3"/>
      <c r="P45" s="3"/>
      <c r="Q45" s="3"/>
      <c r="R45" s="587"/>
      <c r="S45" s="675"/>
      <c r="T45" s="135"/>
      <c r="U45" s="135"/>
      <c r="V45" s="587"/>
      <c r="W45" s="94"/>
      <c r="X45" s="94"/>
      <c r="Z45" s="587"/>
      <c r="AA45" s="3">
        <f t="shared" si="3"/>
        <v>0</v>
      </c>
      <c r="AC45" s="3"/>
      <c r="AD45" s="3"/>
      <c r="AE45" s="3"/>
      <c r="AF45" s="3"/>
      <c r="AG45" s="3"/>
      <c r="AH45" s="3"/>
      <c r="AI45" s="3"/>
      <c r="AJ45" s="3"/>
    </row>
    <row r="46" spans="1:36" ht="15.75">
      <c r="A46" s="29"/>
      <c r="B46" s="47" t="s">
        <v>17</v>
      </c>
      <c r="C46" s="348"/>
      <c r="D46" s="6"/>
      <c r="E46" s="6"/>
      <c r="F46" s="21"/>
      <c r="G46" s="21"/>
      <c r="H46" s="21"/>
      <c r="I46" s="21"/>
      <c r="J46" s="7"/>
      <c r="K46" s="3"/>
      <c r="L46" s="3"/>
      <c r="M46" s="573"/>
      <c r="N46" s="606"/>
      <c r="O46" s="3"/>
      <c r="P46" s="3"/>
      <c r="Q46" s="3"/>
      <c r="R46" s="587"/>
      <c r="S46" s="675"/>
      <c r="T46" s="135"/>
      <c r="U46" s="135"/>
      <c r="V46" s="587"/>
      <c r="W46" s="94"/>
      <c r="X46" s="94"/>
      <c r="Z46" s="587"/>
      <c r="AA46" s="3">
        <f t="shared" si="3"/>
        <v>0</v>
      </c>
      <c r="AC46" s="3"/>
      <c r="AD46" s="3"/>
      <c r="AE46" s="3"/>
      <c r="AF46" s="3"/>
      <c r="AG46" s="3"/>
      <c r="AH46" s="3"/>
      <c r="AI46" s="3"/>
      <c r="AJ46" s="3"/>
    </row>
    <row r="47" spans="1:36" ht="15.75">
      <c r="A47" s="44" t="s">
        <v>88</v>
      </c>
      <c r="B47" s="48" t="s">
        <v>143</v>
      </c>
      <c r="C47" s="348">
        <v>5940941.4444897296</v>
      </c>
      <c r="D47" s="6">
        <v>455997.53440328001</v>
      </c>
      <c r="E47" s="6">
        <v>0</v>
      </c>
      <c r="F47" s="6">
        <v>271313.51780999999</v>
      </c>
      <c r="G47" s="6">
        <v>0</v>
      </c>
      <c r="H47" s="6">
        <v>0</v>
      </c>
      <c r="I47" s="6">
        <v>3625672.00006</v>
      </c>
      <c r="J47" s="7">
        <v>10293924.496763</v>
      </c>
      <c r="K47" s="3"/>
      <c r="L47" s="3"/>
      <c r="M47" s="573">
        <v>0</v>
      </c>
      <c r="N47" s="606"/>
      <c r="O47" s="3"/>
      <c r="P47" s="3">
        <f>J47-SUM(C47:I47)</f>
        <v>0</v>
      </c>
      <c r="Q47" s="3"/>
      <c r="R47" s="587">
        <v>10293924.496763</v>
      </c>
      <c r="S47" s="675">
        <f t="shared" si="1"/>
        <v>0</v>
      </c>
      <c r="T47" s="135"/>
      <c r="U47" s="135"/>
      <c r="V47" s="587">
        <v>8804108.1463430095</v>
      </c>
      <c r="W47" s="94">
        <f t="shared" si="2"/>
        <v>1489816.3504199907</v>
      </c>
      <c r="X47" s="94"/>
      <c r="Y47" s="416"/>
      <c r="Z47" s="587">
        <v>10293924.496763</v>
      </c>
      <c r="AA47" s="3">
        <f t="shared" si="3"/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</row>
    <row r="48" spans="1:36" ht="15.75">
      <c r="A48" s="44" t="s">
        <v>89</v>
      </c>
      <c r="B48" s="48" t="s">
        <v>144</v>
      </c>
      <c r="C48" s="348">
        <v>0</v>
      </c>
      <c r="D48" s="6">
        <v>2419.5507935406899</v>
      </c>
      <c r="E48" s="6">
        <v>0</v>
      </c>
      <c r="F48" s="6">
        <v>0</v>
      </c>
      <c r="G48" s="6">
        <v>0</v>
      </c>
      <c r="H48" s="6">
        <v>0</v>
      </c>
      <c r="I48" s="6">
        <v>5800.8380299999999</v>
      </c>
      <c r="J48" s="7">
        <v>8220.3888235406903</v>
      </c>
      <c r="K48" s="3"/>
      <c r="L48" s="3"/>
      <c r="M48" s="573">
        <v>0</v>
      </c>
      <c r="N48" s="606"/>
      <c r="O48" s="3"/>
      <c r="P48" s="3">
        <f>J48-SUM(C48:I48)</f>
        <v>0</v>
      </c>
      <c r="Q48" s="3"/>
      <c r="R48" s="587">
        <v>8220.3888235406903</v>
      </c>
      <c r="S48" s="675">
        <f t="shared" si="1"/>
        <v>0</v>
      </c>
      <c r="T48" s="135"/>
      <c r="U48" s="135"/>
      <c r="V48" s="587">
        <v>8220.3888235406903</v>
      </c>
      <c r="W48" s="94">
        <f t="shared" si="2"/>
        <v>0</v>
      </c>
      <c r="X48" s="94"/>
      <c r="Z48" s="587">
        <v>8220.3888235406903</v>
      </c>
      <c r="AA48" s="3">
        <f t="shared" si="3"/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</row>
    <row r="49" spans="1:36" ht="15.75">
      <c r="A49" s="44" t="s">
        <v>90</v>
      </c>
      <c r="B49" s="48" t="s">
        <v>145</v>
      </c>
      <c r="C49" s="348">
        <v>2121101.3574802</v>
      </c>
      <c r="D49" s="6">
        <v>11779.608108587099</v>
      </c>
      <c r="E49" s="6">
        <v>0</v>
      </c>
      <c r="F49" s="6">
        <v>1047.7161800000001</v>
      </c>
      <c r="G49" s="6">
        <v>0</v>
      </c>
      <c r="H49" s="6">
        <v>0</v>
      </c>
      <c r="I49" s="6">
        <v>112957.16948244999</v>
      </c>
      <c r="J49" s="7">
        <v>2246885.8512512399</v>
      </c>
      <c r="K49" s="3"/>
      <c r="L49" s="3"/>
      <c r="M49" s="573">
        <v>0</v>
      </c>
      <c r="N49" s="606"/>
      <c r="O49" s="3"/>
      <c r="P49" s="3">
        <f>J49-SUM(C49:I49)</f>
        <v>0</v>
      </c>
      <c r="Q49" s="3"/>
      <c r="R49" s="587">
        <v>2246885.8512512399</v>
      </c>
      <c r="S49" s="675">
        <f t="shared" si="1"/>
        <v>0</v>
      </c>
      <c r="T49" s="135"/>
      <c r="U49" s="135"/>
      <c r="V49" s="587">
        <v>2133928.6817687899</v>
      </c>
      <c r="W49" s="94">
        <f t="shared" si="2"/>
        <v>112957.16948245</v>
      </c>
      <c r="X49" s="94"/>
      <c r="Z49" s="587">
        <v>2246885.8512512399</v>
      </c>
      <c r="AA49" s="3">
        <f t="shared" si="3"/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</row>
    <row r="50" spans="1:36" ht="15.75">
      <c r="A50" s="44" t="s">
        <v>91</v>
      </c>
      <c r="B50" s="48" t="s">
        <v>18</v>
      </c>
      <c r="C50" s="348">
        <v>74444.858948540903</v>
      </c>
      <c r="D50" s="6">
        <v>112181.59595396399</v>
      </c>
      <c r="E50" s="6">
        <v>79.723140535964191</v>
      </c>
      <c r="F50" s="6">
        <v>930.68783999999994</v>
      </c>
      <c r="G50" s="6">
        <v>7882.4525852107899</v>
      </c>
      <c r="H50" s="6">
        <v>0</v>
      </c>
      <c r="I50" s="6">
        <v>11097.89</v>
      </c>
      <c r="J50" s="7">
        <v>206617.20846825099</v>
      </c>
      <c r="K50" s="3"/>
      <c r="L50" s="3"/>
      <c r="M50" s="573">
        <v>0</v>
      </c>
      <c r="N50" s="606"/>
      <c r="O50" s="3"/>
      <c r="P50" s="3">
        <f>J50-SUM(C50:I50)</f>
        <v>-6.4028427004814148E-10</v>
      </c>
      <c r="Q50" s="3"/>
      <c r="R50" s="587">
        <v>206617.20846825099</v>
      </c>
      <c r="S50" s="675">
        <f t="shared" si="1"/>
        <v>0</v>
      </c>
      <c r="T50" s="135"/>
      <c r="U50" s="135"/>
      <c r="V50" s="587">
        <v>206617.20846825099</v>
      </c>
      <c r="W50" s="94">
        <f t="shared" si="2"/>
        <v>0</v>
      </c>
      <c r="X50" s="94"/>
      <c r="Z50" s="587">
        <v>206617.20846825099</v>
      </c>
      <c r="AA50" s="3">
        <f t="shared" si="3"/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</row>
    <row r="51" spans="1:36" ht="15.75">
      <c r="A51" s="44" t="s">
        <v>92</v>
      </c>
      <c r="B51" s="47" t="s">
        <v>19</v>
      </c>
      <c r="C51" s="349">
        <v>8136487.6609184705</v>
      </c>
      <c r="D51" s="350">
        <v>582378.289259371</v>
      </c>
      <c r="E51" s="350">
        <v>79.723140535956802</v>
      </c>
      <c r="F51" s="100">
        <v>273291.92183000001</v>
      </c>
      <c r="G51" s="412">
        <v>7882.4525852107899</v>
      </c>
      <c r="H51" s="412">
        <v>0</v>
      </c>
      <c r="I51" s="100">
        <v>3755527.8975724503</v>
      </c>
      <c r="J51" s="352">
        <v>12755647.945305999</v>
      </c>
      <c r="K51" s="3"/>
      <c r="L51" s="3"/>
      <c r="M51" s="574">
        <v>0</v>
      </c>
      <c r="N51" s="605"/>
      <c r="O51" s="3"/>
      <c r="P51" s="3">
        <f>J51-SUM(C51:I51)</f>
        <v>-3.9115548133850098E-8</v>
      </c>
      <c r="Q51" s="3"/>
      <c r="R51" s="588">
        <v>12755647.945305999</v>
      </c>
      <c r="S51" s="675">
        <f t="shared" si="1"/>
        <v>0</v>
      </c>
      <c r="T51" s="135"/>
      <c r="U51" s="135"/>
      <c r="V51" s="588">
        <v>11152874.425403601</v>
      </c>
      <c r="W51" s="94">
        <f t="shared" si="2"/>
        <v>1602773.5199023988</v>
      </c>
      <c r="X51" s="94"/>
      <c r="Z51" s="588">
        <v>12755647.945305999</v>
      </c>
      <c r="AA51" s="3">
        <f t="shared" si="3"/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</row>
    <row r="52" spans="1:36" ht="15.75">
      <c r="A52" s="29"/>
      <c r="B52" s="615"/>
      <c r="C52" s="348"/>
      <c r="D52" s="6"/>
      <c r="E52" s="6"/>
      <c r="F52" s="21"/>
      <c r="G52" s="21"/>
      <c r="H52" s="21"/>
      <c r="I52" s="21"/>
      <c r="J52" s="7"/>
      <c r="K52" s="3"/>
      <c r="L52" s="3"/>
      <c r="M52" s="573"/>
      <c r="N52" s="606"/>
      <c r="O52" s="3"/>
      <c r="P52" s="3"/>
      <c r="Q52" s="3"/>
      <c r="R52" s="587"/>
      <c r="S52" s="675"/>
      <c r="T52" s="135"/>
      <c r="U52" s="135"/>
      <c r="V52" s="587"/>
      <c r="W52" s="94"/>
      <c r="X52" s="94"/>
      <c r="Z52" s="587"/>
      <c r="AA52" s="3">
        <f t="shared" si="3"/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</row>
    <row r="53" spans="1:36" ht="15.75">
      <c r="A53" s="29"/>
      <c r="B53" s="47" t="s">
        <v>20</v>
      </c>
      <c r="C53" s="348"/>
      <c r="D53" s="6"/>
      <c r="E53" s="6"/>
      <c r="F53" s="21"/>
      <c r="G53" s="21"/>
      <c r="H53" s="21"/>
      <c r="I53" s="21"/>
      <c r="J53" s="7"/>
      <c r="K53" s="3"/>
      <c r="L53" s="3"/>
      <c r="M53" s="573"/>
      <c r="N53" s="606"/>
      <c r="O53" s="3"/>
      <c r="P53" s="3"/>
      <c r="Q53" s="3"/>
      <c r="R53" s="587"/>
      <c r="S53" s="675"/>
      <c r="T53" s="135"/>
      <c r="U53" s="135"/>
      <c r="V53" s="587"/>
      <c r="W53" s="94"/>
      <c r="X53" s="94"/>
      <c r="Z53" s="587"/>
      <c r="AA53" s="3">
        <f t="shared" si="3"/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</row>
    <row r="54" spans="1:36" ht="15.75">
      <c r="A54" s="44" t="s">
        <v>93</v>
      </c>
      <c r="B54" s="48" t="s">
        <v>143</v>
      </c>
      <c r="C54" s="348">
        <v>1437398.11364426</v>
      </c>
      <c r="D54" s="6">
        <v>35126.581099390402</v>
      </c>
      <c r="E54" s="6">
        <v>0</v>
      </c>
      <c r="F54" s="6">
        <v>0</v>
      </c>
      <c r="G54" s="6">
        <v>0</v>
      </c>
      <c r="H54" s="6">
        <v>0</v>
      </c>
      <c r="I54" s="6">
        <v>344793.23119999998</v>
      </c>
      <c r="J54" s="7">
        <v>1817317.9259436501</v>
      </c>
      <c r="K54" s="3"/>
      <c r="L54" s="3"/>
      <c r="M54" s="573">
        <v>0</v>
      </c>
      <c r="N54" s="606"/>
      <c r="O54" s="3"/>
      <c r="P54" s="3">
        <f t="shared" ref="P54:P59" si="5">J54-SUM(C54:I54)</f>
        <v>0</v>
      </c>
      <c r="Q54" s="3"/>
      <c r="R54" s="587">
        <v>1817317.9259436501</v>
      </c>
      <c r="S54" s="675">
        <f t="shared" si="1"/>
        <v>0</v>
      </c>
      <c r="T54" s="135"/>
      <c r="U54" s="135"/>
      <c r="V54" s="587">
        <v>1817317.9259436501</v>
      </c>
      <c r="W54" s="94">
        <f t="shared" si="2"/>
        <v>0</v>
      </c>
      <c r="X54" s="94"/>
      <c r="Z54" s="587">
        <v>1817317.9259436501</v>
      </c>
      <c r="AA54" s="3">
        <f t="shared" si="3"/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</row>
    <row r="55" spans="1:36" ht="15.75">
      <c r="A55" s="44" t="s">
        <v>94</v>
      </c>
      <c r="B55" s="48" t="s">
        <v>21</v>
      </c>
      <c r="C55" s="348">
        <v>1067129.1041373101</v>
      </c>
      <c r="D55" s="6">
        <v>45035.397782408501</v>
      </c>
      <c r="E55" s="6">
        <v>5645.0656923592796</v>
      </c>
      <c r="F55" s="6">
        <v>36930.292540000002</v>
      </c>
      <c r="G55" s="6">
        <v>17201.254023350702</v>
      </c>
      <c r="H55" s="6">
        <v>25.36</v>
      </c>
      <c r="I55" s="6">
        <v>62734.210709999999</v>
      </c>
      <c r="J55" s="7">
        <v>1234700.6848854301</v>
      </c>
      <c r="K55" s="3"/>
      <c r="L55" s="3"/>
      <c r="M55" s="573">
        <v>587.08794999999998</v>
      </c>
      <c r="N55" s="606"/>
      <c r="O55" s="3"/>
      <c r="P55" s="3">
        <f t="shared" si="5"/>
        <v>0</v>
      </c>
      <c r="Q55" s="3"/>
      <c r="R55" s="587">
        <v>1234700.6848854301</v>
      </c>
      <c r="S55" s="675">
        <f t="shared" si="1"/>
        <v>0</v>
      </c>
      <c r="T55" s="135"/>
      <c r="U55" s="135"/>
      <c r="V55" s="587">
        <v>1224153.86630543</v>
      </c>
      <c r="W55" s="94">
        <f t="shared" si="2"/>
        <v>10546.818580000196</v>
      </c>
      <c r="X55" s="94"/>
      <c r="Z55" s="587">
        <v>1233706.70770543</v>
      </c>
      <c r="AA55" s="3">
        <f t="shared" si="3"/>
        <v>-993.97718000016175</v>
      </c>
      <c r="AC55" s="3">
        <v>-3691.4639999999199</v>
      </c>
      <c r="AD55" s="3">
        <v>0</v>
      </c>
      <c r="AE55" s="3">
        <v>2866.1051241280898</v>
      </c>
      <c r="AF55" s="3">
        <v>1830.8180000000066</v>
      </c>
      <c r="AG55" s="3">
        <v>0</v>
      </c>
      <c r="AH55" s="3">
        <v>0</v>
      </c>
      <c r="AI55" s="3">
        <v>-13.471789999995963</v>
      </c>
      <c r="AJ55" s="3">
        <v>991.98733413009904</v>
      </c>
    </row>
    <row r="56" spans="1:36" ht="15.75">
      <c r="A56" s="44" t="s">
        <v>95</v>
      </c>
      <c r="B56" s="48" t="s">
        <v>144</v>
      </c>
      <c r="C56" s="348">
        <v>0</v>
      </c>
      <c r="D56" s="6">
        <v>1371.4143032091399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7">
        <v>1371.4143032091399</v>
      </c>
      <c r="K56" s="3"/>
      <c r="L56" s="3"/>
      <c r="M56" s="573">
        <v>0</v>
      </c>
      <c r="N56" s="606"/>
      <c r="O56" s="3"/>
      <c r="P56" s="3">
        <f t="shared" si="5"/>
        <v>0</v>
      </c>
      <c r="Q56" s="3"/>
      <c r="R56" s="587">
        <v>1371.4143032091399</v>
      </c>
      <c r="S56" s="675">
        <f t="shared" si="1"/>
        <v>0</v>
      </c>
      <c r="T56" s="135"/>
      <c r="U56" s="135"/>
      <c r="V56" s="587">
        <v>1371.4143032091399</v>
      </c>
      <c r="W56" s="94">
        <f t="shared" si="2"/>
        <v>0</v>
      </c>
      <c r="X56" s="94"/>
      <c r="Z56" s="587">
        <v>1371.4143032091399</v>
      </c>
      <c r="AA56" s="3">
        <f t="shared" si="3"/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</row>
    <row r="57" spans="1:36" ht="15.75">
      <c r="A57" s="44" t="s">
        <v>96</v>
      </c>
      <c r="B57" s="48" t="s">
        <v>22</v>
      </c>
      <c r="C57" s="348">
        <v>42716.838355981497</v>
      </c>
      <c r="D57" s="6">
        <v>4627.2359795905395</v>
      </c>
      <c r="E57" s="6">
        <v>2006.05110222334</v>
      </c>
      <c r="F57" s="6">
        <v>630.06927000000007</v>
      </c>
      <c r="G57" s="6">
        <v>0</v>
      </c>
      <c r="H57" s="6">
        <v>0</v>
      </c>
      <c r="I57" s="6">
        <v>5348.9552599999997</v>
      </c>
      <c r="J57" s="7">
        <v>55329.149967795405</v>
      </c>
      <c r="K57" s="3"/>
      <c r="L57" s="3"/>
      <c r="M57" s="573">
        <v>0</v>
      </c>
      <c r="N57" s="606"/>
      <c r="O57" s="3"/>
      <c r="P57" s="3">
        <f t="shared" si="5"/>
        <v>0</v>
      </c>
      <c r="Q57" s="3"/>
      <c r="R57" s="587">
        <v>55329.149967795405</v>
      </c>
      <c r="S57" s="675">
        <f t="shared" si="1"/>
        <v>0</v>
      </c>
      <c r="T57" s="135"/>
      <c r="U57" s="135"/>
      <c r="V57" s="587">
        <v>55329.149967795405</v>
      </c>
      <c r="W57" s="94">
        <f t="shared" si="2"/>
        <v>0</v>
      </c>
      <c r="X57" s="94"/>
      <c r="Z57" s="587">
        <v>55329.149967795405</v>
      </c>
      <c r="AA57" s="3">
        <f t="shared" si="3"/>
        <v>0</v>
      </c>
      <c r="AC57" s="3">
        <v>0</v>
      </c>
      <c r="AD57" s="3">
        <v>0</v>
      </c>
      <c r="AE57" s="3">
        <v>1205.1813562533559</v>
      </c>
      <c r="AF57" s="3">
        <v>0</v>
      </c>
      <c r="AG57" s="3">
        <v>0</v>
      </c>
      <c r="AH57" s="3">
        <v>0</v>
      </c>
      <c r="AI57" s="3">
        <v>0</v>
      </c>
      <c r="AJ57" s="3">
        <v>1205.1813562534007</v>
      </c>
    </row>
    <row r="58" spans="1:36" ht="15.75">
      <c r="A58" s="616" t="s">
        <v>160</v>
      </c>
      <c r="B58" s="48" t="s">
        <v>156</v>
      </c>
      <c r="C58" s="348">
        <v>0</v>
      </c>
      <c r="D58" s="6">
        <v>0</v>
      </c>
      <c r="E58" s="6">
        <v>185406.79969887598</v>
      </c>
      <c r="F58" s="6">
        <v>0</v>
      </c>
      <c r="G58" s="6">
        <v>0</v>
      </c>
      <c r="H58" s="6">
        <v>0</v>
      </c>
      <c r="I58" s="6">
        <v>0</v>
      </c>
      <c r="J58" s="7">
        <v>185406.79969887598</v>
      </c>
      <c r="K58" s="3"/>
      <c r="L58" s="3"/>
      <c r="M58" s="573">
        <v>0</v>
      </c>
      <c r="N58" s="606"/>
      <c r="O58" s="3"/>
      <c r="P58" s="3">
        <f t="shared" si="5"/>
        <v>0</v>
      </c>
      <c r="Q58" s="3"/>
      <c r="R58" s="587">
        <v>185406.79969887598</v>
      </c>
      <c r="S58" s="675">
        <f t="shared" si="1"/>
        <v>0</v>
      </c>
      <c r="T58" s="135"/>
      <c r="U58" s="135"/>
      <c r="V58" s="587">
        <v>185406.79969887598</v>
      </c>
      <c r="W58" s="94">
        <f t="shared" si="2"/>
        <v>0</v>
      </c>
      <c r="X58" s="94"/>
      <c r="Z58" s="587">
        <v>185406.79969887598</v>
      </c>
      <c r="AA58" s="3">
        <f t="shared" si="3"/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</row>
    <row r="59" spans="1:36" ht="15.75">
      <c r="A59" s="44" t="s">
        <v>97</v>
      </c>
      <c r="B59" s="47" t="s">
        <v>23</v>
      </c>
      <c r="C59" s="349">
        <v>2547244.0561375599</v>
      </c>
      <c r="D59" s="350">
        <v>86160.629164598606</v>
      </c>
      <c r="E59" s="350">
        <v>193057.91649345899</v>
      </c>
      <c r="F59" s="100">
        <v>37560.361810000002</v>
      </c>
      <c r="G59" s="412">
        <v>17201.254023350702</v>
      </c>
      <c r="H59" s="412">
        <v>25.36</v>
      </c>
      <c r="I59" s="100">
        <v>412876.39717000007</v>
      </c>
      <c r="J59" s="352">
        <v>3294125.9747989601</v>
      </c>
      <c r="K59" s="3"/>
      <c r="L59" s="3"/>
      <c r="M59" s="574">
        <v>587.08794999999998</v>
      </c>
      <c r="N59" s="605"/>
      <c r="O59" s="3"/>
      <c r="P59" s="3">
        <f t="shared" si="5"/>
        <v>-8.3819031715393066E-9</v>
      </c>
      <c r="Q59" s="3"/>
      <c r="R59" s="588">
        <v>3294125.9747989601</v>
      </c>
      <c r="S59" s="675">
        <f t="shared" si="1"/>
        <v>0</v>
      </c>
      <c r="T59" s="135"/>
      <c r="U59" s="135"/>
      <c r="V59" s="588">
        <v>3283579.1562189599</v>
      </c>
      <c r="W59" s="94">
        <f t="shared" si="2"/>
        <v>10546.818580000196</v>
      </c>
      <c r="X59" s="94"/>
      <c r="Z59" s="588">
        <v>3293131.9976189598</v>
      </c>
      <c r="AA59" s="3">
        <f t="shared" si="3"/>
        <v>-993.97718000039458</v>
      </c>
      <c r="AC59" s="3">
        <v>-3691.4640000001527</v>
      </c>
      <c r="AD59" s="3">
        <v>0</v>
      </c>
      <c r="AE59" s="3">
        <v>4071.2864803819975</v>
      </c>
      <c r="AF59" s="3">
        <v>1830.8179999999993</v>
      </c>
      <c r="AG59" s="3">
        <v>0</v>
      </c>
      <c r="AH59" s="3">
        <v>0</v>
      </c>
      <c r="AI59" s="3">
        <v>-13.471789999923203</v>
      </c>
      <c r="AJ59" s="3">
        <v>2197.1686903801747</v>
      </c>
    </row>
    <row r="60" spans="1:36" ht="15.75">
      <c r="A60" s="29"/>
      <c r="B60" s="47"/>
      <c r="C60" s="348"/>
      <c r="D60" s="6"/>
      <c r="E60" s="6"/>
      <c r="F60" s="21"/>
      <c r="G60" s="21"/>
      <c r="H60" s="21"/>
      <c r="I60" s="21"/>
      <c r="J60" s="7"/>
      <c r="K60" s="3"/>
      <c r="L60" s="3"/>
      <c r="M60" s="573"/>
      <c r="N60" s="606"/>
      <c r="O60" s="3"/>
      <c r="P60" s="3"/>
      <c r="Q60" s="3"/>
      <c r="R60" s="587"/>
      <c r="S60" s="675"/>
      <c r="T60" s="135"/>
      <c r="U60" s="135"/>
      <c r="V60" s="587"/>
      <c r="W60" s="94"/>
      <c r="X60" s="94"/>
      <c r="Z60" s="587"/>
      <c r="AA60" s="3">
        <f t="shared" si="3"/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</row>
    <row r="61" spans="1:36" ht="15.75">
      <c r="A61" s="44" t="s">
        <v>98</v>
      </c>
      <c r="B61" s="47" t="s">
        <v>102</v>
      </c>
      <c r="C61" s="358">
        <v>10683731.717056001</v>
      </c>
      <c r="D61" s="14">
        <v>668538.91842397</v>
      </c>
      <c r="E61" s="14">
        <v>193137.63963399499</v>
      </c>
      <c r="F61" s="20">
        <v>310852.28363999998</v>
      </c>
      <c r="G61" s="20">
        <v>25083.706608561501</v>
      </c>
      <c r="H61" s="20">
        <v>25.36</v>
      </c>
      <c r="I61" s="20">
        <v>4168404.2947424501</v>
      </c>
      <c r="J61" s="15">
        <v>16049773.920104999</v>
      </c>
      <c r="K61" s="3"/>
      <c r="L61" s="3"/>
      <c r="M61" s="572">
        <v>587.08794999999998</v>
      </c>
      <c r="N61" s="605"/>
      <c r="O61" s="3"/>
      <c r="P61" s="3">
        <f>J61-SUM(C61:I61)</f>
        <v>2.4214386940002441E-8</v>
      </c>
      <c r="Q61" s="3"/>
      <c r="R61" s="593">
        <v>16049773.920104999</v>
      </c>
      <c r="S61" s="675">
        <f t="shared" si="1"/>
        <v>0</v>
      </c>
      <c r="T61" s="135"/>
      <c r="U61" s="135"/>
      <c r="V61" s="593">
        <v>14436453.581622601</v>
      </c>
      <c r="W61" s="94">
        <f t="shared" si="2"/>
        <v>1613320.3384823985</v>
      </c>
      <c r="X61" s="94"/>
      <c r="Z61" s="593">
        <v>16048779.942924999</v>
      </c>
      <c r="AA61" s="3">
        <f t="shared" si="3"/>
        <v>-993.97718000039458</v>
      </c>
      <c r="AC61" s="3">
        <v>-3691.4639999996871</v>
      </c>
      <c r="AD61" s="3">
        <v>0</v>
      </c>
      <c r="AE61" s="3">
        <v>4071.2864803819975</v>
      </c>
      <c r="AF61" s="3">
        <v>1830.8179999999702</v>
      </c>
      <c r="AG61" s="3">
        <v>0</v>
      </c>
      <c r="AH61" s="3">
        <v>0</v>
      </c>
      <c r="AI61" s="3">
        <v>-13.471789999864995</v>
      </c>
      <c r="AJ61" s="3">
        <v>2197.1686903983355</v>
      </c>
    </row>
    <row r="62" spans="1:36" ht="15.75">
      <c r="B62" s="47"/>
      <c r="C62" s="348"/>
      <c r="D62" s="6"/>
      <c r="E62" s="6"/>
      <c r="F62" s="21"/>
      <c r="G62" s="21"/>
      <c r="H62" s="21"/>
      <c r="I62" s="21"/>
      <c r="J62" s="7"/>
      <c r="K62" s="3"/>
      <c r="L62" s="3"/>
      <c r="M62" s="573"/>
      <c r="N62" s="606"/>
      <c r="O62" s="3"/>
      <c r="P62" s="3"/>
      <c r="Q62" s="3"/>
      <c r="R62" s="587"/>
      <c r="S62" s="675"/>
      <c r="T62" s="135"/>
      <c r="U62" s="135"/>
      <c r="V62" s="587"/>
      <c r="W62" s="94"/>
      <c r="X62" s="94"/>
      <c r="Z62" s="587"/>
      <c r="AA62" s="3">
        <f t="shared" si="3"/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</row>
    <row r="63" spans="1:36" ht="16.5" thickBot="1">
      <c r="A63" s="44" t="s">
        <v>99</v>
      </c>
      <c r="B63" s="47" t="s">
        <v>24</v>
      </c>
      <c r="C63" s="354">
        <v>25673577.547894102</v>
      </c>
      <c r="D63" s="16">
        <v>3175438.8946056901</v>
      </c>
      <c r="E63" s="16">
        <v>1043502.9477765301</v>
      </c>
      <c r="F63" s="22">
        <v>1651019.37042315</v>
      </c>
      <c r="G63" s="22">
        <v>897316.63307579595</v>
      </c>
      <c r="H63" s="22">
        <v>188249.83721</v>
      </c>
      <c r="I63" s="22">
        <v>970443.70618663006</v>
      </c>
      <c r="J63" s="17">
        <v>33599548.937172003</v>
      </c>
      <c r="K63" s="3"/>
      <c r="L63" s="3"/>
      <c r="M63" s="575">
        <v>148713.93377</v>
      </c>
      <c r="N63" s="605"/>
      <c r="O63" s="3"/>
      <c r="P63" s="3">
        <f>J63-SUM(C63:I63)</f>
        <v>1.0430812835693359E-7</v>
      </c>
      <c r="Q63" s="3"/>
      <c r="R63" s="589">
        <v>33599548.937161997</v>
      </c>
      <c r="S63" s="675">
        <f t="shared" si="1"/>
        <v>-1.0006129741668701E-5</v>
      </c>
      <c r="T63" s="135"/>
      <c r="U63" s="135"/>
      <c r="V63" s="589">
        <v>31760436.9059528</v>
      </c>
      <c r="W63" s="94">
        <f t="shared" si="2"/>
        <v>1839112.031219203</v>
      </c>
      <c r="X63" s="94"/>
      <c r="Z63" s="589">
        <v>33600638.450952202</v>
      </c>
      <c r="AA63" s="3">
        <f t="shared" si="3"/>
        <v>1089.5137801989913</v>
      </c>
      <c r="AC63" s="3">
        <v>0</v>
      </c>
      <c r="AD63" s="3">
        <v>0</v>
      </c>
      <c r="AE63" s="3">
        <v>1205.1813560801093</v>
      </c>
      <c r="AF63" s="3">
        <v>3355.730830000015</v>
      </c>
      <c r="AG63" s="3">
        <v>6.0138991102576256E-6</v>
      </c>
      <c r="AH63" s="3">
        <v>0</v>
      </c>
      <c r="AI63" s="3">
        <v>0</v>
      </c>
      <c r="AJ63" s="3">
        <v>4560.9121921062469</v>
      </c>
    </row>
    <row r="64" spans="1:36" ht="16.5" thickTop="1" thickBot="1">
      <c r="B64" s="98"/>
      <c r="C64" s="359"/>
      <c r="D64" s="87"/>
      <c r="E64" s="87"/>
      <c r="F64" s="101"/>
      <c r="G64" s="101"/>
      <c r="H64" s="101"/>
      <c r="I64" s="101"/>
      <c r="J64" s="88"/>
      <c r="M64" s="579"/>
      <c r="N64" s="132"/>
      <c r="R64" s="594"/>
      <c r="S64" s="675"/>
      <c r="T64" s="135"/>
      <c r="U64" s="135"/>
      <c r="V64" s="594"/>
      <c r="Z64" s="594"/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</row>
    <row r="65" spans="2:36">
      <c r="C65" s="135">
        <f t="shared" ref="C65:J65" si="6">C32-C63</f>
        <v>0</v>
      </c>
      <c r="D65" s="135">
        <f t="shared" si="6"/>
        <v>0</v>
      </c>
      <c r="E65" s="135">
        <f t="shared" ref="E65" si="7">E32-E63</f>
        <v>5.1399692893028259E-6</v>
      </c>
      <c r="F65" s="393">
        <f t="shared" si="6"/>
        <v>0</v>
      </c>
      <c r="G65" s="393">
        <f t="shared" ref="G65:H65" si="8">G32-G63</f>
        <v>-6.0138991102576256E-6</v>
      </c>
      <c r="H65" s="393">
        <f t="shared" si="8"/>
        <v>0</v>
      </c>
      <c r="I65" s="393">
        <f t="shared" si="6"/>
        <v>9.9969329312443733E-6</v>
      </c>
      <c r="J65" s="135">
        <f t="shared" si="6"/>
        <v>9.0226531028747559E-6</v>
      </c>
      <c r="M65" s="135">
        <f t="shared" ref="M65" si="9">M32-M63</f>
        <v>0</v>
      </c>
      <c r="N65" s="135"/>
      <c r="R65" s="135">
        <f>R32-R63</f>
        <v>1.9133090972900391E-5</v>
      </c>
      <c r="S65" s="135"/>
      <c r="T65" s="135"/>
      <c r="U65" s="135"/>
      <c r="V65" s="135">
        <f>V32-V63</f>
        <v>1.9032508134841919E-5</v>
      </c>
      <c r="Z65" s="135">
        <f>Z32-Z63</f>
        <v>8.799135684967041E-6</v>
      </c>
      <c r="AC65" s="3"/>
      <c r="AD65" s="3"/>
      <c r="AE65" s="3"/>
      <c r="AF65" s="3"/>
      <c r="AG65" s="3"/>
      <c r="AH65" s="3"/>
      <c r="AI65" s="3"/>
      <c r="AJ65" s="3"/>
    </row>
    <row r="66" spans="2:36">
      <c r="S66" s="135"/>
      <c r="T66" s="135"/>
      <c r="U66" s="135"/>
      <c r="AC66" s="3"/>
      <c r="AD66" s="3"/>
      <c r="AE66" s="3"/>
      <c r="AF66" s="3"/>
      <c r="AG66" s="3"/>
      <c r="AH66" s="3"/>
      <c r="AI66" s="3"/>
      <c r="AJ66" s="3"/>
    </row>
    <row r="67" spans="2:36" ht="15.75">
      <c r="B67" s="57" t="s">
        <v>32</v>
      </c>
      <c r="C67" s="29"/>
      <c r="D67" s="29"/>
      <c r="E67" s="638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S67" s="135"/>
      <c r="T67" s="135"/>
      <c r="U67" s="135"/>
      <c r="AC67" s="3"/>
      <c r="AD67" s="3"/>
      <c r="AE67" s="3"/>
      <c r="AF67" s="3"/>
      <c r="AG67" s="3"/>
      <c r="AH67" s="3"/>
      <c r="AI67" s="3"/>
      <c r="AJ67" s="3"/>
    </row>
    <row r="68" spans="2:36" ht="15.75">
      <c r="B68" s="58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S68" s="135"/>
      <c r="T68" s="135"/>
      <c r="U68" s="135"/>
      <c r="AC68" s="3"/>
      <c r="AD68" s="3"/>
      <c r="AE68" s="3"/>
      <c r="AF68" s="3"/>
      <c r="AG68" s="3"/>
      <c r="AH68" s="3"/>
      <c r="AI68" s="3"/>
      <c r="AJ68" s="3"/>
    </row>
    <row r="69" spans="2:36" ht="15.75">
      <c r="B69" s="58" t="s">
        <v>61</v>
      </c>
      <c r="C69" s="59">
        <f>C40</f>
        <v>8467220.2058148012</v>
      </c>
      <c r="D69" s="59">
        <f>D40</f>
        <v>2506899.9761817199</v>
      </c>
      <c r="E69" s="59">
        <f>E40</f>
        <v>850365.30814209906</v>
      </c>
      <c r="F69" s="59">
        <f>F40</f>
        <v>1337223.1456331501</v>
      </c>
      <c r="G69" s="59">
        <f>G40</f>
        <v>872232.92646723404</v>
      </c>
      <c r="H69" s="59">
        <f t="shared" ref="H69:I69" si="10">H40</f>
        <v>188224.47721000001</v>
      </c>
      <c r="I69" s="59">
        <f t="shared" si="10"/>
        <v>-3198040.58855581</v>
      </c>
      <c r="J69" s="59">
        <f>SUM(C69:I69)</f>
        <v>11024125.450893193</v>
      </c>
      <c r="K69" s="29"/>
      <c r="L69" s="29"/>
      <c r="M69" s="29"/>
      <c r="N69" s="29"/>
      <c r="O69" s="29"/>
      <c r="P69" s="29"/>
      <c r="S69" s="135"/>
      <c r="T69" s="135"/>
      <c r="U69" s="135"/>
      <c r="AC69" s="3"/>
      <c r="AD69" s="3"/>
      <c r="AE69" s="3"/>
      <c r="AF69" s="3"/>
      <c r="AG69" s="3"/>
      <c r="AH69" s="3"/>
      <c r="AI69" s="3"/>
      <c r="AJ69" s="3"/>
    </row>
    <row r="70" spans="2:36" ht="15.75">
      <c r="B70" s="58" t="s">
        <v>33</v>
      </c>
      <c r="C70" s="59">
        <f t="shared" ref="C70:J70" si="11">C40-C18</f>
        <v>7187108.4381735511</v>
      </c>
      <c r="D70" s="59">
        <f t="shared" si="11"/>
        <v>1968300.3948046248</v>
      </c>
      <c r="E70" s="59">
        <f t="shared" si="11"/>
        <v>747135.95735274209</v>
      </c>
      <c r="F70" s="59">
        <f t="shared" si="11"/>
        <v>1108862.1129400032</v>
      </c>
      <c r="G70" s="59">
        <f t="shared" ref="G70:H70" si="12">G40-G18</f>
        <v>736252.08765055309</v>
      </c>
      <c r="H70" s="59">
        <f t="shared" si="12"/>
        <v>188224.47721000001</v>
      </c>
      <c r="I70" s="59">
        <f t="shared" si="11"/>
        <v>-3608041.3715808201</v>
      </c>
      <c r="J70" s="59">
        <f t="shared" si="11"/>
        <v>8327842.0965506593</v>
      </c>
      <c r="K70" s="29"/>
      <c r="L70" s="29"/>
      <c r="M70" s="29"/>
      <c r="N70" s="29"/>
      <c r="O70" s="29"/>
      <c r="P70" s="29"/>
      <c r="S70" s="135"/>
      <c r="T70" s="135"/>
      <c r="U70" s="135"/>
      <c r="AC70" s="3"/>
      <c r="AD70" s="3"/>
      <c r="AE70" s="3"/>
      <c r="AF70" s="3"/>
      <c r="AG70" s="3"/>
      <c r="AH70" s="3"/>
      <c r="AI70" s="3"/>
      <c r="AJ70" s="3"/>
    </row>
    <row r="71" spans="2:36" ht="15.75">
      <c r="B71" s="60"/>
      <c r="C71" s="31"/>
      <c r="D71" s="31"/>
      <c r="E71" s="31"/>
      <c r="F71" s="31"/>
      <c r="G71" s="165"/>
      <c r="H71" s="165"/>
      <c r="I71" s="31"/>
      <c r="J71" s="31"/>
      <c r="K71" s="29"/>
      <c r="L71" s="29"/>
      <c r="M71" s="29"/>
      <c r="N71" s="29"/>
      <c r="O71" s="29"/>
      <c r="P71" s="29"/>
      <c r="S71" s="135"/>
      <c r="T71" s="135"/>
      <c r="U71" s="135"/>
      <c r="AC71" s="3"/>
      <c r="AD71" s="3"/>
      <c r="AE71" s="3"/>
      <c r="AF71" s="3"/>
      <c r="AG71" s="3"/>
      <c r="AH71" s="3"/>
      <c r="AI71" s="3"/>
      <c r="AJ71" s="3"/>
    </row>
    <row r="72" spans="2:36" ht="15.75">
      <c r="B72" s="58" t="s">
        <v>62</v>
      </c>
      <c r="C72" s="61">
        <f t="shared" ref="C72:J72" si="13">C47+C54</f>
        <v>7378339.5581339896</v>
      </c>
      <c r="D72" s="61">
        <f t="shared" si="13"/>
        <v>491124.11550267041</v>
      </c>
      <c r="E72" s="61">
        <f t="shared" si="13"/>
        <v>0</v>
      </c>
      <c r="F72" s="61">
        <f t="shared" si="13"/>
        <v>271313.51780999999</v>
      </c>
      <c r="G72" s="61">
        <f t="shared" ref="G72:H72" si="14">G47+G54</f>
        <v>0</v>
      </c>
      <c r="H72" s="61">
        <f t="shared" si="14"/>
        <v>0</v>
      </c>
      <c r="I72" s="61">
        <f t="shared" si="13"/>
        <v>3970465.2312599998</v>
      </c>
      <c r="J72" s="61">
        <f t="shared" si="13"/>
        <v>12111242.422706651</v>
      </c>
      <c r="K72" s="29"/>
      <c r="L72" s="29"/>
      <c r="M72" s="29"/>
      <c r="N72" s="29"/>
      <c r="O72" s="29"/>
      <c r="P72" s="29"/>
      <c r="S72" s="135"/>
      <c r="T72" s="135"/>
      <c r="U72" s="135"/>
      <c r="AC72" s="3"/>
      <c r="AD72" s="3"/>
      <c r="AE72" s="3"/>
      <c r="AF72" s="3"/>
      <c r="AG72" s="3"/>
      <c r="AH72" s="3"/>
      <c r="AI72" s="3"/>
      <c r="AJ72" s="3"/>
    </row>
    <row r="73" spans="2:36" ht="15.75">
      <c r="B73" s="58" t="s">
        <v>34</v>
      </c>
      <c r="C73" s="61">
        <f t="shared" ref="C73:J73" si="15">C72-C28</f>
        <v>6574283.4739608346</v>
      </c>
      <c r="D73" s="61">
        <f t="shared" si="15"/>
        <v>465252.04851598112</v>
      </c>
      <c r="E73" s="61">
        <f t="shared" si="15"/>
        <v>-4456.09224631085</v>
      </c>
      <c r="F73" s="61">
        <f t="shared" si="15"/>
        <v>221194.73313000001</v>
      </c>
      <c r="G73" s="61">
        <f t="shared" ref="G73:H73" si="16">G72-G28</f>
        <v>-33601.875176188405</v>
      </c>
      <c r="H73" s="61">
        <f t="shared" si="16"/>
        <v>-0.36599999999999999</v>
      </c>
      <c r="I73" s="61">
        <f t="shared" si="15"/>
        <v>3653229.0211499999</v>
      </c>
      <c r="J73" s="61">
        <f t="shared" si="15"/>
        <v>10875900.943334311</v>
      </c>
      <c r="K73" s="29"/>
      <c r="L73" s="29"/>
      <c r="M73" s="29"/>
      <c r="N73" s="29"/>
      <c r="O73" s="29"/>
      <c r="P73" s="29"/>
      <c r="S73" s="135"/>
      <c r="T73" s="135"/>
      <c r="U73" s="135"/>
      <c r="AC73" s="3"/>
      <c r="AD73" s="3"/>
      <c r="AE73" s="3"/>
      <c r="AF73" s="3"/>
      <c r="AG73" s="3"/>
      <c r="AH73" s="3"/>
      <c r="AI73" s="3"/>
      <c r="AJ73" s="3"/>
    </row>
    <row r="74" spans="2:36" ht="15.75">
      <c r="B74" s="58" t="s">
        <v>35</v>
      </c>
      <c r="C74" s="32">
        <f t="shared" ref="C74:J74" si="17">C72/C32</f>
        <v>0.28739039365938329</v>
      </c>
      <c r="D74" s="32">
        <f t="shared" si="17"/>
        <v>0.15466338096978424</v>
      </c>
      <c r="E74" s="32">
        <f t="shared" si="17"/>
        <v>0</v>
      </c>
      <c r="F74" s="32">
        <f t="shared" si="17"/>
        <v>0.16433091135718375</v>
      </c>
      <c r="G74" s="32">
        <f t="shared" ref="G74:H74" si="18">G72/G32</f>
        <v>0</v>
      </c>
      <c r="H74" s="32">
        <f t="shared" si="18"/>
        <v>0</v>
      </c>
      <c r="I74" s="32">
        <f t="shared" si="17"/>
        <v>4.0913916035594564</v>
      </c>
      <c r="J74" s="32">
        <f t="shared" si="17"/>
        <v>0.36045848250374679</v>
      </c>
      <c r="K74" s="29"/>
      <c r="L74" s="29"/>
      <c r="M74" s="29"/>
      <c r="N74" s="29"/>
      <c r="O74" s="29"/>
      <c r="P74" s="29"/>
      <c r="S74" s="135"/>
      <c r="T74" s="135"/>
      <c r="U74" s="135"/>
      <c r="AC74" s="3"/>
      <c r="AD74" s="3"/>
      <c r="AE74" s="3"/>
      <c r="AF74" s="3"/>
      <c r="AG74" s="3"/>
      <c r="AH74" s="3"/>
      <c r="AI74" s="3"/>
      <c r="AJ74" s="3"/>
    </row>
    <row r="75" spans="2:36" ht="15.75">
      <c r="B75" s="58" t="s">
        <v>36</v>
      </c>
      <c r="C75" s="32">
        <f t="shared" ref="C75:J75" si="19">C73/(C32-C28)</f>
        <v>0.26435102434726132</v>
      </c>
      <c r="D75" s="32">
        <f t="shared" si="19"/>
        <v>0.14771937665717061</v>
      </c>
      <c r="E75" s="32">
        <f t="shared" si="19"/>
        <v>-4.2886345524956043E-3</v>
      </c>
      <c r="F75" s="32">
        <f t="shared" si="19"/>
        <v>0.13816893759665894</v>
      </c>
      <c r="G75" s="32">
        <f t="shared" ref="G75:H75" si="20">G73/(G32-G28)</f>
        <v>-3.8903903017861861E-2</v>
      </c>
      <c r="H75" s="32">
        <f t="shared" si="20"/>
        <v>-1.9442285688638777E-6</v>
      </c>
      <c r="I75" s="32">
        <f t="shared" si="19"/>
        <v>5.5927542825771805</v>
      </c>
      <c r="J75" s="32">
        <f t="shared" si="19"/>
        <v>0.33604718909037351</v>
      </c>
      <c r="K75" s="29"/>
      <c r="L75" s="29"/>
      <c r="M75" s="29"/>
      <c r="N75" s="29"/>
      <c r="O75" s="29"/>
      <c r="P75" s="29"/>
      <c r="S75" s="135"/>
      <c r="T75" s="135"/>
      <c r="U75" s="135"/>
      <c r="AC75" s="3"/>
      <c r="AD75" s="3"/>
      <c r="AE75" s="3"/>
      <c r="AF75" s="3"/>
      <c r="AG75" s="3"/>
      <c r="AH75" s="3"/>
      <c r="AI75" s="3"/>
      <c r="AJ75" s="3"/>
    </row>
    <row r="76" spans="2:36" ht="15.75">
      <c r="B76" s="58" t="s">
        <v>37</v>
      </c>
      <c r="C76" s="32">
        <f t="shared" ref="C76:J76" si="21">C72/C44</f>
        <v>0.49222251125190242</v>
      </c>
      <c r="D76" s="32">
        <f t="shared" si="21"/>
        <v>0.19590893939482404</v>
      </c>
      <c r="E76" s="32">
        <f t="shared" si="21"/>
        <v>0</v>
      </c>
      <c r="F76" s="32">
        <f t="shared" si="21"/>
        <v>0.20244753097260682</v>
      </c>
      <c r="G76" s="32">
        <f t="shared" ref="G76:H76" si="22">G72/G44</f>
        <v>0</v>
      </c>
      <c r="H76" s="32">
        <f t="shared" si="22"/>
        <v>0</v>
      </c>
      <c r="I76" s="32">
        <f t="shared" si="21"/>
        <v>-1.2415616519692791</v>
      </c>
      <c r="J76" s="32">
        <f t="shared" si="21"/>
        <v>0.69010813021412387</v>
      </c>
      <c r="K76" s="62"/>
      <c r="L76" s="62"/>
      <c r="M76" s="62"/>
      <c r="N76" s="62"/>
      <c r="O76" s="62"/>
      <c r="P76" s="62"/>
      <c r="S76" s="135"/>
      <c r="T76" s="135"/>
      <c r="U76" s="135"/>
      <c r="AC76" s="3"/>
      <c r="AD76" s="3"/>
      <c r="AE76" s="3"/>
      <c r="AF76" s="3"/>
      <c r="AG76" s="3"/>
      <c r="AH76" s="3"/>
      <c r="AI76" s="3"/>
      <c r="AJ76" s="3"/>
    </row>
    <row r="77" spans="2:36" ht="15.75">
      <c r="B77" s="58" t="s">
        <v>38</v>
      </c>
      <c r="C77" s="32">
        <f t="shared" ref="C77:J77" si="23">C73/C44</f>
        <v>0.43858246096406039</v>
      </c>
      <c r="D77" s="32">
        <f t="shared" si="23"/>
        <v>0.18558859664780497</v>
      </c>
      <c r="E77" s="32">
        <f t="shared" si="23"/>
        <v>-5.2402093590158049E-3</v>
      </c>
      <c r="F77" s="32">
        <f t="shared" si="23"/>
        <v>0.16505011599780553</v>
      </c>
      <c r="G77" s="32">
        <f t="shared" ref="G77:H77" si="24">G73/G44</f>
        <v>-3.8523970096250061E-2</v>
      </c>
      <c r="H77" s="32">
        <f t="shared" si="24"/>
        <v>-1.9444867395841284E-6</v>
      </c>
      <c r="I77" s="32">
        <f t="shared" si="23"/>
        <v>-1.1423621148501357</v>
      </c>
      <c r="J77" s="32">
        <f t="shared" si="23"/>
        <v>0.6197173999528538</v>
      </c>
      <c r="K77" s="29"/>
      <c r="L77" s="29"/>
      <c r="M77" s="29"/>
      <c r="N77" s="29"/>
      <c r="O77" s="29"/>
      <c r="P77" s="29"/>
      <c r="S77" s="135"/>
      <c r="T77" s="135"/>
      <c r="U77" s="135"/>
      <c r="AC77" s="3"/>
      <c r="AD77" s="3"/>
      <c r="AE77" s="3"/>
      <c r="AF77" s="3"/>
      <c r="AG77" s="3"/>
      <c r="AH77" s="3"/>
      <c r="AI77" s="3"/>
      <c r="AJ77" s="3"/>
    </row>
    <row r="78" spans="2:36">
      <c r="V78" s="200"/>
    </row>
    <row r="80" spans="2:36">
      <c r="C80" s="3"/>
      <c r="D80" s="3"/>
      <c r="E80" s="3"/>
      <c r="F80" s="3"/>
      <c r="G80" s="3"/>
      <c r="H80" s="3"/>
      <c r="I80" s="3"/>
      <c r="J80" s="3"/>
    </row>
    <row r="81" spans="3:10">
      <c r="C81" s="3"/>
      <c r="D81" s="3"/>
      <c r="E81" s="3"/>
      <c r="F81" s="3"/>
      <c r="G81" s="3"/>
      <c r="H81" s="3"/>
      <c r="I81" s="3"/>
      <c r="J81" s="3"/>
    </row>
  </sheetData>
  <mergeCells count="3">
    <mergeCell ref="C6:J6"/>
    <mergeCell ref="C7:J7"/>
    <mergeCell ref="M8:M9"/>
  </mergeCells>
  <phoneticPr fontId="118" type="noConversion"/>
  <printOptions gridLines="1"/>
  <pageMargins left="0.25" right="0.25" top="0.75" bottom="0.75" header="0.3" footer="0.3"/>
  <pageSetup paperSize="9" scale="36" orientation="portrait" r:id="rId1"/>
  <customProperties>
    <customPr name="SheetOptions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G105"/>
  <sheetViews>
    <sheetView showGridLines="0" tabSelected="1" zoomScale="70" zoomScaleNormal="70" workbookViewId="0">
      <pane xSplit="2" ySplit="8" topLeftCell="C9" activePane="bottomRight" state="frozen"/>
      <selection activeCell="B26" sqref="B26"/>
      <selection pane="topRight" activeCell="B26" sqref="B26"/>
      <selection pane="bottomLeft" activeCell="B26" sqref="B26"/>
      <selection pane="bottomRight" activeCell="C35" sqref="C35"/>
    </sheetView>
  </sheetViews>
  <sheetFormatPr defaultRowHeight="15" outlineLevelCol="1"/>
  <cols>
    <col min="1" max="1" width="10.7109375" customWidth="1"/>
    <col min="2" max="2" width="58.42578125" customWidth="1"/>
    <col min="3" max="3" width="16.5703125" customWidth="1"/>
    <col min="4" max="4" width="15" customWidth="1"/>
    <col min="5" max="5" width="16.140625" customWidth="1"/>
    <col min="6" max="6" width="16" customWidth="1"/>
    <col min="7" max="8" width="15.85546875" customWidth="1"/>
    <col min="9" max="9" width="16.28515625" customWidth="1"/>
    <col min="10" max="10" width="19.7109375" customWidth="1"/>
    <col min="11" max="11" width="10.140625" style="29" customWidth="1"/>
    <col min="12" max="12" width="5.42578125" style="29" customWidth="1"/>
    <col min="13" max="13" width="3" style="29" customWidth="1"/>
    <col min="14" max="14" width="19.140625" style="29" hidden="1" customWidth="1"/>
    <col min="15" max="15" width="1.85546875" style="29" customWidth="1"/>
    <col min="16" max="16" width="19.140625" style="29" customWidth="1"/>
    <col min="17" max="17" width="8.28515625" style="132" customWidth="1"/>
    <col min="18" max="18" width="19.140625" style="29" hidden="1" customWidth="1"/>
    <col min="19" max="19" width="1.5703125" style="29" hidden="1" customWidth="1"/>
    <col min="20" max="20" width="19.140625" style="29" hidden="1" customWidth="1"/>
    <col min="21" max="21" width="1.140625" style="29" hidden="1" customWidth="1"/>
    <col min="22" max="22" width="19" style="29" hidden="1" customWidth="1"/>
    <col min="23" max="23" width="9" style="132" customWidth="1"/>
    <col min="24" max="24" width="1.85546875" style="494" customWidth="1"/>
    <col min="25" max="25" width="1.85546875" style="93" customWidth="1"/>
    <col min="26" max="32" width="12.28515625" hidden="1" customWidth="1" outlineLevel="1"/>
    <col min="33" max="33" width="9.28515625" style="29" hidden="1" customWidth="1" outlineLevel="1"/>
    <col min="34" max="34" width="2.28515625" style="29" hidden="1" customWidth="1" outlineLevel="1"/>
    <col min="35" max="35" width="2.85546875" style="29" hidden="1" customWidth="1" outlineLevel="1"/>
    <col min="36" max="36" width="20" style="93" hidden="1" customWidth="1" outlineLevel="1"/>
    <col min="37" max="37" width="1.5703125" style="93" hidden="1" customWidth="1" outlineLevel="1"/>
    <col min="38" max="38" width="17.28515625" style="93" hidden="1" customWidth="1" outlineLevel="1"/>
    <col min="39" max="39" width="1.28515625" style="29" hidden="1" customWidth="1" outlineLevel="1"/>
    <col min="40" max="40" width="19.140625" style="29" hidden="1" customWidth="1" outlineLevel="1"/>
    <col min="41" max="41" width="1.5703125" style="29" hidden="1" customWidth="1" outlineLevel="1"/>
    <col min="42" max="42" width="19.140625" style="29" hidden="1" customWidth="1" outlineLevel="1"/>
    <col min="43" max="43" width="1.140625" style="29" hidden="1" customWidth="1" outlineLevel="1"/>
    <col min="44" max="44" width="20" style="93" hidden="1" customWidth="1" outlineLevel="1"/>
    <col min="45" max="45" width="5.42578125" style="371" hidden="1" customWidth="1" outlineLevel="1"/>
    <col min="46" max="46" width="1.140625" style="502" customWidth="1" collapsed="1"/>
    <col min="47" max="47" width="2" customWidth="1"/>
    <col min="48" max="48" width="21.28515625" hidden="1" customWidth="1" outlineLevel="1"/>
    <col min="49" max="49" width="16.140625" hidden="1" customWidth="1" outlineLevel="1"/>
    <col min="50" max="50" width="11.42578125" hidden="1" customWidth="1" outlineLevel="1"/>
    <col min="51" max="51" width="12.42578125" hidden="1" customWidth="1" outlineLevel="1"/>
    <col min="52" max="52" width="10.5703125" hidden="1" customWidth="1" outlineLevel="1"/>
    <col min="53" max="53" width="12.140625" hidden="1" customWidth="1" outlineLevel="1"/>
    <col min="54" max="54" width="15.7109375" hidden="1" customWidth="1" outlineLevel="1"/>
    <col min="55" max="56" width="6.42578125" style="29" hidden="1" customWidth="1" outlineLevel="1"/>
    <col min="57" max="57" width="2.42578125" hidden="1" customWidth="1" outlineLevel="1"/>
    <col min="58" max="58" width="20" style="93" hidden="1" customWidth="1" outlineLevel="1"/>
    <col min="59" max="59" width="1.5703125" style="93" hidden="1" customWidth="1" outlineLevel="1"/>
    <col min="60" max="60" width="17.28515625" style="93" hidden="1" customWidth="1" outlineLevel="1"/>
    <col min="61" max="61" width="1.28515625" style="29" hidden="1" customWidth="1" outlineLevel="1"/>
    <col min="62" max="62" width="19.140625" style="29" hidden="1" customWidth="1" outlineLevel="1"/>
    <col min="63" max="63" width="1.5703125" style="29" hidden="1" customWidth="1" outlineLevel="1"/>
    <col min="64" max="64" width="19.140625" style="29" hidden="1" customWidth="1" outlineLevel="1"/>
    <col min="65" max="65" width="1.140625" style="29" hidden="1" customWidth="1" outlineLevel="1"/>
    <col min="66" max="66" width="20" style="93" hidden="1" customWidth="1" outlineLevel="1"/>
    <col min="67" max="67" width="4" style="371" customWidth="1" collapsed="1"/>
    <col min="68" max="68" width="2.28515625" style="512" customWidth="1"/>
    <col min="69" max="69" width="2.85546875" customWidth="1"/>
    <col min="70" max="75" width="13.42578125" hidden="1" customWidth="1" outlineLevel="1"/>
    <col min="76" max="76" width="15.28515625" hidden="1" customWidth="1" outlineLevel="1"/>
    <col min="77" max="77" width="6.85546875" style="29" hidden="1" customWidth="1" outlineLevel="1"/>
    <col min="78" max="78" width="6.42578125" style="29" hidden="1" customWidth="1" outlineLevel="1"/>
    <col min="79" max="79" width="17" style="29" hidden="1" customWidth="1" outlineLevel="1"/>
    <col min="80" max="80" width="6.42578125" style="29" hidden="1" customWidth="1" outlineLevel="1"/>
    <col min="81" max="81" width="5.140625" hidden="1" customWidth="1" outlineLevel="1"/>
    <col min="82" max="82" width="20" style="93" hidden="1" customWidth="1" outlineLevel="1"/>
    <col min="83" max="83" width="2" style="93" hidden="1" customWidth="1" outlineLevel="1"/>
    <col min="84" max="84" width="17.28515625" style="93" hidden="1" customWidth="1" outlineLevel="1"/>
    <col min="85" max="85" width="1.28515625" style="29" hidden="1" customWidth="1" outlineLevel="1"/>
    <col min="86" max="86" width="19.140625" style="29" hidden="1" customWidth="1" outlineLevel="1"/>
    <col min="87" max="87" width="1.5703125" style="29" hidden="1" customWidth="1" outlineLevel="1"/>
    <col min="88" max="88" width="19.140625" style="29" hidden="1" customWidth="1" outlineLevel="1"/>
    <col min="89" max="89" width="1.140625" style="29" hidden="1" customWidth="1" outlineLevel="1"/>
    <col min="90" max="90" width="20" style="93" hidden="1" customWidth="1" outlineLevel="1"/>
    <col min="91" max="91" width="3.140625" style="29" customWidth="1" collapsed="1"/>
    <col min="92" max="92" width="2.7109375" style="512" customWidth="1"/>
    <col min="93" max="93" width="2.7109375" style="63" customWidth="1"/>
    <col min="94" max="94" width="12.5703125" hidden="1" customWidth="1" outlineLevel="1"/>
    <col min="95" max="99" width="12" hidden="1" customWidth="1" outlineLevel="1"/>
    <col min="100" max="100" width="17.28515625" hidden="1" customWidth="1" outlineLevel="1"/>
    <col min="101" max="101" width="12" hidden="1" customWidth="1" outlineLevel="1"/>
    <col min="102" max="102" width="9" style="29" hidden="1" customWidth="1" outlineLevel="1"/>
    <col min="103" max="103" width="11.7109375" style="29" hidden="1" customWidth="1" outlineLevel="1"/>
    <col min="104" max="104" width="19.140625" style="29" hidden="1" customWidth="1" outlineLevel="1"/>
    <col min="105" max="105" width="5.140625" style="29" hidden="1" customWidth="1" outlineLevel="1"/>
    <col min="106" max="106" width="1.7109375" style="29" hidden="1" customWidth="1" outlineLevel="1"/>
    <col min="107" max="107" width="20" style="93" hidden="1" customWidth="1" outlineLevel="1"/>
    <col min="108" max="108" width="2" style="93" hidden="1" customWidth="1" outlineLevel="1"/>
    <col min="109" max="109" width="17.28515625" style="93" hidden="1" customWidth="1" outlineLevel="1"/>
    <col min="110" max="110" width="1.28515625" style="29" hidden="1" customWidth="1" outlineLevel="1"/>
    <col min="111" max="111" width="19.140625" style="29" hidden="1" customWidth="1" outlineLevel="1"/>
    <col min="112" max="112" width="1.5703125" style="29" hidden="1" customWidth="1" outlineLevel="1"/>
    <col min="113" max="113" width="19.140625" style="29" hidden="1" customWidth="1" outlineLevel="1"/>
    <col min="114" max="114" width="1.140625" style="29" hidden="1" customWidth="1" outlineLevel="1"/>
    <col min="115" max="115" width="20" style="93" hidden="1" customWidth="1" outlineLevel="1"/>
    <col min="116" max="116" width="4.28515625" style="371" customWidth="1" collapsed="1"/>
    <col min="117" max="117" width="1.28515625" style="551" customWidth="1"/>
    <col min="118" max="118" width="4.28515625" style="132" customWidth="1"/>
    <col min="119" max="119" width="12.140625" customWidth="1"/>
    <col min="120" max="120" width="9.85546875" customWidth="1"/>
    <col min="121" max="121" width="8.28515625" bestFit="1" customWidth="1"/>
    <col min="122" max="122" width="8.28515625" customWidth="1"/>
    <col min="123" max="123" width="11.28515625" customWidth="1"/>
    <col min="124" max="127" width="21.5703125" customWidth="1"/>
    <col min="128" max="128" width="16.85546875" customWidth="1"/>
    <col min="129" max="129" width="13.85546875" customWidth="1"/>
    <col min="130" max="130" width="17" customWidth="1"/>
    <col min="131" max="132" width="11.7109375" customWidth="1"/>
    <col min="133" max="133" width="15.5703125" customWidth="1"/>
    <col min="134" max="140" width="11.7109375" customWidth="1"/>
    <col min="141" max="141" width="8.28515625" customWidth="1"/>
    <col min="142" max="142" width="10.5703125" bestFit="1" customWidth="1"/>
    <col min="143" max="145" width="8.28515625" customWidth="1"/>
    <col min="146" max="146" width="11.140625" customWidth="1"/>
    <col min="147" max="147" width="10.7109375" customWidth="1"/>
    <col min="148" max="148" width="10" bestFit="1" customWidth="1"/>
    <col min="149" max="149" width="7" bestFit="1" customWidth="1"/>
    <col min="150" max="150" width="8.7109375" bestFit="1" customWidth="1"/>
    <col min="151" max="151" width="7" bestFit="1" customWidth="1"/>
    <col min="152" max="152" width="8.7109375" bestFit="1" customWidth="1"/>
    <col min="153" max="153" width="10.5703125" bestFit="1" customWidth="1"/>
    <col min="154" max="158" width="8.42578125" bestFit="1" customWidth="1"/>
    <col min="159" max="159" width="5.42578125" customWidth="1"/>
    <col min="160" max="160" width="10.5703125" bestFit="1" customWidth="1"/>
    <col min="161" max="165" width="8.28515625" bestFit="1" customWidth="1"/>
    <col min="166" max="188" width="5.42578125" customWidth="1"/>
    <col min="189" max="189" width="14.7109375" style="29" customWidth="1"/>
  </cols>
  <sheetData>
    <row r="1" spans="1:189" s="29" customFormat="1" ht="15.75">
      <c r="A1" s="472">
        <f>COVER!B3</f>
        <v>2019</v>
      </c>
      <c r="B1" s="582" t="str">
        <f>'SEGMENT BS USD'!B1</f>
        <v>GLP Holdings LP Group</v>
      </c>
      <c r="C1" s="360"/>
      <c r="E1" s="360"/>
      <c r="F1" s="360"/>
      <c r="G1" s="360"/>
      <c r="H1" s="360"/>
      <c r="I1" s="360"/>
      <c r="J1" s="360"/>
      <c r="K1" s="360"/>
      <c r="L1" s="360"/>
      <c r="M1" s="360"/>
      <c r="N1" s="394"/>
      <c r="O1" s="360"/>
      <c r="P1" s="360"/>
      <c r="Q1" s="360"/>
      <c r="R1" s="394"/>
      <c r="S1" s="360"/>
      <c r="T1" s="394"/>
      <c r="U1" s="360"/>
      <c r="V1" s="360"/>
      <c r="W1" s="360"/>
      <c r="X1" s="475"/>
      <c r="Y1" s="188"/>
      <c r="Z1" s="472">
        <f>COVER!$B$3</f>
        <v>2019</v>
      </c>
      <c r="AA1" s="472">
        <f>Z1</f>
        <v>2019</v>
      </c>
      <c r="AB1" s="472">
        <f>AA1</f>
        <v>2019</v>
      </c>
      <c r="AC1" s="472">
        <f t="shared" ref="AC1:AE1" si="0">AB1</f>
        <v>2019</v>
      </c>
      <c r="AD1" s="472">
        <f t="shared" si="0"/>
        <v>2019</v>
      </c>
      <c r="AE1" s="472">
        <f t="shared" si="0"/>
        <v>2019</v>
      </c>
      <c r="AF1" s="472">
        <f>AE1</f>
        <v>2019</v>
      </c>
      <c r="AG1" s="472"/>
      <c r="AH1" s="472"/>
      <c r="AI1" s="188"/>
      <c r="AJ1" s="188"/>
      <c r="AK1" s="188"/>
      <c r="AL1" s="188"/>
      <c r="AM1" s="360"/>
      <c r="AN1" s="394"/>
      <c r="AO1" s="360"/>
      <c r="AP1" s="394"/>
      <c r="AQ1" s="360"/>
      <c r="AR1" s="188"/>
      <c r="AS1" s="188"/>
      <c r="AT1" s="475"/>
      <c r="AU1" s="188"/>
      <c r="AV1" s="472">
        <f>COVER!B3</f>
        <v>2019</v>
      </c>
      <c r="AW1" s="472">
        <f>AV1</f>
        <v>2019</v>
      </c>
      <c r="AX1" s="472">
        <f t="shared" ref="AX1:BB1" si="1">AW1</f>
        <v>2019</v>
      </c>
      <c r="AY1" s="472">
        <f t="shared" si="1"/>
        <v>2019</v>
      </c>
      <c r="AZ1" s="472">
        <f t="shared" si="1"/>
        <v>2019</v>
      </c>
      <c r="BA1" s="472">
        <f t="shared" si="1"/>
        <v>2019</v>
      </c>
      <c r="BB1" s="472">
        <f t="shared" si="1"/>
        <v>2019</v>
      </c>
      <c r="BC1" s="472"/>
      <c r="BD1" s="472"/>
      <c r="BE1" s="188"/>
      <c r="BF1" s="188"/>
      <c r="BG1" s="188"/>
      <c r="BH1" s="188"/>
      <c r="BI1" s="360"/>
      <c r="BJ1" s="394"/>
      <c r="BK1" s="360"/>
      <c r="BL1" s="394"/>
      <c r="BM1" s="360"/>
      <c r="BN1" s="188"/>
      <c r="BO1" s="188"/>
      <c r="BP1" s="503"/>
      <c r="BQ1" s="188"/>
      <c r="BR1" s="472">
        <f>COVER!B3</f>
        <v>2019</v>
      </c>
      <c r="BS1" s="472">
        <f>BR1</f>
        <v>2019</v>
      </c>
      <c r="BT1" s="472">
        <f t="shared" ref="BT1:BX1" si="2">BS1</f>
        <v>2019</v>
      </c>
      <c r="BU1" s="472">
        <f t="shared" si="2"/>
        <v>2019</v>
      </c>
      <c r="BV1" s="472">
        <f t="shared" si="2"/>
        <v>2019</v>
      </c>
      <c r="BW1" s="472">
        <f t="shared" si="2"/>
        <v>2019</v>
      </c>
      <c r="BX1" s="472">
        <f t="shared" si="2"/>
        <v>2019</v>
      </c>
      <c r="BY1" s="472"/>
      <c r="BZ1" s="472"/>
      <c r="CA1" s="472"/>
      <c r="CB1" s="472"/>
      <c r="CC1" s="188"/>
      <c r="CD1" s="188"/>
      <c r="CE1" s="188"/>
      <c r="CF1" s="188"/>
      <c r="CG1" s="360"/>
      <c r="CH1" s="394"/>
      <c r="CI1" s="360"/>
      <c r="CJ1" s="394"/>
      <c r="CK1" s="360"/>
      <c r="CL1" s="188"/>
      <c r="CM1" s="188"/>
      <c r="CN1" s="512"/>
      <c r="CO1" s="189"/>
      <c r="CP1" s="472">
        <f>COVER!B3</f>
        <v>2019</v>
      </c>
      <c r="CQ1" s="472">
        <f>CP1</f>
        <v>2019</v>
      </c>
      <c r="CR1" s="472">
        <f t="shared" ref="CR1:CW1" si="3">CQ1</f>
        <v>2019</v>
      </c>
      <c r="CS1" s="472">
        <f t="shared" si="3"/>
        <v>2019</v>
      </c>
      <c r="CT1" s="472">
        <f t="shared" si="3"/>
        <v>2019</v>
      </c>
      <c r="CU1" s="472">
        <f t="shared" si="3"/>
        <v>2019</v>
      </c>
      <c r="CV1" s="472">
        <f>CT1</f>
        <v>2019</v>
      </c>
      <c r="CW1" s="472">
        <f t="shared" si="3"/>
        <v>2019</v>
      </c>
      <c r="CX1" s="472"/>
      <c r="CY1" s="472"/>
      <c r="CZ1" s="472">
        <f>CW1</f>
        <v>2019</v>
      </c>
      <c r="DA1" s="472"/>
      <c r="DB1" s="188"/>
      <c r="DC1" s="188"/>
      <c r="DD1" s="188"/>
      <c r="DE1" s="188"/>
      <c r="DF1" s="360"/>
      <c r="DG1" s="394"/>
      <c r="DH1" s="360"/>
      <c r="DI1" s="394"/>
      <c r="DJ1" s="360"/>
      <c r="DK1" s="188"/>
      <c r="DL1" s="188"/>
      <c r="DM1" s="533"/>
      <c r="DN1" s="190"/>
      <c r="DU1" s="472">
        <f>A1</f>
        <v>2019</v>
      </c>
      <c r="DV1" s="472">
        <f>A1</f>
        <v>2019</v>
      </c>
      <c r="DW1" s="472"/>
    </row>
    <row r="2" spans="1:189" s="414" customFormat="1" ht="31.5">
      <c r="A2" s="472" t="str">
        <f>COVER!B4</f>
        <v>FM03</v>
      </c>
      <c r="B2" s="628" t="s">
        <v>272</v>
      </c>
      <c r="K2" s="266"/>
      <c r="L2" s="266"/>
      <c r="M2" s="266"/>
      <c r="N2" s="458"/>
      <c r="O2" s="452"/>
      <c r="P2" s="459"/>
      <c r="Q2" s="659"/>
      <c r="R2" s="458"/>
      <c r="S2" s="452"/>
      <c r="T2" s="459" t="s">
        <v>207</v>
      </c>
      <c r="U2" s="452"/>
      <c r="V2" s="459" t="s">
        <v>209</v>
      </c>
      <c r="W2" s="413"/>
      <c r="X2" s="476"/>
      <c r="Y2" s="266"/>
      <c r="Z2" s="472" t="s">
        <v>216</v>
      </c>
      <c r="AA2" s="472" t="str">
        <f>Z2</f>
        <v>FM03</v>
      </c>
      <c r="AB2" s="472" t="str">
        <f t="shared" ref="AB2:AE2" si="4">AA2</f>
        <v>FM03</v>
      </c>
      <c r="AC2" s="472" t="str">
        <f t="shared" si="4"/>
        <v>FM03</v>
      </c>
      <c r="AD2" s="472" t="str">
        <f t="shared" si="4"/>
        <v>FM03</v>
      </c>
      <c r="AE2" s="472" t="str">
        <f t="shared" si="4"/>
        <v>FM03</v>
      </c>
      <c r="AF2" s="472" t="str">
        <f>AE2</f>
        <v>FM03</v>
      </c>
      <c r="AG2" s="472"/>
      <c r="AH2" s="472"/>
      <c r="AI2" s="266"/>
      <c r="AJ2" s="452"/>
      <c r="AK2" s="452"/>
      <c r="AL2" s="459"/>
      <c r="AM2" s="452"/>
      <c r="AN2" s="458"/>
      <c r="AO2" s="452"/>
      <c r="AP2" s="459"/>
      <c r="AQ2" s="452"/>
      <c r="AR2" s="459"/>
      <c r="AS2" s="266"/>
      <c r="AT2" s="476"/>
      <c r="AU2" s="266"/>
      <c r="AV2" s="472" t="s">
        <v>217</v>
      </c>
      <c r="AW2" s="472" t="str">
        <f>AV2</f>
        <v>FM06</v>
      </c>
      <c r="AX2" s="472" t="str">
        <f t="shared" ref="AX2:BB2" si="5">AW2</f>
        <v>FM06</v>
      </c>
      <c r="AY2" s="472" t="str">
        <f t="shared" si="5"/>
        <v>FM06</v>
      </c>
      <c r="AZ2" s="472" t="str">
        <f t="shared" si="5"/>
        <v>FM06</v>
      </c>
      <c r="BA2" s="472" t="str">
        <f t="shared" si="5"/>
        <v>FM06</v>
      </c>
      <c r="BB2" s="472" t="str">
        <f t="shared" si="5"/>
        <v>FM06</v>
      </c>
      <c r="BC2" s="472"/>
      <c r="BD2" s="472"/>
      <c r="BE2" s="266"/>
      <c r="BF2" s="452"/>
      <c r="BG2" s="452"/>
      <c r="BH2" s="459"/>
      <c r="BI2" s="452"/>
      <c r="BJ2" s="458" t="s">
        <v>206</v>
      </c>
      <c r="BK2" s="452"/>
      <c r="BL2" s="459" t="s">
        <v>207</v>
      </c>
      <c r="BM2" s="452"/>
      <c r="BN2" s="459" t="s">
        <v>209</v>
      </c>
      <c r="BO2" s="459"/>
      <c r="BP2" s="504"/>
      <c r="BQ2" s="266"/>
      <c r="BR2" s="472" t="s">
        <v>218</v>
      </c>
      <c r="BS2" s="472" t="str">
        <f>BR2</f>
        <v>FM09</v>
      </c>
      <c r="BT2" s="472" t="str">
        <f t="shared" ref="BT2:BX2" si="6">BS2</f>
        <v>FM09</v>
      </c>
      <c r="BU2" s="472" t="str">
        <f t="shared" si="6"/>
        <v>FM09</v>
      </c>
      <c r="BV2" s="472" t="str">
        <f t="shared" si="6"/>
        <v>FM09</v>
      </c>
      <c r="BW2" s="472" t="str">
        <f t="shared" si="6"/>
        <v>FM09</v>
      </c>
      <c r="BX2" s="472" t="str">
        <f t="shared" si="6"/>
        <v>FM09</v>
      </c>
      <c r="BY2" s="472"/>
      <c r="BZ2" s="472"/>
      <c r="CA2" s="472"/>
      <c r="CB2" s="472"/>
      <c r="CC2" s="266"/>
      <c r="CD2" s="452"/>
      <c r="CE2" s="452"/>
      <c r="CF2" s="459"/>
      <c r="CG2" s="452"/>
      <c r="CH2" s="458" t="s">
        <v>206</v>
      </c>
      <c r="CI2" s="452"/>
      <c r="CJ2" s="459" t="s">
        <v>207</v>
      </c>
      <c r="CK2" s="452"/>
      <c r="CL2" s="459" t="s">
        <v>209</v>
      </c>
      <c r="CM2" s="266"/>
      <c r="CN2" s="527"/>
      <c r="CO2" s="413"/>
      <c r="CP2" s="472" t="s">
        <v>213</v>
      </c>
      <c r="CQ2" s="472" t="str">
        <f>CP2</f>
        <v>FM12</v>
      </c>
      <c r="CR2" s="472" t="str">
        <f t="shared" ref="CR2:CW2" si="7">CQ2</f>
        <v>FM12</v>
      </c>
      <c r="CS2" s="472" t="str">
        <f t="shared" si="7"/>
        <v>FM12</v>
      </c>
      <c r="CT2" s="472" t="str">
        <f t="shared" si="7"/>
        <v>FM12</v>
      </c>
      <c r="CU2" s="472" t="str">
        <f t="shared" si="7"/>
        <v>FM12</v>
      </c>
      <c r="CV2" s="472" t="str">
        <f>CT2</f>
        <v>FM12</v>
      </c>
      <c r="CW2" s="472" t="str">
        <f t="shared" si="7"/>
        <v>FM12</v>
      </c>
      <c r="CX2" s="472"/>
      <c r="CY2" s="472"/>
      <c r="CZ2" s="472" t="str">
        <f>CW2</f>
        <v>FM12</v>
      </c>
      <c r="DA2" s="472"/>
      <c r="DB2" s="266"/>
      <c r="DC2" s="452"/>
      <c r="DD2" s="452"/>
      <c r="DE2" s="459"/>
      <c r="DF2" s="452"/>
      <c r="DG2" s="458" t="s">
        <v>206</v>
      </c>
      <c r="DH2" s="452"/>
      <c r="DI2" s="459" t="s">
        <v>207</v>
      </c>
      <c r="DJ2" s="452"/>
      <c r="DK2" s="459" t="s">
        <v>209</v>
      </c>
      <c r="DL2" s="459"/>
      <c r="DM2" s="534"/>
      <c r="DN2" s="413"/>
      <c r="DU2" s="472" t="str">
        <f>A2</f>
        <v>FM03</v>
      </c>
      <c r="DV2" s="472" t="str">
        <f>A2</f>
        <v>FM03</v>
      </c>
      <c r="DW2" s="472"/>
    </row>
    <row r="3" spans="1:189" s="451" customFormat="1" ht="36" customHeight="1" thickBot="1">
      <c r="B3" s="581"/>
      <c r="C3" s="415"/>
      <c r="D3" s="415"/>
      <c r="E3" s="415"/>
      <c r="F3" s="430" t="s">
        <v>179</v>
      </c>
      <c r="G3" s="415"/>
      <c r="H3" s="415"/>
      <c r="I3" s="415"/>
      <c r="J3" s="415"/>
      <c r="K3" s="233"/>
      <c r="L3" s="233"/>
      <c r="M3" s="233"/>
      <c r="N3" s="449"/>
      <c r="O3" s="452"/>
      <c r="P3" s="140" t="s">
        <v>250</v>
      </c>
      <c r="Q3" s="659"/>
      <c r="R3" s="454"/>
      <c r="S3" s="452"/>
      <c r="T3" s="454"/>
      <c r="U3" s="452"/>
      <c r="V3" s="454"/>
      <c r="W3" s="240"/>
      <c r="X3" s="477"/>
      <c r="Y3" s="456"/>
      <c r="Z3" s="456"/>
      <c r="AA3" s="456"/>
      <c r="AB3" s="456"/>
      <c r="AC3" s="456"/>
      <c r="AD3" s="456"/>
      <c r="AE3" s="456"/>
      <c r="AF3" s="456"/>
      <c r="AG3" s="233"/>
      <c r="AH3" s="233"/>
      <c r="AI3" s="233"/>
      <c r="AJ3" s="455"/>
      <c r="AK3" s="452"/>
      <c r="AL3" s="455"/>
      <c r="AM3" s="452"/>
      <c r="AN3" s="454"/>
      <c r="AO3" s="452"/>
      <c r="AP3" s="453"/>
      <c r="AQ3" s="452"/>
      <c r="AR3" s="455"/>
      <c r="AS3" s="233"/>
      <c r="AT3" s="477"/>
      <c r="AU3" s="456"/>
      <c r="AV3" s="456"/>
      <c r="AW3" s="456"/>
      <c r="AX3" s="456"/>
      <c r="AY3" s="456"/>
      <c r="AZ3" s="456"/>
      <c r="BA3" s="456"/>
      <c r="BB3" s="456"/>
      <c r="BC3" s="233"/>
      <c r="BD3" s="233"/>
      <c r="BE3" s="233"/>
      <c r="BF3" s="455"/>
      <c r="BG3" s="452"/>
      <c r="BH3" s="455"/>
      <c r="BI3" s="452"/>
      <c r="BJ3" s="454"/>
      <c r="BK3" s="452"/>
      <c r="BL3" s="453"/>
      <c r="BM3" s="452"/>
      <c r="BN3" s="455"/>
      <c r="BO3" s="455"/>
      <c r="BP3" s="517"/>
      <c r="BQ3" s="456"/>
      <c r="BR3" s="456"/>
      <c r="BS3" s="456"/>
      <c r="BT3" s="456"/>
      <c r="BU3" s="456"/>
      <c r="BV3" s="456"/>
      <c r="BW3" s="456"/>
      <c r="BX3" s="456"/>
      <c r="BY3" s="233"/>
      <c r="BZ3" s="233"/>
      <c r="CA3" s="233"/>
      <c r="CB3" s="233"/>
      <c r="CC3" s="233"/>
      <c r="CD3" s="455"/>
      <c r="CE3" s="452"/>
      <c r="CF3" s="455"/>
      <c r="CG3" s="452"/>
      <c r="CH3" s="454"/>
      <c r="CI3" s="452"/>
      <c r="CJ3" s="453"/>
      <c r="CK3" s="452"/>
      <c r="CL3" s="455"/>
      <c r="CM3" s="233"/>
      <c r="CN3" s="528"/>
      <c r="CO3" s="457"/>
      <c r="CP3" s="456"/>
      <c r="CQ3" s="456"/>
      <c r="CR3" s="456"/>
      <c r="CS3" s="456"/>
      <c r="CT3" s="456"/>
      <c r="CU3" s="456"/>
      <c r="CV3" s="456"/>
      <c r="CW3" s="456"/>
      <c r="CX3" s="233"/>
      <c r="CY3" s="233"/>
      <c r="CZ3" s="467" t="s">
        <v>250</v>
      </c>
      <c r="DA3" s="233"/>
      <c r="DB3" s="233"/>
      <c r="DC3" s="455"/>
      <c r="DD3" s="452"/>
      <c r="DE3" s="455"/>
      <c r="DF3" s="452"/>
      <c r="DG3" s="454"/>
      <c r="DH3" s="452"/>
      <c r="DI3" s="453"/>
      <c r="DJ3" s="452"/>
      <c r="DK3" s="455"/>
      <c r="DL3" s="455"/>
      <c r="DM3" s="535"/>
      <c r="DN3" s="154"/>
      <c r="GG3" s="227"/>
    </row>
    <row r="4" spans="1:189" ht="75">
      <c r="B4" s="2" t="s">
        <v>0</v>
      </c>
      <c r="C4" s="71"/>
      <c r="D4" s="425"/>
      <c r="E4" s="426"/>
      <c r="F4" s="427"/>
      <c r="G4" s="428" t="s">
        <v>201</v>
      </c>
      <c r="H4" s="428"/>
      <c r="I4" s="425"/>
      <c r="J4" s="429" t="s">
        <v>202</v>
      </c>
      <c r="K4" s="188"/>
      <c r="L4" s="188"/>
      <c r="M4" s="188"/>
      <c r="N4" s="369"/>
      <c r="O4" s="266"/>
      <c r="P4" s="556" t="s">
        <v>253</v>
      </c>
      <c r="Q4" s="413"/>
      <c r="R4" s="369"/>
      <c r="S4" s="266"/>
      <c r="T4" s="369"/>
      <c r="U4" s="266"/>
      <c r="V4" s="397" t="s">
        <v>205</v>
      </c>
      <c r="W4" s="190"/>
      <c r="X4" s="475"/>
      <c r="Y4" s="187"/>
      <c r="Z4" s="187"/>
      <c r="AA4" s="187"/>
      <c r="AB4" s="244" t="s">
        <v>195</v>
      </c>
      <c r="AC4" s="187"/>
      <c r="AD4" s="187"/>
      <c r="AE4" s="187"/>
      <c r="AF4" s="187"/>
      <c r="AG4" s="188"/>
      <c r="AH4" s="188"/>
      <c r="AI4" s="188"/>
      <c r="AJ4" s="266"/>
      <c r="AK4" s="266"/>
      <c r="AL4" s="266"/>
      <c r="AM4" s="266"/>
      <c r="AN4" s="266"/>
      <c r="AO4" s="266"/>
      <c r="AP4" s="266"/>
      <c r="AQ4" s="266"/>
      <c r="AR4" s="266"/>
      <c r="AS4" s="188"/>
      <c r="AT4" s="475"/>
      <c r="AU4" s="187"/>
      <c r="AV4" s="187"/>
      <c r="AW4" s="187"/>
      <c r="AX4" s="244" t="s">
        <v>196</v>
      </c>
      <c r="AY4" s="187"/>
      <c r="AZ4" s="187"/>
      <c r="BA4" s="187"/>
      <c r="BB4" s="187"/>
      <c r="BC4" s="188"/>
      <c r="BD4" s="188"/>
      <c r="BE4" s="188"/>
      <c r="BF4" s="266"/>
      <c r="BG4" s="266"/>
      <c r="BH4" s="266"/>
      <c r="BI4" s="266"/>
      <c r="BJ4" s="266" t="s">
        <v>197</v>
      </c>
      <c r="BK4" s="266"/>
      <c r="BL4" s="266" t="s">
        <v>177</v>
      </c>
      <c r="BM4" s="266"/>
      <c r="BN4" s="266" t="s">
        <v>177</v>
      </c>
      <c r="BO4" s="266"/>
      <c r="BP4" s="503"/>
      <c r="BQ4" s="244"/>
      <c r="BR4" s="187"/>
      <c r="BS4" s="187"/>
      <c r="BT4" s="244"/>
      <c r="BU4" s="187" t="s">
        <v>210</v>
      </c>
      <c r="BV4" s="187"/>
      <c r="BW4" s="187"/>
      <c r="BX4" s="187"/>
      <c r="BY4" s="188"/>
      <c r="BZ4" s="188"/>
      <c r="CA4" s="188"/>
      <c r="CB4" s="188"/>
      <c r="CC4" s="188"/>
      <c r="CD4" s="266"/>
      <c r="CE4" s="266"/>
      <c r="CF4" s="266"/>
      <c r="CG4" s="266"/>
      <c r="CH4" s="266" t="s">
        <v>198</v>
      </c>
      <c r="CI4" s="266"/>
      <c r="CJ4" s="266" t="s">
        <v>205</v>
      </c>
      <c r="CK4" s="266"/>
      <c r="CL4" s="266" t="s">
        <v>205</v>
      </c>
      <c r="CM4" s="188"/>
      <c r="CO4" s="191"/>
      <c r="CP4" s="187"/>
      <c r="CQ4" s="187"/>
      <c r="CR4" s="244" t="s">
        <v>214</v>
      </c>
      <c r="CS4" s="187"/>
      <c r="CT4" s="187"/>
      <c r="CU4" s="187"/>
      <c r="CV4" s="187"/>
      <c r="CW4" s="187"/>
      <c r="CX4" s="188"/>
      <c r="CY4" s="188"/>
      <c r="CZ4" s="635" t="s">
        <v>257</v>
      </c>
      <c r="DA4" s="188"/>
      <c r="DB4" s="188"/>
      <c r="DC4" s="266"/>
      <c r="DD4" s="266"/>
      <c r="DE4" s="266"/>
      <c r="DF4" s="266"/>
      <c r="DG4" s="266" t="s">
        <v>215</v>
      </c>
      <c r="DH4" s="266"/>
      <c r="DI4" s="266" t="s">
        <v>205</v>
      </c>
      <c r="DJ4" s="266"/>
      <c r="DK4" s="266" t="s">
        <v>205</v>
      </c>
      <c r="DL4" s="397"/>
      <c r="DM4" s="536"/>
      <c r="DN4" s="154"/>
    </row>
    <row r="5" spans="1:189" s="416" customFormat="1" ht="64.5" thickBot="1">
      <c r="B5" s="417"/>
      <c r="C5" s="461" t="s">
        <v>222</v>
      </c>
      <c r="D5" s="139" t="s">
        <v>223</v>
      </c>
      <c r="E5" s="139" t="s">
        <v>224</v>
      </c>
      <c r="F5" s="140" t="s">
        <v>225</v>
      </c>
      <c r="G5" s="140" t="s">
        <v>226</v>
      </c>
      <c r="H5" s="140" t="s">
        <v>252</v>
      </c>
      <c r="I5" s="140" t="s">
        <v>227</v>
      </c>
      <c r="J5" s="460" t="s">
        <v>221</v>
      </c>
      <c r="K5" s="418"/>
      <c r="L5" s="418"/>
      <c r="M5" s="418"/>
      <c r="N5" s="419"/>
      <c r="O5" s="419"/>
      <c r="P5" s="140" t="s">
        <v>250</v>
      </c>
      <c r="Q5" s="447"/>
      <c r="R5" s="419" t="s">
        <v>203</v>
      </c>
      <c r="S5" s="419"/>
      <c r="T5" s="419" t="s">
        <v>204</v>
      </c>
      <c r="U5" s="419"/>
      <c r="V5" s="419" t="s">
        <v>239</v>
      </c>
      <c r="W5" s="448"/>
      <c r="X5" s="478"/>
      <c r="Y5" s="420"/>
      <c r="Z5" s="467" t="s">
        <v>222</v>
      </c>
      <c r="AA5" s="467" t="s">
        <v>223</v>
      </c>
      <c r="AB5" s="467" t="s">
        <v>224</v>
      </c>
      <c r="AC5" s="467" t="s">
        <v>225</v>
      </c>
      <c r="AD5" s="467" t="s">
        <v>226</v>
      </c>
      <c r="AE5" s="470" t="s">
        <v>227</v>
      </c>
      <c r="AF5" s="467" t="s">
        <v>221</v>
      </c>
      <c r="AG5" s="471"/>
      <c r="AH5" s="471"/>
      <c r="AI5" s="465"/>
      <c r="AJ5" s="468"/>
      <c r="AK5" s="466"/>
      <c r="AL5" s="468"/>
      <c r="AM5" s="466"/>
      <c r="AN5" s="468"/>
      <c r="AO5" s="466"/>
      <c r="AP5" s="468"/>
      <c r="AQ5" s="466"/>
      <c r="AR5" s="468"/>
      <c r="AS5" s="448"/>
      <c r="AT5" s="495"/>
      <c r="AU5" s="420"/>
      <c r="AV5" s="467" t="s">
        <v>222</v>
      </c>
      <c r="AW5" s="467" t="s">
        <v>223</v>
      </c>
      <c r="AX5" s="467" t="s">
        <v>224</v>
      </c>
      <c r="AY5" s="467" t="s">
        <v>225</v>
      </c>
      <c r="AZ5" s="467" t="s">
        <v>226</v>
      </c>
      <c r="BA5" s="470" t="s">
        <v>227</v>
      </c>
      <c r="BB5" s="467" t="s">
        <v>221</v>
      </c>
      <c r="BC5" s="471"/>
      <c r="BD5" s="471"/>
      <c r="BE5" s="465"/>
      <c r="BF5" s="468"/>
      <c r="BG5" s="466"/>
      <c r="BH5" s="468"/>
      <c r="BI5" s="466"/>
      <c r="BJ5" s="468"/>
      <c r="BK5" s="466"/>
      <c r="BL5" s="468"/>
      <c r="BM5" s="466"/>
      <c r="BN5" s="468"/>
      <c r="BO5" s="447"/>
      <c r="BP5" s="519"/>
      <c r="BQ5" s="420"/>
      <c r="BR5" s="467" t="s">
        <v>222</v>
      </c>
      <c r="BS5" s="467" t="s">
        <v>223</v>
      </c>
      <c r="BT5" s="467" t="s">
        <v>224</v>
      </c>
      <c r="BU5" s="467" t="s">
        <v>225</v>
      </c>
      <c r="BV5" s="467" t="s">
        <v>226</v>
      </c>
      <c r="BW5" s="470" t="s">
        <v>227</v>
      </c>
      <c r="BX5" s="467" t="s">
        <v>221</v>
      </c>
      <c r="BY5" s="471"/>
      <c r="BZ5" s="471"/>
      <c r="CA5" s="556" t="s">
        <v>241</v>
      </c>
      <c r="CB5" s="471"/>
      <c r="CC5" s="465"/>
      <c r="CD5" s="468"/>
      <c r="CE5" s="466"/>
      <c r="CF5" s="468"/>
      <c r="CG5" s="466"/>
      <c r="CH5" s="468"/>
      <c r="CI5" s="466"/>
      <c r="CJ5" s="468"/>
      <c r="CK5" s="466"/>
      <c r="CL5" s="468"/>
      <c r="CM5" s="421"/>
      <c r="CN5" s="529"/>
      <c r="CO5" s="422"/>
      <c r="CP5" s="467" t="s">
        <v>222</v>
      </c>
      <c r="CQ5" s="467" t="s">
        <v>223</v>
      </c>
      <c r="CR5" s="467" t="s">
        <v>224</v>
      </c>
      <c r="CS5" s="467" t="s">
        <v>225</v>
      </c>
      <c r="CT5" s="467" t="s">
        <v>226</v>
      </c>
      <c r="CU5" s="140" t="s">
        <v>252</v>
      </c>
      <c r="CV5" s="470" t="s">
        <v>227</v>
      </c>
      <c r="CW5" s="467" t="s">
        <v>221</v>
      </c>
      <c r="CX5" s="471"/>
      <c r="CY5" s="471"/>
      <c r="CZ5" s="467" t="s">
        <v>250</v>
      </c>
      <c r="DA5" s="471"/>
      <c r="DB5" s="465"/>
      <c r="DC5" s="468"/>
      <c r="DD5" s="466"/>
      <c r="DE5" s="468"/>
      <c r="DF5" s="466"/>
      <c r="DG5" s="468"/>
      <c r="DH5" s="466"/>
      <c r="DI5" s="468"/>
      <c r="DJ5" s="466"/>
      <c r="DK5" s="468"/>
      <c r="DL5" s="447"/>
      <c r="DM5" s="537"/>
      <c r="DN5" s="423"/>
      <c r="DT5" s="600" t="s">
        <v>236</v>
      </c>
      <c r="DU5" s="600" t="s">
        <v>246</v>
      </c>
      <c r="DV5" s="600" t="s">
        <v>247</v>
      </c>
      <c r="DW5" s="617"/>
      <c r="GG5" s="424"/>
    </row>
    <row r="6" spans="1:189" s="243" customFormat="1" ht="15.75" customHeight="1">
      <c r="B6" s="71"/>
      <c r="C6" s="681" t="s">
        <v>240</v>
      </c>
      <c r="D6" s="682"/>
      <c r="E6" s="682"/>
      <c r="F6" s="682"/>
      <c r="G6" s="682"/>
      <c r="H6" s="682"/>
      <c r="I6" s="682"/>
      <c r="J6" s="683"/>
      <c r="K6" s="72"/>
      <c r="L6" s="72"/>
      <c r="M6" s="72"/>
      <c r="N6" s="699"/>
      <c r="O6" s="267"/>
      <c r="P6" s="687" t="s">
        <v>258</v>
      </c>
      <c r="Q6" s="267"/>
      <c r="R6" s="700" t="s">
        <v>212</v>
      </c>
      <c r="S6" s="267"/>
      <c r="T6" s="696" t="s">
        <v>200</v>
      </c>
      <c r="U6" s="267"/>
      <c r="V6" s="697" t="s">
        <v>238</v>
      </c>
      <c r="W6" s="72"/>
      <c r="X6" s="479"/>
      <c r="Y6" s="244"/>
      <c r="Z6" s="691" t="s">
        <v>146</v>
      </c>
      <c r="AA6" s="692"/>
      <c r="AB6" s="692"/>
      <c r="AC6" s="692"/>
      <c r="AD6" s="692"/>
      <c r="AE6" s="692"/>
      <c r="AF6" s="693"/>
      <c r="AG6" s="72"/>
      <c r="AH6" s="72"/>
      <c r="AI6" s="72"/>
      <c r="AJ6" s="694" t="s">
        <v>182</v>
      </c>
      <c r="AK6" s="267"/>
      <c r="AL6" s="694" t="s">
        <v>181</v>
      </c>
      <c r="AM6" s="267"/>
      <c r="AN6" s="689" t="s">
        <v>212</v>
      </c>
      <c r="AO6" s="267"/>
      <c r="AP6" s="689" t="s">
        <v>200</v>
      </c>
      <c r="AQ6" s="267"/>
      <c r="AR6" s="690" t="s">
        <v>180</v>
      </c>
      <c r="AS6" s="72"/>
      <c r="AT6" s="479"/>
      <c r="AU6" s="244"/>
      <c r="AV6" s="691" t="s">
        <v>231</v>
      </c>
      <c r="AW6" s="692"/>
      <c r="AX6" s="692"/>
      <c r="AY6" s="692"/>
      <c r="AZ6" s="692"/>
      <c r="BA6" s="692"/>
      <c r="BB6" s="693"/>
      <c r="BC6" s="72"/>
      <c r="BD6" s="72"/>
      <c r="BE6" s="244"/>
      <c r="BF6" s="694"/>
      <c r="BG6" s="267"/>
      <c r="BH6" s="694"/>
      <c r="BI6" s="267"/>
      <c r="BJ6" s="696" t="s">
        <v>212</v>
      </c>
      <c r="BK6" s="267"/>
      <c r="BL6" s="696" t="s">
        <v>200</v>
      </c>
      <c r="BM6" s="267"/>
      <c r="BN6" s="695" t="s">
        <v>180</v>
      </c>
      <c r="BO6" s="267"/>
      <c r="BP6" s="520"/>
      <c r="BQ6" s="72"/>
      <c r="BR6" s="691" t="s">
        <v>234</v>
      </c>
      <c r="BS6" s="692"/>
      <c r="BT6" s="692"/>
      <c r="BU6" s="692"/>
      <c r="BV6" s="692"/>
      <c r="BW6" s="692"/>
      <c r="BX6" s="693"/>
      <c r="BY6" s="72"/>
      <c r="BZ6" s="72"/>
      <c r="CA6" s="687" t="s">
        <v>258</v>
      </c>
      <c r="CB6" s="72"/>
      <c r="CC6" s="72"/>
      <c r="CD6" s="694"/>
      <c r="CE6" s="72"/>
      <c r="CF6" s="694"/>
      <c r="CG6" s="267"/>
      <c r="CH6" s="689" t="s">
        <v>211</v>
      </c>
      <c r="CI6" s="267"/>
      <c r="CJ6" s="689" t="s">
        <v>200</v>
      </c>
      <c r="CK6" s="267"/>
      <c r="CL6" s="690" t="s">
        <v>180</v>
      </c>
      <c r="CM6" s="72"/>
      <c r="CN6" s="527"/>
      <c r="CO6" s="72"/>
      <c r="CP6" s="681" t="s">
        <v>147</v>
      </c>
      <c r="CQ6" s="682"/>
      <c r="CR6" s="682"/>
      <c r="CS6" s="682"/>
      <c r="CT6" s="682"/>
      <c r="CU6" s="682"/>
      <c r="CV6" s="682"/>
      <c r="CW6" s="683"/>
      <c r="CX6" s="72"/>
      <c r="CY6" s="72"/>
      <c r="CZ6" s="687" t="s">
        <v>258</v>
      </c>
      <c r="DA6" s="72"/>
      <c r="DB6" s="72"/>
      <c r="DC6" s="694"/>
      <c r="DD6" s="72"/>
      <c r="DE6" s="694"/>
      <c r="DF6" s="267"/>
      <c r="DG6" s="689" t="s">
        <v>211</v>
      </c>
      <c r="DH6" s="267"/>
      <c r="DI6" s="689" t="s">
        <v>200</v>
      </c>
      <c r="DJ6" s="267"/>
      <c r="DK6" s="690" t="s">
        <v>180</v>
      </c>
      <c r="DL6" s="267"/>
      <c r="DM6" s="538"/>
      <c r="DN6" s="155"/>
      <c r="DT6" s="601" t="s">
        <v>237</v>
      </c>
      <c r="DU6" s="601"/>
      <c r="DV6" s="601"/>
      <c r="DW6" s="601" t="s">
        <v>243</v>
      </c>
      <c r="GG6" s="72"/>
    </row>
    <row r="7" spans="1:189" s="243" customFormat="1" ht="15.75" customHeight="1">
      <c r="B7" s="156"/>
      <c r="C7" s="691" t="s">
        <v>2</v>
      </c>
      <c r="D7" s="692"/>
      <c r="E7" s="692"/>
      <c r="F7" s="692"/>
      <c r="G7" s="692"/>
      <c r="H7" s="692"/>
      <c r="I7" s="692"/>
      <c r="J7" s="693"/>
      <c r="K7" s="72"/>
      <c r="L7" s="72"/>
      <c r="M7" s="72"/>
      <c r="N7" s="694"/>
      <c r="O7" s="267"/>
      <c r="P7" s="688"/>
      <c r="Q7" s="267"/>
      <c r="R7" s="701"/>
      <c r="S7" s="267"/>
      <c r="T7" s="689"/>
      <c r="U7" s="267"/>
      <c r="V7" s="698"/>
      <c r="W7" s="72"/>
      <c r="X7" s="479"/>
      <c r="Y7" s="244"/>
      <c r="Z7" s="691" t="s">
        <v>2</v>
      </c>
      <c r="AA7" s="692"/>
      <c r="AB7" s="692"/>
      <c r="AC7" s="692"/>
      <c r="AD7" s="692"/>
      <c r="AE7" s="692"/>
      <c r="AF7" s="693"/>
      <c r="AG7" s="72"/>
      <c r="AH7" s="72"/>
      <c r="AI7" s="72"/>
      <c r="AJ7" s="694"/>
      <c r="AK7" s="267"/>
      <c r="AL7" s="694"/>
      <c r="AM7" s="267"/>
      <c r="AN7" s="689"/>
      <c r="AO7" s="267"/>
      <c r="AP7" s="689"/>
      <c r="AQ7" s="267"/>
      <c r="AR7" s="690"/>
      <c r="AS7" s="72"/>
      <c r="AT7" s="479"/>
      <c r="AU7" s="244"/>
      <c r="AV7" s="691" t="s">
        <v>2</v>
      </c>
      <c r="AW7" s="692"/>
      <c r="AX7" s="692"/>
      <c r="AY7" s="692"/>
      <c r="AZ7" s="692"/>
      <c r="BA7" s="692"/>
      <c r="BB7" s="693"/>
      <c r="BC7" s="72"/>
      <c r="BD7" s="72"/>
      <c r="BE7" s="244"/>
      <c r="BF7" s="694"/>
      <c r="BG7" s="267"/>
      <c r="BH7" s="694"/>
      <c r="BI7" s="267"/>
      <c r="BJ7" s="689"/>
      <c r="BK7" s="267"/>
      <c r="BL7" s="689"/>
      <c r="BM7" s="267"/>
      <c r="BN7" s="690"/>
      <c r="BO7" s="267"/>
      <c r="BP7" s="520"/>
      <c r="BQ7" s="72"/>
      <c r="BR7" s="691" t="s">
        <v>2</v>
      </c>
      <c r="BS7" s="692"/>
      <c r="BT7" s="692"/>
      <c r="BU7" s="692"/>
      <c r="BV7" s="692"/>
      <c r="BW7" s="692"/>
      <c r="BX7" s="693"/>
      <c r="BY7" s="72"/>
      <c r="BZ7" s="72"/>
      <c r="CA7" s="688"/>
      <c r="CB7" s="72"/>
      <c r="CC7" s="72"/>
      <c r="CD7" s="694"/>
      <c r="CE7" s="72"/>
      <c r="CF7" s="694"/>
      <c r="CG7" s="267"/>
      <c r="CH7" s="689"/>
      <c r="CI7" s="267"/>
      <c r="CJ7" s="689"/>
      <c r="CK7" s="267"/>
      <c r="CL7" s="690"/>
      <c r="CM7" s="72"/>
      <c r="CN7" s="527"/>
      <c r="CO7" s="72"/>
      <c r="CP7" s="691" t="s">
        <v>2</v>
      </c>
      <c r="CQ7" s="692"/>
      <c r="CR7" s="692"/>
      <c r="CS7" s="692"/>
      <c r="CT7" s="692"/>
      <c r="CU7" s="692"/>
      <c r="CV7" s="692"/>
      <c r="CW7" s="693"/>
      <c r="CX7" s="72"/>
      <c r="CY7" s="72"/>
      <c r="CZ7" s="688"/>
      <c r="DA7" s="72"/>
      <c r="DB7" s="72"/>
      <c r="DC7" s="694"/>
      <c r="DD7" s="72"/>
      <c r="DE7" s="694"/>
      <c r="DF7" s="267"/>
      <c r="DG7" s="689"/>
      <c r="DH7" s="267"/>
      <c r="DI7" s="689"/>
      <c r="DJ7" s="267"/>
      <c r="DK7" s="690"/>
      <c r="DL7" s="267"/>
      <c r="DM7" s="538"/>
      <c r="DN7" s="149"/>
      <c r="DS7" s="245"/>
      <c r="DT7" s="602" t="s">
        <v>248</v>
      </c>
      <c r="DU7" s="602"/>
      <c r="DV7" s="602"/>
      <c r="DW7" s="602" t="s">
        <v>249</v>
      </c>
      <c r="DX7" s="245"/>
      <c r="DY7" s="245"/>
      <c r="DZ7" s="245"/>
      <c r="EA7" s="245"/>
      <c r="EB7" s="245"/>
      <c r="EC7" s="636" t="s">
        <v>245</v>
      </c>
      <c r="ED7" s="245"/>
      <c r="EE7" s="245"/>
      <c r="EF7" s="245"/>
      <c r="EG7" s="245"/>
      <c r="EH7" s="245"/>
      <c r="EI7" s="245"/>
      <c r="EJ7" s="245"/>
      <c r="GG7" s="72"/>
    </row>
    <row r="8" spans="1:189" s="243" customFormat="1" ht="32.25" thickBot="1">
      <c r="B8" s="70"/>
      <c r="C8" s="345" t="s">
        <v>4</v>
      </c>
      <c r="D8" s="343" t="s">
        <v>5</v>
      </c>
      <c r="E8" s="343" t="s">
        <v>59</v>
      </c>
      <c r="F8" s="343" t="s">
        <v>157</v>
      </c>
      <c r="G8" s="343" t="s">
        <v>199</v>
      </c>
      <c r="H8" s="343" t="s">
        <v>255</v>
      </c>
      <c r="I8" s="343" t="s">
        <v>6</v>
      </c>
      <c r="J8" s="344" t="s">
        <v>31</v>
      </c>
      <c r="K8" s="373" t="s">
        <v>168</v>
      </c>
      <c r="L8" s="373"/>
      <c r="M8" s="203"/>
      <c r="N8" s="287" t="s">
        <v>178</v>
      </c>
      <c r="O8" s="268"/>
      <c r="P8" s="557" t="s">
        <v>178</v>
      </c>
      <c r="Q8" s="268"/>
      <c r="R8" s="645" t="s">
        <v>178</v>
      </c>
      <c r="S8" s="268"/>
      <c r="T8" s="399" t="s">
        <v>178</v>
      </c>
      <c r="U8" s="268"/>
      <c r="V8" s="661" t="s">
        <v>178</v>
      </c>
      <c r="W8" s="203"/>
      <c r="X8" s="480"/>
      <c r="Y8" s="244"/>
      <c r="Z8" s="248" t="s">
        <v>4</v>
      </c>
      <c r="AA8" s="246" t="s">
        <v>5</v>
      </c>
      <c r="AB8" s="246" t="s">
        <v>59</v>
      </c>
      <c r="AC8" s="246" t="s">
        <v>157</v>
      </c>
      <c r="AD8" s="343" t="s">
        <v>199</v>
      </c>
      <c r="AE8" s="246" t="s">
        <v>6</v>
      </c>
      <c r="AF8" s="247" t="s">
        <v>31</v>
      </c>
      <c r="AG8" s="251"/>
      <c r="AH8" s="251"/>
      <c r="AI8" s="251"/>
      <c r="AJ8" s="287" t="s">
        <v>178</v>
      </c>
      <c r="AK8" s="268"/>
      <c r="AL8" s="287" t="s">
        <v>178</v>
      </c>
      <c r="AM8" s="268"/>
      <c r="AN8" s="399" t="s">
        <v>178</v>
      </c>
      <c r="AO8" s="268"/>
      <c r="AP8" s="399" t="s">
        <v>178</v>
      </c>
      <c r="AQ8" s="268"/>
      <c r="AR8" s="269" t="s">
        <v>178</v>
      </c>
      <c r="AS8" s="203"/>
      <c r="AT8" s="480"/>
      <c r="AU8" s="244"/>
      <c r="AV8" s="248" t="s">
        <v>4</v>
      </c>
      <c r="AW8" s="249" t="s">
        <v>5</v>
      </c>
      <c r="AX8" s="249" t="str">
        <f>$E$8</f>
        <v>Brazil</v>
      </c>
      <c r="AY8" s="249" t="s">
        <v>157</v>
      </c>
      <c r="AZ8" s="343" t="s">
        <v>199</v>
      </c>
      <c r="BA8" s="249" t="s">
        <v>6</v>
      </c>
      <c r="BB8" s="250" t="s">
        <v>31</v>
      </c>
      <c r="BC8" s="251"/>
      <c r="BD8" s="251"/>
      <c r="BE8" s="244"/>
      <c r="BF8" s="287" t="s">
        <v>232</v>
      </c>
      <c r="BG8" s="268"/>
      <c r="BH8" s="287" t="s">
        <v>233</v>
      </c>
      <c r="BI8" s="268"/>
      <c r="BJ8" s="399" t="s">
        <v>233</v>
      </c>
      <c r="BK8" s="268"/>
      <c r="BL8" s="399" t="s">
        <v>233</v>
      </c>
      <c r="BM8" s="268"/>
      <c r="BN8" s="269" t="s">
        <v>178</v>
      </c>
      <c r="BO8" s="203"/>
      <c r="BP8" s="521"/>
      <c r="BQ8" s="251"/>
      <c r="BR8" s="252" t="s">
        <v>4</v>
      </c>
      <c r="BS8" s="246" t="s">
        <v>5</v>
      </c>
      <c r="BT8" s="249" t="s">
        <v>59</v>
      </c>
      <c r="BU8" s="249" t="s">
        <v>157</v>
      </c>
      <c r="BV8" s="249" t="s">
        <v>199</v>
      </c>
      <c r="BW8" s="249" t="s">
        <v>6</v>
      </c>
      <c r="BX8" s="250" t="s">
        <v>31</v>
      </c>
      <c r="BY8" s="251"/>
      <c r="BZ8" s="251"/>
      <c r="CA8" s="557" t="s">
        <v>178</v>
      </c>
      <c r="CB8" s="251"/>
      <c r="CC8" s="251"/>
      <c r="CD8" s="287"/>
      <c r="CE8" s="203"/>
      <c r="CF8" s="287"/>
      <c r="CG8" s="268"/>
      <c r="CH8" s="399"/>
      <c r="CI8" s="268"/>
      <c r="CJ8" s="399"/>
      <c r="CK8" s="268"/>
      <c r="CL8" s="269"/>
      <c r="CM8" s="251"/>
      <c r="CN8" s="527"/>
      <c r="CO8" s="251"/>
      <c r="CP8" s="345" t="s">
        <v>4</v>
      </c>
      <c r="CQ8" s="343" t="s">
        <v>5</v>
      </c>
      <c r="CR8" s="343" t="s">
        <v>59</v>
      </c>
      <c r="CS8" s="343" t="s">
        <v>157</v>
      </c>
      <c r="CT8" s="343" t="s">
        <v>199</v>
      </c>
      <c r="CU8" s="343" t="s">
        <v>251</v>
      </c>
      <c r="CV8" s="343" t="s">
        <v>6</v>
      </c>
      <c r="CW8" s="344" t="s">
        <v>31</v>
      </c>
      <c r="CX8" s="251"/>
      <c r="CY8" s="251"/>
      <c r="CZ8" s="557" t="s">
        <v>178</v>
      </c>
      <c r="DA8" s="251"/>
      <c r="DB8" s="251"/>
      <c r="DC8" s="287"/>
      <c r="DD8" s="203"/>
      <c r="DE8" s="287"/>
      <c r="DF8" s="268"/>
      <c r="DG8" s="399"/>
      <c r="DH8" s="268"/>
      <c r="DI8" s="399"/>
      <c r="DJ8" s="268"/>
      <c r="DK8" s="269"/>
      <c r="DL8" s="268"/>
      <c r="DM8" s="539"/>
      <c r="DN8" s="151"/>
      <c r="DS8" s="245"/>
      <c r="DT8" s="251" t="s">
        <v>184</v>
      </c>
      <c r="DU8" s="639" t="s">
        <v>261</v>
      </c>
      <c r="DV8" s="639" t="s">
        <v>260</v>
      </c>
      <c r="DW8" s="626"/>
      <c r="DX8" s="245" t="s">
        <v>259</v>
      </c>
      <c r="DY8" s="245"/>
      <c r="DZ8" s="610"/>
      <c r="EA8" s="245"/>
      <c r="EB8" s="245"/>
      <c r="EC8" s="610" t="s">
        <v>4</v>
      </c>
      <c r="ED8" s="610" t="s">
        <v>5</v>
      </c>
      <c r="EE8" s="610" t="s">
        <v>59</v>
      </c>
      <c r="EF8" s="610" t="s">
        <v>157</v>
      </c>
      <c r="EG8" s="610" t="s">
        <v>199</v>
      </c>
      <c r="EH8" s="610" t="s">
        <v>255</v>
      </c>
      <c r="EI8" s="610" t="s">
        <v>6</v>
      </c>
      <c r="EJ8" s="610" t="s">
        <v>31</v>
      </c>
      <c r="EL8" s="244"/>
      <c r="EW8" s="244"/>
      <c r="FD8" s="244"/>
      <c r="GG8" s="251"/>
    </row>
    <row r="9" spans="1:189" ht="15.75">
      <c r="B9" s="145" t="s">
        <v>167</v>
      </c>
      <c r="C9" s="212"/>
      <c r="D9" s="211"/>
      <c r="E9" s="211"/>
      <c r="F9" s="211"/>
      <c r="G9" s="211"/>
      <c r="H9" s="211"/>
      <c r="I9" s="211"/>
      <c r="J9" s="168"/>
      <c r="K9" s="373"/>
      <c r="L9" s="373"/>
      <c r="M9" s="203"/>
      <c r="N9" s="288"/>
      <c r="O9" s="203"/>
      <c r="P9" s="558"/>
      <c r="Q9" s="203"/>
      <c r="R9" s="646"/>
      <c r="S9" s="203"/>
      <c r="T9" s="400"/>
      <c r="U9" s="203"/>
      <c r="V9" s="662"/>
      <c r="W9" s="203"/>
      <c r="X9" s="480"/>
      <c r="Y9" s="114"/>
      <c r="Z9" s="212"/>
      <c r="AA9" s="211"/>
      <c r="AB9" s="211"/>
      <c r="AC9" s="211"/>
      <c r="AD9" s="211"/>
      <c r="AE9" s="211"/>
      <c r="AF9" s="168"/>
      <c r="AG9" s="181"/>
      <c r="AH9" s="181"/>
      <c r="AI9" s="181"/>
      <c r="AJ9" s="288"/>
      <c r="AK9" s="203"/>
      <c r="AL9" s="288"/>
      <c r="AM9" s="203"/>
      <c r="AN9" s="400"/>
      <c r="AO9" s="203"/>
      <c r="AP9" s="400"/>
      <c r="AQ9" s="203"/>
      <c r="AR9" s="270"/>
      <c r="AS9" s="203"/>
      <c r="AT9" s="480"/>
      <c r="AU9" s="114"/>
      <c r="AV9" s="212"/>
      <c r="AW9" s="211"/>
      <c r="AX9" s="211"/>
      <c r="AY9" s="211"/>
      <c r="AZ9" s="211"/>
      <c r="BA9" s="211"/>
      <c r="BB9" s="168"/>
      <c r="BC9" s="181"/>
      <c r="BD9" s="181"/>
      <c r="BE9" s="114"/>
      <c r="BF9" s="288"/>
      <c r="BG9" s="203"/>
      <c r="BH9" s="288"/>
      <c r="BI9" s="203"/>
      <c r="BJ9" s="400"/>
      <c r="BK9" s="203"/>
      <c r="BL9" s="400"/>
      <c r="BM9" s="203"/>
      <c r="BN9" s="270"/>
      <c r="BO9" s="203"/>
      <c r="BP9" s="510"/>
      <c r="BQ9" s="181"/>
      <c r="BR9" s="282"/>
      <c r="BS9" s="214"/>
      <c r="BT9" s="214"/>
      <c r="BU9" s="214"/>
      <c r="BV9" s="214"/>
      <c r="BW9" s="214"/>
      <c r="BX9" s="168"/>
      <c r="BY9" s="181"/>
      <c r="BZ9" s="181"/>
      <c r="CA9" s="557"/>
      <c r="CB9" s="181"/>
      <c r="CC9" s="181"/>
      <c r="CD9" s="288"/>
      <c r="CE9" s="203"/>
      <c r="CF9" s="288"/>
      <c r="CG9" s="203"/>
      <c r="CH9" s="400"/>
      <c r="CI9" s="203"/>
      <c r="CJ9" s="400"/>
      <c r="CK9" s="203"/>
      <c r="CL9" s="270" t="s">
        <v>219</v>
      </c>
      <c r="CM9" s="181"/>
      <c r="CO9" s="181"/>
      <c r="CP9" s="213"/>
      <c r="CQ9" s="214"/>
      <c r="CR9" s="214"/>
      <c r="CS9" s="214"/>
      <c r="CT9" s="214"/>
      <c r="CU9" s="214"/>
      <c r="CV9" s="214"/>
      <c r="CW9" s="168"/>
      <c r="CX9" s="181"/>
      <c r="CY9" s="181"/>
      <c r="CZ9" s="558"/>
      <c r="DA9" s="181"/>
      <c r="DB9" s="181"/>
      <c r="DC9" s="288"/>
      <c r="DD9" s="203"/>
      <c r="DE9" s="288"/>
      <c r="DF9" s="203"/>
      <c r="DG9" s="400"/>
      <c r="DH9" s="203"/>
      <c r="DI9" s="400"/>
      <c r="DJ9" s="203"/>
      <c r="DK9" s="270"/>
      <c r="DL9" s="203"/>
      <c r="DM9" s="509"/>
      <c r="DN9" s="153"/>
      <c r="DO9" s="34"/>
      <c r="DP9" s="34"/>
      <c r="DS9" s="164"/>
      <c r="DT9" s="595"/>
      <c r="DU9" s="623"/>
      <c r="DV9" s="624"/>
      <c r="DW9" s="595"/>
      <c r="DX9" s="164"/>
      <c r="DY9" s="164"/>
      <c r="DZ9" s="164"/>
      <c r="EA9" s="164"/>
      <c r="EB9" s="164"/>
      <c r="EC9" s="164"/>
      <c r="ED9" s="164"/>
      <c r="EE9" s="164"/>
      <c r="EF9" s="164"/>
      <c r="EG9" s="164"/>
      <c r="EH9" s="164"/>
      <c r="EI9" s="164"/>
      <c r="EJ9" s="164"/>
      <c r="GG9" s="90"/>
    </row>
    <row r="10" spans="1:189" ht="15.75">
      <c r="A10" s="52" t="s">
        <v>113</v>
      </c>
      <c r="B10" s="26" t="s">
        <v>25</v>
      </c>
      <c r="C10" s="363">
        <v>232640.075383613</v>
      </c>
      <c r="D10" s="37">
        <v>39094.711085541894</v>
      </c>
      <c r="E10" s="37">
        <v>2104.0800616365</v>
      </c>
      <c r="F10" s="37">
        <v>16818.296730000002</v>
      </c>
      <c r="G10" s="37">
        <v>4868.7127844202605</v>
      </c>
      <c r="H10" s="37">
        <v>0</v>
      </c>
      <c r="I10" s="631">
        <v>2.2092759609222399E-6</v>
      </c>
      <c r="J10" s="168">
        <v>295525.87604742096</v>
      </c>
      <c r="K10" s="374">
        <f>SUM(C10:I10)-J10</f>
        <v>0</v>
      </c>
      <c r="L10" s="474"/>
      <c r="M10" s="157"/>
      <c r="N10" s="289"/>
      <c r="O10" s="157"/>
      <c r="P10" s="570">
        <v>0</v>
      </c>
      <c r="Q10" s="157"/>
      <c r="R10" s="647"/>
      <c r="S10" s="157"/>
      <c r="T10" s="401"/>
      <c r="U10" s="157"/>
      <c r="V10" s="663"/>
      <c r="W10" s="157"/>
      <c r="X10" s="481"/>
      <c r="Y10" s="114"/>
      <c r="Z10" s="363">
        <v>232640.075383613</v>
      </c>
      <c r="AA10" s="37">
        <v>39094.711085541894</v>
      </c>
      <c r="AB10" s="37">
        <v>2104.0800616365</v>
      </c>
      <c r="AC10" s="37">
        <v>16818.296730000002</v>
      </c>
      <c r="AD10" s="462">
        <v>4868.7127844202605</v>
      </c>
      <c r="AE10" s="462">
        <v>2.2092759609222399E-6</v>
      </c>
      <c r="AF10" s="168">
        <v>295525.87604742096</v>
      </c>
      <c r="AG10" s="181">
        <f>SUM(Z10:AE10)-AF10</f>
        <v>0</v>
      </c>
      <c r="AH10" s="181"/>
      <c r="AI10" s="181"/>
      <c r="AJ10" s="289"/>
      <c r="AK10" s="157"/>
      <c r="AL10" s="289"/>
      <c r="AM10" s="157"/>
      <c r="AN10" s="401"/>
      <c r="AO10" s="157"/>
      <c r="AP10" s="401"/>
      <c r="AQ10" s="157"/>
      <c r="AR10" s="271"/>
      <c r="AS10" s="157"/>
      <c r="AT10" s="481"/>
      <c r="AU10" s="114"/>
      <c r="AV10" s="172">
        <v>0</v>
      </c>
      <c r="AW10" s="173">
        <v>0</v>
      </c>
      <c r="AX10" s="173">
        <v>0</v>
      </c>
      <c r="AY10" s="173">
        <v>0</v>
      </c>
      <c r="AZ10" s="173">
        <v>0</v>
      </c>
      <c r="BA10" s="173">
        <v>0</v>
      </c>
      <c r="BB10" s="168">
        <v>0</v>
      </c>
      <c r="BC10" s="181">
        <f>SUM(AV10:BA10)-BB10</f>
        <v>0</v>
      </c>
      <c r="BD10" s="181"/>
      <c r="BE10" s="114"/>
      <c r="BF10" s="289"/>
      <c r="BG10" s="157"/>
      <c r="BH10" s="289"/>
      <c r="BI10" s="157"/>
      <c r="BJ10" s="401"/>
      <c r="BK10" s="157"/>
      <c r="BL10" s="401">
        <f>AZ10+BJ10</f>
        <v>0</v>
      </c>
      <c r="BM10" s="157"/>
      <c r="BN10" s="271">
        <f>BB10+BF10+BJ10</f>
        <v>0</v>
      </c>
      <c r="BO10" s="157"/>
      <c r="BP10" s="510"/>
      <c r="BQ10" s="181"/>
      <c r="BR10" s="102">
        <v>0</v>
      </c>
      <c r="BS10" s="173">
        <v>0</v>
      </c>
      <c r="BT10" s="173">
        <v>0</v>
      </c>
      <c r="BU10" s="173">
        <v>0</v>
      </c>
      <c r="BV10" s="173">
        <v>0</v>
      </c>
      <c r="BW10" s="173">
        <v>0</v>
      </c>
      <c r="BX10" s="284">
        <v>0</v>
      </c>
      <c r="BY10" s="181">
        <f>SUM(BR10:BW10)-BX10</f>
        <v>0</v>
      </c>
      <c r="BZ10" s="181"/>
      <c r="CA10" s="558"/>
      <c r="CB10" s="181"/>
      <c r="CC10" s="183"/>
      <c r="CD10" s="289"/>
      <c r="CE10" s="157"/>
      <c r="CF10" s="289"/>
      <c r="CG10" s="157"/>
      <c r="CH10" s="401"/>
      <c r="CI10" s="157"/>
      <c r="CJ10" s="401">
        <f t="shared" ref="CJ10:CJ15" si="8">BV10+CH10</f>
        <v>0</v>
      </c>
      <c r="CK10" s="157"/>
      <c r="CL10" s="271">
        <f t="shared" ref="CL10:CL15" si="9">BX10+CD10+CH10</f>
        <v>0</v>
      </c>
      <c r="CM10" s="157"/>
      <c r="CO10" s="183"/>
      <c r="CP10" s="89">
        <v>0</v>
      </c>
      <c r="CQ10" s="37">
        <v>0</v>
      </c>
      <c r="CR10" s="37">
        <v>0</v>
      </c>
      <c r="CS10" s="37">
        <v>0</v>
      </c>
      <c r="CT10" s="37">
        <v>0</v>
      </c>
      <c r="CU10" s="37">
        <v>0</v>
      </c>
      <c r="CV10" s="37">
        <v>0</v>
      </c>
      <c r="CW10" s="168">
        <v>0</v>
      </c>
      <c r="CX10" s="181">
        <f t="shared" ref="CX10:CX35" si="10">SUM(CP10:CV10)-CW10</f>
        <v>0</v>
      </c>
      <c r="CY10" s="157"/>
      <c r="CZ10" s="570">
        <v>0</v>
      </c>
      <c r="DA10" s="157"/>
      <c r="DB10" s="181"/>
      <c r="DC10" s="289"/>
      <c r="DD10" s="157"/>
      <c r="DE10" s="289"/>
      <c r="DF10" s="157"/>
      <c r="DG10" s="401"/>
      <c r="DH10" s="157"/>
      <c r="DI10" s="401">
        <f t="shared" ref="DI10:DI15" si="11">CT10+DG10</f>
        <v>0</v>
      </c>
      <c r="DJ10" s="157"/>
      <c r="DK10" s="271">
        <f t="shared" ref="DK10:DK15" si="12">CW10+DC10+DG10</f>
        <v>0</v>
      </c>
      <c r="DL10" s="157"/>
      <c r="DM10" s="509"/>
      <c r="DN10" s="153"/>
      <c r="DO10" s="114"/>
      <c r="DP10" s="114"/>
      <c r="DQ10" s="94"/>
      <c r="DR10" s="94"/>
      <c r="DS10" s="137"/>
      <c r="DT10" s="570">
        <v>295525.87604742096</v>
      </c>
      <c r="DU10" s="618">
        <v>0</v>
      </c>
      <c r="DV10" s="183">
        <v>0</v>
      </c>
      <c r="DW10" s="570">
        <f>SUM(DU10:DV10)</f>
        <v>0</v>
      </c>
      <c r="DX10" s="137">
        <f>J10-DT10-DW10</f>
        <v>0</v>
      </c>
      <c r="DY10" s="137"/>
      <c r="DZ10" s="640"/>
      <c r="EA10" s="137"/>
      <c r="EB10" s="137"/>
      <c r="EC10" s="137">
        <v>0</v>
      </c>
      <c r="ED10" s="137">
        <v>0</v>
      </c>
      <c r="EE10" s="137">
        <v>0</v>
      </c>
      <c r="EF10" s="137">
        <v>0</v>
      </c>
      <c r="EG10" s="137">
        <v>0</v>
      </c>
      <c r="EH10" s="137">
        <v>0</v>
      </c>
      <c r="EI10" s="137">
        <v>0</v>
      </c>
      <c r="EJ10" s="137">
        <v>0</v>
      </c>
      <c r="EK10" s="94"/>
      <c r="EL10" s="34"/>
      <c r="EM10" s="34"/>
      <c r="EN10" s="34"/>
      <c r="EO10" s="34"/>
      <c r="EP10" s="34"/>
      <c r="EQ10" s="34"/>
      <c r="ER10" s="34"/>
      <c r="ES10" s="34"/>
      <c r="ET10" s="34"/>
      <c r="EU10" s="94"/>
      <c r="EV10" s="94"/>
      <c r="EW10" s="34"/>
      <c r="EX10" s="34"/>
      <c r="EY10" s="34"/>
      <c r="EZ10" s="34"/>
      <c r="FA10" s="34"/>
      <c r="FB10" s="34"/>
      <c r="FC10" s="94"/>
      <c r="FD10" s="34"/>
      <c r="FE10" s="34"/>
      <c r="FF10" s="34"/>
      <c r="FG10" s="34"/>
      <c r="FH10" s="34"/>
      <c r="FI10" s="34"/>
      <c r="FJ10" s="94"/>
      <c r="FK10" s="94"/>
      <c r="FL10" s="94"/>
      <c r="FM10" s="94"/>
      <c r="FN10" s="94"/>
      <c r="FO10" s="94"/>
      <c r="FP10" s="94"/>
      <c r="FQ10" s="94"/>
      <c r="FR10" s="94"/>
      <c r="FS10" s="94"/>
      <c r="FT10" s="94"/>
      <c r="FU10" s="94"/>
      <c r="FV10" s="94"/>
      <c r="FW10" s="94"/>
      <c r="FX10" s="94"/>
      <c r="FY10" s="94"/>
      <c r="FZ10" s="94"/>
      <c r="GA10" s="94"/>
      <c r="GB10" s="94"/>
      <c r="GC10" s="94"/>
      <c r="GD10" s="94"/>
      <c r="GE10" s="94"/>
      <c r="GF10" s="94"/>
      <c r="GG10" s="90"/>
    </row>
    <row r="11" spans="1:189" ht="15.75">
      <c r="A11" s="52" t="s">
        <v>114</v>
      </c>
      <c r="B11" s="26" t="s">
        <v>26</v>
      </c>
      <c r="C11" s="363">
        <v>12377.305606530401</v>
      </c>
      <c r="D11" s="37">
        <v>75.939909515053913</v>
      </c>
      <c r="E11" s="37">
        <v>6.3785820568672396</v>
      </c>
      <c r="F11" s="37">
        <v>7.3664799999999993</v>
      </c>
      <c r="G11" s="37">
        <v>-4.0541753323526303E-2</v>
      </c>
      <c r="H11" s="37">
        <v>0</v>
      </c>
      <c r="I11" s="37">
        <v>2012.9964299999999</v>
      </c>
      <c r="J11" s="168">
        <v>14479.946466349</v>
      </c>
      <c r="K11" s="374">
        <f t="shared" ref="K11:K26" si="13">SUM(C11:I11)-J11</f>
        <v>0</v>
      </c>
      <c r="L11" s="474"/>
      <c r="M11" s="157"/>
      <c r="N11" s="289"/>
      <c r="O11" s="157"/>
      <c r="P11" s="570">
        <v>2012.9964299999999</v>
      </c>
      <c r="Q11" s="157"/>
      <c r="R11" s="647"/>
      <c r="S11" s="157"/>
      <c r="T11" s="401"/>
      <c r="U11" s="157"/>
      <c r="V11" s="663"/>
      <c r="W11" s="157"/>
      <c r="X11" s="481"/>
      <c r="Y11" s="114"/>
      <c r="Z11" s="363">
        <v>12377.305606530401</v>
      </c>
      <c r="AA11" s="125">
        <v>75.939909515053913</v>
      </c>
      <c r="AB11" s="125">
        <v>6.3785820568672396</v>
      </c>
      <c r="AC11" s="173">
        <v>7.3664799999999993</v>
      </c>
      <c r="AD11" s="173">
        <v>-4.0541753323526303E-2</v>
      </c>
      <c r="AE11" s="173">
        <v>0</v>
      </c>
      <c r="AF11" s="284">
        <v>14479.946466349</v>
      </c>
      <c r="AG11" s="181">
        <f t="shared" ref="AG11:AG35" si="14">SUM(Z11:AE11)-AF11</f>
        <v>-2012.9964300000011</v>
      </c>
      <c r="AH11" s="181"/>
      <c r="AI11" s="181"/>
      <c r="AJ11" s="289"/>
      <c r="AK11" s="157"/>
      <c r="AL11" s="289"/>
      <c r="AM11" s="157"/>
      <c r="AN11" s="401"/>
      <c r="AO11" s="157"/>
      <c r="AP11" s="401"/>
      <c r="AQ11" s="157"/>
      <c r="AR11" s="271"/>
      <c r="AS11" s="157"/>
      <c r="AT11" s="481"/>
      <c r="AU11" s="114"/>
      <c r="AV11" s="172">
        <v>0</v>
      </c>
      <c r="AW11" s="173">
        <v>0</v>
      </c>
      <c r="AX11" s="173">
        <v>0</v>
      </c>
      <c r="AY11" s="173">
        <v>0</v>
      </c>
      <c r="AZ11" s="173">
        <v>0</v>
      </c>
      <c r="BA11" s="173">
        <v>0</v>
      </c>
      <c r="BB11" s="168">
        <v>0</v>
      </c>
      <c r="BC11" s="181">
        <f t="shared" ref="BC11:BC35" si="15">SUM(AV11:BA11)-BB11</f>
        <v>0</v>
      </c>
      <c r="BD11" s="181"/>
      <c r="BE11" s="114"/>
      <c r="BF11" s="289"/>
      <c r="BG11" s="157"/>
      <c r="BH11" s="289"/>
      <c r="BI11" s="157"/>
      <c r="BJ11" s="401"/>
      <c r="BK11" s="157"/>
      <c r="BL11" s="401">
        <f t="shared" ref="BL11:BL15" si="16">AZ11+BJ11</f>
        <v>0</v>
      </c>
      <c r="BM11" s="157"/>
      <c r="BN11" s="271">
        <f t="shared" ref="BN11:BN15" si="17">BB11+BF11+BJ11</f>
        <v>0</v>
      </c>
      <c r="BO11" s="157"/>
      <c r="BP11" s="510"/>
      <c r="BQ11" s="181"/>
      <c r="BR11" s="102">
        <v>0</v>
      </c>
      <c r="BS11" s="173">
        <v>0</v>
      </c>
      <c r="BT11" s="173">
        <v>0</v>
      </c>
      <c r="BU11" s="173">
        <v>0</v>
      </c>
      <c r="BV11" s="173">
        <v>0</v>
      </c>
      <c r="BW11" s="173">
        <v>0</v>
      </c>
      <c r="BX11" s="284">
        <v>0</v>
      </c>
      <c r="BY11" s="181">
        <f t="shared" ref="BY11:BY35" si="18">SUM(BR11:BW11)-BX11</f>
        <v>0</v>
      </c>
      <c r="BZ11" s="181"/>
      <c r="CA11" s="570">
        <v>0</v>
      </c>
      <c r="CB11" s="181"/>
      <c r="CC11" s="183"/>
      <c r="CD11" s="289"/>
      <c r="CE11" s="157"/>
      <c r="CF11" s="289"/>
      <c r="CG11" s="157"/>
      <c r="CH11" s="401"/>
      <c r="CI11" s="157"/>
      <c r="CJ11" s="401">
        <f t="shared" si="8"/>
        <v>0</v>
      </c>
      <c r="CK11" s="157"/>
      <c r="CL11" s="271">
        <f t="shared" si="9"/>
        <v>0</v>
      </c>
      <c r="CM11" s="157"/>
      <c r="CO11" s="183"/>
      <c r="CP11" s="363">
        <v>0</v>
      </c>
      <c r="CQ11" s="37">
        <v>0</v>
      </c>
      <c r="CR11" s="37">
        <v>0</v>
      </c>
      <c r="CS11" s="37">
        <v>0</v>
      </c>
      <c r="CT11" s="37">
        <v>0</v>
      </c>
      <c r="CU11" s="37">
        <v>0</v>
      </c>
      <c r="CV11" s="37">
        <v>2012.9964299999999</v>
      </c>
      <c r="CW11" s="168">
        <v>0</v>
      </c>
      <c r="CX11" s="181">
        <f t="shared" si="10"/>
        <v>2012.9964299999999</v>
      </c>
      <c r="CY11" s="157"/>
      <c r="CZ11" s="570">
        <v>2012.9964299999999</v>
      </c>
      <c r="DA11" s="157"/>
      <c r="DB11" s="181"/>
      <c r="DC11" s="289"/>
      <c r="DD11" s="157"/>
      <c r="DE11" s="289"/>
      <c r="DF11" s="157"/>
      <c r="DG11" s="401"/>
      <c r="DH11" s="157"/>
      <c r="DI11" s="401">
        <f t="shared" si="11"/>
        <v>0</v>
      </c>
      <c r="DJ11" s="157"/>
      <c r="DK11" s="271">
        <f t="shared" si="12"/>
        <v>0</v>
      </c>
      <c r="DL11" s="157"/>
      <c r="DM11" s="509"/>
      <c r="DN11" s="153"/>
      <c r="DO11" s="114"/>
      <c r="DP11" s="114"/>
      <c r="DQ11" s="94"/>
      <c r="DR11" s="94"/>
      <c r="DS11" s="137"/>
      <c r="DT11" s="570">
        <v>14479.946466349</v>
      </c>
      <c r="DU11" s="618">
        <v>0</v>
      </c>
      <c r="DV11" s="183">
        <v>0</v>
      </c>
      <c r="DW11" s="570">
        <f t="shared" ref="DW11:DW26" si="19">SUM(DU11:DV11)</f>
        <v>0</v>
      </c>
      <c r="DX11" s="137">
        <f>J11-DT11-DW11</f>
        <v>0</v>
      </c>
      <c r="DY11" s="137"/>
      <c r="DZ11" s="640"/>
      <c r="EA11" s="137"/>
      <c r="EB11" s="137"/>
      <c r="EC11" s="137">
        <v>0</v>
      </c>
      <c r="ED11" s="137">
        <v>0</v>
      </c>
      <c r="EE11" s="137">
        <v>0</v>
      </c>
      <c r="EF11" s="137">
        <v>0</v>
      </c>
      <c r="EG11" s="137">
        <v>0</v>
      </c>
      <c r="EH11" s="137">
        <v>0</v>
      </c>
      <c r="EI11" s="137">
        <v>0</v>
      </c>
      <c r="EJ11" s="137">
        <v>0</v>
      </c>
      <c r="EK11" s="94"/>
      <c r="EL11" s="34"/>
      <c r="EM11" s="34"/>
      <c r="EN11" s="34"/>
      <c r="EO11" s="34"/>
      <c r="EP11" s="34"/>
      <c r="EQ11" s="34"/>
      <c r="ER11" s="94"/>
      <c r="ES11" s="94"/>
      <c r="ET11" s="94"/>
      <c r="EU11" s="94"/>
      <c r="EV11" s="94"/>
      <c r="EW11" s="34"/>
      <c r="EX11" s="34"/>
      <c r="EY11" s="34"/>
      <c r="EZ11" s="34"/>
      <c r="FA11" s="34"/>
      <c r="FB11" s="34"/>
      <c r="FC11" s="94"/>
      <c r="FD11" s="34"/>
      <c r="FE11" s="34"/>
      <c r="FF11" s="34"/>
      <c r="FG11" s="34"/>
      <c r="FH11" s="34"/>
      <c r="FI11" s="34"/>
      <c r="FJ11" s="94"/>
      <c r="FK11" s="94"/>
      <c r="FL11" s="94"/>
      <c r="FM11" s="94"/>
      <c r="FN11" s="94"/>
      <c r="FO11" s="94"/>
      <c r="FP11" s="94"/>
      <c r="FQ11" s="94"/>
      <c r="FR11" s="94"/>
      <c r="FS11" s="94"/>
      <c r="FT11" s="94"/>
      <c r="FU11" s="94"/>
      <c r="FV11" s="94"/>
      <c r="FW11" s="94"/>
      <c r="FX11" s="94"/>
      <c r="FY11" s="94"/>
      <c r="FZ11" s="94"/>
      <c r="GA11" s="94"/>
      <c r="GB11" s="94"/>
      <c r="GC11" s="94"/>
      <c r="GD11" s="94"/>
      <c r="GE11" s="94"/>
      <c r="GF11" s="94"/>
      <c r="GG11" s="90"/>
    </row>
    <row r="12" spans="1:189" ht="15.75">
      <c r="A12" s="52" t="s">
        <v>115</v>
      </c>
      <c r="B12" s="26" t="s">
        <v>148</v>
      </c>
      <c r="C12" s="363">
        <v>-1252.87700395308</v>
      </c>
      <c r="D12" s="37">
        <v>0</v>
      </c>
      <c r="E12" s="37">
        <v>1.50660536552197</v>
      </c>
      <c r="F12" s="37">
        <v>0</v>
      </c>
      <c r="G12" s="37">
        <v>0</v>
      </c>
      <c r="H12" s="37">
        <v>0</v>
      </c>
      <c r="I12" s="37">
        <v>0</v>
      </c>
      <c r="J12" s="168">
        <v>-1251.37039858756</v>
      </c>
      <c r="K12" s="374">
        <f t="shared" si="13"/>
        <v>1.8189894035458565E-12</v>
      </c>
      <c r="L12" s="474"/>
      <c r="M12" s="157"/>
      <c r="N12" s="289"/>
      <c r="O12" s="157"/>
      <c r="P12" s="559">
        <v>0</v>
      </c>
      <c r="Q12" s="157"/>
      <c r="R12" s="647"/>
      <c r="S12" s="157"/>
      <c r="T12" s="401"/>
      <c r="U12" s="157"/>
      <c r="V12" s="663"/>
      <c r="W12" s="157"/>
      <c r="X12" s="481"/>
      <c r="Y12" s="114"/>
      <c r="Z12" s="363">
        <v>-1252.87700395308</v>
      </c>
      <c r="AA12" s="125">
        <v>0</v>
      </c>
      <c r="AB12" s="125">
        <v>1.50660536552197</v>
      </c>
      <c r="AC12" s="173">
        <v>0</v>
      </c>
      <c r="AD12" s="173">
        <v>0</v>
      </c>
      <c r="AE12" s="173">
        <v>0</v>
      </c>
      <c r="AF12" s="284">
        <v>-1251.37039858756</v>
      </c>
      <c r="AG12" s="181">
        <f t="shared" si="14"/>
        <v>1.8189894035458565E-12</v>
      </c>
      <c r="AH12" s="181"/>
      <c r="AI12" s="181"/>
      <c r="AJ12" s="289"/>
      <c r="AK12" s="157"/>
      <c r="AL12" s="289"/>
      <c r="AM12" s="157"/>
      <c r="AN12" s="401"/>
      <c r="AO12" s="157"/>
      <c r="AP12" s="401"/>
      <c r="AQ12" s="157"/>
      <c r="AR12" s="271"/>
      <c r="AS12" s="157"/>
      <c r="AT12" s="481"/>
      <c r="AU12" s="114"/>
      <c r="AV12" s="172">
        <v>0</v>
      </c>
      <c r="AW12" s="173">
        <v>0</v>
      </c>
      <c r="AX12" s="173">
        <v>0</v>
      </c>
      <c r="AY12" s="173">
        <v>0</v>
      </c>
      <c r="AZ12" s="173">
        <v>0</v>
      </c>
      <c r="BA12" s="173">
        <v>0</v>
      </c>
      <c r="BB12" s="168">
        <v>0</v>
      </c>
      <c r="BC12" s="181">
        <f t="shared" si="15"/>
        <v>0</v>
      </c>
      <c r="BD12" s="181"/>
      <c r="BE12" s="114"/>
      <c r="BF12" s="289"/>
      <c r="BG12" s="157"/>
      <c r="BH12" s="289"/>
      <c r="BI12" s="157"/>
      <c r="BJ12" s="401"/>
      <c r="BK12" s="157"/>
      <c r="BL12" s="401">
        <f t="shared" si="16"/>
        <v>0</v>
      </c>
      <c r="BM12" s="157"/>
      <c r="BN12" s="271">
        <f t="shared" si="17"/>
        <v>0</v>
      </c>
      <c r="BO12" s="157"/>
      <c r="BP12" s="510"/>
      <c r="BQ12" s="181"/>
      <c r="BR12" s="102">
        <v>0</v>
      </c>
      <c r="BS12" s="173">
        <v>0</v>
      </c>
      <c r="BT12" s="173">
        <v>0</v>
      </c>
      <c r="BU12" s="173">
        <v>0</v>
      </c>
      <c r="BV12" s="173">
        <v>0</v>
      </c>
      <c r="BW12" s="173">
        <v>0</v>
      </c>
      <c r="BX12" s="284">
        <v>0</v>
      </c>
      <c r="BY12" s="181">
        <f t="shared" si="18"/>
        <v>0</v>
      </c>
      <c r="BZ12" s="181"/>
      <c r="CA12" s="570">
        <v>0</v>
      </c>
      <c r="CB12" s="181"/>
      <c r="CC12" s="183"/>
      <c r="CD12" s="289"/>
      <c r="CE12" s="157"/>
      <c r="CF12" s="289"/>
      <c r="CG12" s="157"/>
      <c r="CH12" s="401"/>
      <c r="CI12" s="157"/>
      <c r="CJ12" s="401">
        <f t="shared" si="8"/>
        <v>0</v>
      </c>
      <c r="CK12" s="157"/>
      <c r="CL12" s="271">
        <f t="shared" si="9"/>
        <v>0</v>
      </c>
      <c r="CM12" s="157"/>
      <c r="CO12" s="183"/>
      <c r="CP12" s="89">
        <v>0</v>
      </c>
      <c r="CQ12" s="37">
        <v>0</v>
      </c>
      <c r="CR12" s="37">
        <v>0</v>
      </c>
      <c r="CS12" s="37">
        <v>0</v>
      </c>
      <c r="CT12" s="37">
        <v>0</v>
      </c>
      <c r="CU12" s="37">
        <v>0</v>
      </c>
      <c r="CV12" s="37">
        <v>0</v>
      </c>
      <c r="CW12" s="168">
        <v>0</v>
      </c>
      <c r="CX12" s="181">
        <f t="shared" si="10"/>
        <v>0</v>
      </c>
      <c r="CY12" s="157"/>
      <c r="CZ12" s="559">
        <v>0</v>
      </c>
      <c r="DA12" s="157"/>
      <c r="DB12" s="181"/>
      <c r="DC12" s="289"/>
      <c r="DD12" s="157"/>
      <c r="DE12" s="289"/>
      <c r="DF12" s="157"/>
      <c r="DG12" s="401"/>
      <c r="DH12" s="157"/>
      <c r="DI12" s="401">
        <f t="shared" si="11"/>
        <v>0</v>
      </c>
      <c r="DJ12" s="157"/>
      <c r="DK12" s="271">
        <f t="shared" si="12"/>
        <v>0</v>
      </c>
      <c r="DL12" s="157"/>
      <c r="DM12" s="509"/>
      <c r="DN12" s="153"/>
      <c r="DO12" s="114"/>
      <c r="DP12" s="114"/>
      <c r="DQ12" s="94"/>
      <c r="DR12" s="94"/>
      <c r="DS12" s="137"/>
      <c r="DT12" s="570">
        <v>-1251.37039858756</v>
      </c>
      <c r="DU12" s="618">
        <v>0</v>
      </c>
      <c r="DV12" s="183">
        <v>0</v>
      </c>
      <c r="DW12" s="570">
        <f t="shared" si="19"/>
        <v>0</v>
      </c>
      <c r="DX12" s="137">
        <f t="shared" ref="DX12:DX35" si="20">J12-DT12-DW12</f>
        <v>0</v>
      </c>
      <c r="DY12" s="137"/>
      <c r="DZ12" s="674"/>
      <c r="EA12" s="622"/>
      <c r="EB12" s="622"/>
      <c r="EC12" s="137">
        <v>0</v>
      </c>
      <c r="ED12" s="137">
        <v>0</v>
      </c>
      <c r="EE12" s="137">
        <v>0</v>
      </c>
      <c r="EF12" s="137">
        <v>0</v>
      </c>
      <c r="EG12" s="137">
        <v>0</v>
      </c>
      <c r="EH12" s="137">
        <v>0</v>
      </c>
      <c r="EI12" s="137">
        <v>0</v>
      </c>
      <c r="EJ12" s="137">
        <v>0</v>
      </c>
      <c r="EK12" s="94"/>
      <c r="EL12" s="34"/>
      <c r="EM12" s="34"/>
      <c r="EN12" s="34"/>
      <c r="EO12" s="34"/>
      <c r="EP12" s="34"/>
      <c r="EQ12" s="34"/>
      <c r="ER12" s="94"/>
      <c r="ES12" s="94"/>
      <c r="ET12" s="94"/>
      <c r="EU12" s="94"/>
      <c r="EV12" s="94"/>
      <c r="EW12" s="34"/>
      <c r="EX12" s="34"/>
      <c r="EY12" s="34"/>
      <c r="EZ12" s="34"/>
      <c r="FA12" s="34"/>
      <c r="FB12" s="34"/>
      <c r="FC12" s="94"/>
      <c r="FD12" s="34"/>
      <c r="FE12" s="34"/>
      <c r="FF12" s="34"/>
      <c r="FG12" s="34"/>
      <c r="FH12" s="34"/>
      <c r="FI12" s="34"/>
      <c r="FJ12" s="94"/>
      <c r="FK12" s="94"/>
      <c r="FL12" s="94"/>
      <c r="FM12" s="94"/>
      <c r="FN12" s="94"/>
      <c r="FO12" s="94"/>
      <c r="FP12" s="94"/>
      <c r="FQ12" s="94"/>
      <c r="FR12" s="94"/>
      <c r="FS12" s="94"/>
      <c r="FT12" s="94"/>
      <c r="FU12" s="94"/>
      <c r="FV12" s="94"/>
      <c r="FW12" s="94"/>
      <c r="FX12" s="94"/>
      <c r="FY12" s="94"/>
      <c r="FZ12" s="94"/>
      <c r="GA12" s="94"/>
      <c r="GB12" s="94"/>
      <c r="GC12" s="94"/>
      <c r="GD12" s="94"/>
      <c r="GE12" s="94"/>
      <c r="GF12" s="94"/>
      <c r="GG12" s="90"/>
    </row>
    <row r="13" spans="1:189" ht="15.75">
      <c r="A13" s="52" t="s">
        <v>116</v>
      </c>
      <c r="B13" s="26" t="s">
        <v>63</v>
      </c>
      <c r="C13" s="363">
        <v>-48354.159292415796</v>
      </c>
      <c r="D13" s="37">
        <v>-956.74421768140496</v>
      </c>
      <c r="E13" s="37">
        <v>-19.674272009108698</v>
      </c>
      <c r="F13" s="37">
        <v>-1630.1479299999999</v>
      </c>
      <c r="G13" s="37">
        <v>-381.72933158973501</v>
      </c>
      <c r="H13" s="37">
        <v>0</v>
      </c>
      <c r="I13" s="37">
        <v>0</v>
      </c>
      <c r="J13" s="168">
        <v>-51342.455043695998</v>
      </c>
      <c r="K13" s="374">
        <f t="shared" si="13"/>
        <v>0</v>
      </c>
      <c r="L13" s="474"/>
      <c r="M13" s="157"/>
      <c r="N13" s="289"/>
      <c r="O13" s="157"/>
      <c r="P13" s="559">
        <v>0</v>
      </c>
      <c r="Q13" s="157"/>
      <c r="R13" s="647"/>
      <c r="S13" s="157"/>
      <c r="T13" s="401"/>
      <c r="U13" s="157"/>
      <c r="V13" s="663"/>
      <c r="W13" s="157"/>
      <c r="X13" s="481"/>
      <c r="Y13" s="114"/>
      <c r="Z13" s="363">
        <v>-48354.159292415796</v>
      </c>
      <c r="AA13" s="125">
        <v>-956.74421768140496</v>
      </c>
      <c r="AB13" s="125">
        <v>-19.674272009108698</v>
      </c>
      <c r="AC13" s="173">
        <v>-1630.1479299999999</v>
      </c>
      <c r="AD13" s="173">
        <v>-381.72933158973501</v>
      </c>
      <c r="AE13" s="173">
        <v>0</v>
      </c>
      <c r="AF13" s="284">
        <v>-51342.455043695998</v>
      </c>
      <c r="AG13" s="181">
        <f t="shared" si="14"/>
        <v>0</v>
      </c>
      <c r="AH13" s="181"/>
      <c r="AI13" s="181"/>
      <c r="AJ13" s="289"/>
      <c r="AK13" s="157"/>
      <c r="AL13" s="289"/>
      <c r="AM13" s="157"/>
      <c r="AN13" s="401"/>
      <c r="AO13" s="157"/>
      <c r="AP13" s="401"/>
      <c r="AQ13" s="157"/>
      <c r="AR13" s="271"/>
      <c r="AS13" s="157"/>
      <c r="AT13" s="481"/>
      <c r="AU13" s="114"/>
      <c r="AV13" s="172">
        <v>0</v>
      </c>
      <c r="AW13" s="173">
        <v>0</v>
      </c>
      <c r="AX13" s="173">
        <v>0</v>
      </c>
      <c r="AY13" s="173">
        <v>0</v>
      </c>
      <c r="AZ13" s="173">
        <v>0</v>
      </c>
      <c r="BA13" s="173">
        <v>0</v>
      </c>
      <c r="BB13" s="168">
        <v>0</v>
      </c>
      <c r="BC13" s="181">
        <f t="shared" si="15"/>
        <v>0</v>
      </c>
      <c r="BD13" s="181"/>
      <c r="BE13" s="114"/>
      <c r="BF13" s="289"/>
      <c r="BG13" s="157"/>
      <c r="BH13" s="289"/>
      <c r="BI13" s="157"/>
      <c r="BJ13" s="401"/>
      <c r="BK13" s="157"/>
      <c r="BL13" s="401">
        <f t="shared" si="16"/>
        <v>0</v>
      </c>
      <c r="BM13" s="157"/>
      <c r="BN13" s="271">
        <f t="shared" si="17"/>
        <v>0</v>
      </c>
      <c r="BO13" s="157"/>
      <c r="BP13" s="510"/>
      <c r="BQ13" s="181"/>
      <c r="BR13" s="102">
        <v>0</v>
      </c>
      <c r="BS13" s="173">
        <v>0</v>
      </c>
      <c r="BT13" s="173">
        <v>0</v>
      </c>
      <c r="BU13" s="173">
        <v>0</v>
      </c>
      <c r="BV13" s="173">
        <v>0</v>
      </c>
      <c r="BW13" s="173">
        <v>0</v>
      </c>
      <c r="BX13" s="284">
        <v>0</v>
      </c>
      <c r="BY13" s="181">
        <f t="shared" si="18"/>
        <v>0</v>
      </c>
      <c r="BZ13" s="181"/>
      <c r="CA13" s="559">
        <v>0</v>
      </c>
      <c r="CB13" s="181"/>
      <c r="CC13" s="183"/>
      <c r="CD13" s="289"/>
      <c r="CE13" s="157"/>
      <c r="CF13" s="289"/>
      <c r="CG13" s="157"/>
      <c r="CH13" s="401"/>
      <c r="CI13" s="157"/>
      <c r="CJ13" s="401">
        <f t="shared" si="8"/>
        <v>0</v>
      </c>
      <c r="CK13" s="157"/>
      <c r="CL13" s="271">
        <f t="shared" si="9"/>
        <v>0</v>
      </c>
      <c r="CM13" s="157"/>
      <c r="CO13" s="183"/>
      <c r="CP13" s="89">
        <v>0</v>
      </c>
      <c r="CQ13" s="37">
        <v>0</v>
      </c>
      <c r="CR13" s="37">
        <v>0</v>
      </c>
      <c r="CS13" s="37">
        <v>0</v>
      </c>
      <c r="CT13" s="37">
        <v>0</v>
      </c>
      <c r="CU13" s="37">
        <v>0</v>
      </c>
      <c r="CV13" s="37">
        <v>0</v>
      </c>
      <c r="CW13" s="168">
        <v>0</v>
      </c>
      <c r="CX13" s="181">
        <f t="shared" si="10"/>
        <v>0</v>
      </c>
      <c r="CY13" s="157"/>
      <c r="CZ13" s="559">
        <v>0</v>
      </c>
      <c r="DA13" s="157"/>
      <c r="DB13" s="181"/>
      <c r="DC13" s="289"/>
      <c r="DD13" s="157"/>
      <c r="DE13" s="289"/>
      <c r="DF13" s="157"/>
      <c r="DG13" s="401"/>
      <c r="DH13" s="157"/>
      <c r="DI13" s="401">
        <f t="shared" si="11"/>
        <v>0</v>
      </c>
      <c r="DJ13" s="157"/>
      <c r="DK13" s="271">
        <f t="shared" si="12"/>
        <v>0</v>
      </c>
      <c r="DL13" s="157"/>
      <c r="DM13" s="509"/>
      <c r="DN13" s="153"/>
      <c r="DO13" s="114"/>
      <c r="DP13" s="114"/>
      <c r="DQ13" s="94"/>
      <c r="DR13" s="94"/>
      <c r="DS13" s="137"/>
      <c r="DT13" s="570">
        <v>-51342.455043695998</v>
      </c>
      <c r="DU13" s="618">
        <v>0</v>
      </c>
      <c r="DV13" s="183">
        <v>0</v>
      </c>
      <c r="DW13" s="570">
        <f t="shared" si="19"/>
        <v>0</v>
      </c>
      <c r="DX13" s="137">
        <f t="shared" si="20"/>
        <v>0</v>
      </c>
      <c r="DY13" s="137"/>
      <c r="DZ13" s="674"/>
      <c r="EA13" s="622"/>
      <c r="EB13" s="622"/>
      <c r="EC13" s="137">
        <v>0</v>
      </c>
      <c r="ED13" s="137">
        <v>0</v>
      </c>
      <c r="EE13" s="137">
        <v>0</v>
      </c>
      <c r="EF13" s="137">
        <v>0</v>
      </c>
      <c r="EG13" s="137">
        <v>0</v>
      </c>
      <c r="EH13" s="137">
        <v>0</v>
      </c>
      <c r="EI13" s="137">
        <v>0</v>
      </c>
      <c r="EJ13" s="137">
        <v>0</v>
      </c>
      <c r="EK13" s="94"/>
      <c r="EL13" s="34"/>
      <c r="EM13" s="34"/>
      <c r="EN13" s="34"/>
      <c r="EO13" s="34"/>
      <c r="EP13" s="34"/>
      <c r="EQ13" s="34"/>
      <c r="ER13" s="94"/>
      <c r="ES13" s="94"/>
      <c r="ET13" s="94"/>
      <c r="EU13" s="94"/>
      <c r="EV13" s="94"/>
      <c r="EW13" s="34"/>
      <c r="EX13" s="34"/>
      <c r="EY13" s="34"/>
      <c r="EZ13" s="34"/>
      <c r="FA13" s="34"/>
      <c r="FB13" s="34"/>
      <c r="FC13" s="94"/>
      <c r="FD13" s="34"/>
      <c r="FE13" s="34"/>
      <c r="FF13" s="34"/>
      <c r="FG13" s="34"/>
      <c r="FH13" s="34"/>
      <c r="FI13" s="34"/>
      <c r="FJ13" s="94"/>
      <c r="FK13" s="94"/>
      <c r="FL13" s="94"/>
      <c r="FM13" s="94"/>
      <c r="FN13" s="94"/>
      <c r="FO13" s="94"/>
      <c r="FP13" s="94"/>
      <c r="FQ13" s="94"/>
      <c r="FR13" s="94"/>
      <c r="FS13" s="94"/>
      <c r="FT13" s="94"/>
      <c r="FU13" s="94"/>
      <c r="FV13" s="94"/>
      <c r="FW13" s="94"/>
      <c r="FX13" s="94"/>
      <c r="FY13" s="94"/>
      <c r="FZ13" s="94"/>
      <c r="GA13" s="94"/>
      <c r="GB13" s="94"/>
      <c r="GC13" s="94"/>
      <c r="GD13" s="94"/>
      <c r="GE13" s="94"/>
      <c r="GF13" s="94"/>
      <c r="GG13" s="90"/>
    </row>
    <row r="14" spans="1:189" ht="15.75">
      <c r="A14" s="52" t="s">
        <v>117</v>
      </c>
      <c r="B14" s="26" t="s">
        <v>149</v>
      </c>
      <c r="C14" s="363">
        <v>-30923.559642762099</v>
      </c>
      <c r="D14" s="37">
        <v>-7213.0827322593304</v>
      </c>
      <c r="E14" s="37">
        <v>-2987.54559053817</v>
      </c>
      <c r="F14" s="37">
        <v>-15997.886470000001</v>
      </c>
      <c r="G14" s="37">
        <v>-8192.8833776326901</v>
      </c>
      <c r="H14" s="37">
        <v>-18.415800000000001</v>
      </c>
      <c r="I14" s="37">
        <v>-36759.842070934697</v>
      </c>
      <c r="J14" s="168">
        <v>-102093.215684127</v>
      </c>
      <c r="K14" s="633">
        <f t="shared" ref="K14" si="21">SUM(C14:I14)-J14</f>
        <v>0</v>
      </c>
      <c r="L14" s="474"/>
      <c r="M14" s="157"/>
      <c r="N14" s="289"/>
      <c r="O14" s="157"/>
      <c r="P14" s="559">
        <v>-139.53827999999999</v>
      </c>
      <c r="Q14" s="157"/>
      <c r="R14" s="647"/>
      <c r="S14" s="157"/>
      <c r="T14" s="401"/>
      <c r="U14" s="157"/>
      <c r="V14" s="663"/>
      <c r="W14" s="157"/>
      <c r="X14" s="481"/>
      <c r="Y14" s="114"/>
      <c r="Z14" s="363">
        <v>-30923.559642762099</v>
      </c>
      <c r="AA14" s="125">
        <v>-7213.0827322593304</v>
      </c>
      <c r="AB14" s="125">
        <v>-2987.54559053817</v>
      </c>
      <c r="AC14" s="173">
        <v>-15997.886470000001</v>
      </c>
      <c r="AD14" s="173">
        <v>-8192.8833776326901</v>
      </c>
      <c r="AE14" s="173">
        <v>-36620.303790934697</v>
      </c>
      <c r="AF14" s="284">
        <v>-102093.215684127</v>
      </c>
      <c r="AG14" s="181">
        <f t="shared" si="14"/>
        <v>157.95408000002499</v>
      </c>
      <c r="AH14" s="181"/>
      <c r="AI14" s="181"/>
      <c r="AJ14" s="289"/>
      <c r="AK14" s="157"/>
      <c r="AL14" s="289"/>
      <c r="AM14" s="157"/>
      <c r="AN14" s="401"/>
      <c r="AO14" s="157"/>
      <c r="AP14" s="401"/>
      <c r="AQ14" s="157"/>
      <c r="AR14" s="271"/>
      <c r="AS14" s="157"/>
      <c r="AT14" s="481"/>
      <c r="AU14" s="114"/>
      <c r="AV14" s="172">
        <v>0</v>
      </c>
      <c r="AW14" s="173">
        <v>0</v>
      </c>
      <c r="AX14" s="173">
        <v>0</v>
      </c>
      <c r="AY14" s="173">
        <v>0</v>
      </c>
      <c r="AZ14" s="173">
        <v>0</v>
      </c>
      <c r="BA14" s="173">
        <v>0</v>
      </c>
      <c r="BB14" s="168">
        <v>0</v>
      </c>
      <c r="BC14" s="181">
        <f t="shared" si="15"/>
        <v>0</v>
      </c>
      <c r="BD14" s="181"/>
      <c r="BE14" s="114"/>
      <c r="BF14" s="289"/>
      <c r="BG14" s="157"/>
      <c r="BH14" s="289"/>
      <c r="BI14" s="157"/>
      <c r="BJ14" s="401">
        <f>AZ29</f>
        <v>0</v>
      </c>
      <c r="BK14" s="157"/>
      <c r="BL14" s="401">
        <f t="shared" si="16"/>
        <v>0</v>
      </c>
      <c r="BM14" s="157"/>
      <c r="BN14" s="271">
        <f t="shared" si="17"/>
        <v>0</v>
      </c>
      <c r="BO14" s="157"/>
      <c r="BP14" s="510"/>
      <c r="BQ14" s="181"/>
      <c r="BR14" s="102">
        <v>0</v>
      </c>
      <c r="BS14" s="173">
        <v>0</v>
      </c>
      <c r="BT14" s="173">
        <v>0</v>
      </c>
      <c r="BU14" s="173">
        <v>0</v>
      </c>
      <c r="BV14" s="173">
        <v>0</v>
      </c>
      <c r="BW14" s="173">
        <v>0</v>
      </c>
      <c r="BX14" s="284">
        <v>0</v>
      </c>
      <c r="BY14" s="181">
        <f t="shared" si="18"/>
        <v>0</v>
      </c>
      <c r="BZ14" s="181"/>
      <c r="CA14" s="559">
        <v>0</v>
      </c>
      <c r="CB14" s="181"/>
      <c r="CC14" s="183"/>
      <c r="CD14" s="289"/>
      <c r="CE14" s="157"/>
      <c r="CF14" s="289"/>
      <c r="CG14" s="157"/>
      <c r="CH14" s="401">
        <f>BV29</f>
        <v>0</v>
      </c>
      <c r="CI14" s="157"/>
      <c r="CJ14" s="401">
        <f t="shared" si="8"/>
        <v>0</v>
      </c>
      <c r="CK14" s="157"/>
      <c r="CL14" s="271">
        <f t="shared" si="9"/>
        <v>0</v>
      </c>
      <c r="CM14" s="157"/>
      <c r="CO14" s="183"/>
      <c r="CP14" s="89">
        <v>0</v>
      </c>
      <c r="CQ14" s="37">
        <v>0</v>
      </c>
      <c r="CR14" s="37">
        <v>0</v>
      </c>
      <c r="CS14" s="37">
        <v>0</v>
      </c>
      <c r="CT14" s="37">
        <v>0</v>
      </c>
      <c r="CU14" s="37">
        <v>0</v>
      </c>
      <c r="CV14" s="37">
        <v>-139.53827999999999</v>
      </c>
      <c r="CW14" s="168">
        <v>0</v>
      </c>
      <c r="CX14" s="181">
        <f t="shared" si="10"/>
        <v>-139.53827999999999</v>
      </c>
      <c r="CY14" s="157"/>
      <c r="CZ14" s="559">
        <v>-139.53827999999999</v>
      </c>
      <c r="DA14" s="157"/>
      <c r="DB14" s="181"/>
      <c r="DC14" s="289"/>
      <c r="DD14" s="157"/>
      <c r="DE14" s="289"/>
      <c r="DF14" s="157"/>
      <c r="DG14" s="401"/>
      <c r="DH14" s="157"/>
      <c r="DI14" s="401">
        <f t="shared" si="11"/>
        <v>0</v>
      </c>
      <c r="DJ14" s="157"/>
      <c r="DK14" s="271">
        <f t="shared" si="12"/>
        <v>0</v>
      </c>
      <c r="DL14" s="157"/>
      <c r="DM14" s="509"/>
      <c r="DN14" s="153"/>
      <c r="DO14" s="114"/>
      <c r="DP14" s="114"/>
      <c r="DQ14" s="94"/>
      <c r="DR14" s="94"/>
      <c r="DS14" s="137"/>
      <c r="DT14" s="570">
        <v>-98871.967374127111</v>
      </c>
      <c r="DU14" s="618">
        <v>-347.27431999999999</v>
      </c>
      <c r="DV14" s="183">
        <v>-2873.9739900000004</v>
      </c>
      <c r="DW14" s="570">
        <f t="shared" si="19"/>
        <v>-3221.2483100000004</v>
      </c>
      <c r="DX14" s="137">
        <f t="shared" si="20"/>
        <v>1.0686562745831907E-10</v>
      </c>
      <c r="DY14" s="137"/>
      <c r="DZ14" s="674"/>
      <c r="EA14" s="622"/>
      <c r="EB14" s="622"/>
      <c r="EC14" s="137">
        <v>-3691.4640000000072</v>
      </c>
      <c r="ED14" s="137">
        <v>0</v>
      </c>
      <c r="EE14" s="137">
        <v>0</v>
      </c>
      <c r="EF14" s="137">
        <v>0</v>
      </c>
      <c r="EG14" s="137">
        <v>0</v>
      </c>
      <c r="EH14" s="137">
        <v>0</v>
      </c>
      <c r="EI14" s="137">
        <v>1830.8179999999993</v>
      </c>
      <c r="EJ14" s="137">
        <v>-1860.6459999999934</v>
      </c>
      <c r="EK14" s="94"/>
      <c r="EL14" s="34"/>
      <c r="EM14" s="34"/>
      <c r="EN14" s="34"/>
      <c r="EO14" s="34"/>
      <c r="EP14" s="34"/>
      <c r="EQ14" s="34"/>
      <c r="ER14" s="94"/>
      <c r="ES14" s="94"/>
      <c r="ET14" s="94"/>
      <c r="EU14" s="94"/>
      <c r="EV14" s="94"/>
      <c r="EW14" s="34"/>
      <c r="EX14" s="34"/>
      <c r="EY14" s="34"/>
      <c r="EZ14" s="34"/>
      <c r="FA14" s="34"/>
      <c r="FB14" s="34"/>
      <c r="FC14" s="94"/>
      <c r="FD14" s="34"/>
      <c r="FE14" s="34"/>
      <c r="FF14" s="34"/>
      <c r="FG14" s="34"/>
      <c r="FH14" s="34"/>
      <c r="FI14" s="34"/>
      <c r="FJ14" s="94"/>
      <c r="FK14" s="94"/>
      <c r="FL14" s="94"/>
      <c r="FM14" s="94"/>
      <c r="FN14" s="94"/>
      <c r="FO14" s="94"/>
      <c r="FP14" s="94"/>
      <c r="FQ14" s="94"/>
      <c r="FR14" s="94"/>
      <c r="FS14" s="94"/>
      <c r="FT14" s="94"/>
      <c r="FU14" s="94"/>
      <c r="FV14" s="94"/>
      <c r="FW14" s="94"/>
      <c r="FX14" s="94"/>
      <c r="FY14" s="94"/>
      <c r="FZ14" s="94"/>
      <c r="GA14" s="94"/>
      <c r="GB14" s="94"/>
      <c r="GC14" s="94"/>
      <c r="GD14" s="94"/>
      <c r="GE14" s="94"/>
      <c r="GF14" s="94"/>
      <c r="GG14" s="181"/>
    </row>
    <row r="15" spans="1:189" ht="15.75">
      <c r="A15" s="52" t="s">
        <v>190</v>
      </c>
      <c r="B15" s="26" t="s">
        <v>191</v>
      </c>
      <c r="C15" s="112">
        <v>-8839.950995140649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169">
        <v>-8839.950995140649</v>
      </c>
      <c r="K15" s="374">
        <f t="shared" si="13"/>
        <v>0</v>
      </c>
      <c r="L15" s="474"/>
      <c r="M15" s="157"/>
      <c r="N15" s="289"/>
      <c r="O15" s="157"/>
      <c r="P15" s="559">
        <v>0</v>
      </c>
      <c r="Q15" s="157"/>
      <c r="R15" s="647"/>
      <c r="S15" s="157"/>
      <c r="T15" s="401"/>
      <c r="U15" s="157"/>
      <c r="V15" s="663"/>
      <c r="W15" s="157"/>
      <c r="X15" s="481"/>
      <c r="Y15" s="114"/>
      <c r="Z15" s="112">
        <v>-8839.950995140649</v>
      </c>
      <c r="AA15" s="126">
        <v>0</v>
      </c>
      <c r="AB15" s="126">
        <v>0</v>
      </c>
      <c r="AC15" s="175">
        <v>0</v>
      </c>
      <c r="AD15" s="175">
        <v>0</v>
      </c>
      <c r="AE15" s="175">
        <v>0</v>
      </c>
      <c r="AF15" s="333">
        <v>-8839.950995140649</v>
      </c>
      <c r="AG15" s="181">
        <f t="shared" si="14"/>
        <v>0</v>
      </c>
      <c r="AH15" s="181"/>
      <c r="AI15" s="181"/>
      <c r="AJ15" s="289"/>
      <c r="AK15" s="157"/>
      <c r="AL15" s="289"/>
      <c r="AM15" s="157"/>
      <c r="AN15" s="401"/>
      <c r="AO15" s="157"/>
      <c r="AP15" s="401"/>
      <c r="AQ15" s="157"/>
      <c r="AR15" s="276"/>
      <c r="AS15" s="157"/>
      <c r="AT15" s="481"/>
      <c r="AU15" s="114"/>
      <c r="AV15" s="174">
        <v>0</v>
      </c>
      <c r="AW15" s="175">
        <v>0</v>
      </c>
      <c r="AX15" s="175">
        <v>0</v>
      </c>
      <c r="AY15" s="175">
        <v>0</v>
      </c>
      <c r="AZ15" s="175">
        <v>0</v>
      </c>
      <c r="BA15" s="175">
        <v>0</v>
      </c>
      <c r="BB15" s="169">
        <v>0</v>
      </c>
      <c r="BC15" s="181">
        <f t="shared" si="15"/>
        <v>0</v>
      </c>
      <c r="BD15" s="181"/>
      <c r="BE15" s="114"/>
      <c r="BF15" s="289"/>
      <c r="BG15" s="157"/>
      <c r="BH15" s="289"/>
      <c r="BI15" s="157"/>
      <c r="BJ15" s="401"/>
      <c r="BK15" s="157"/>
      <c r="BL15" s="401">
        <f t="shared" si="16"/>
        <v>0</v>
      </c>
      <c r="BM15" s="157"/>
      <c r="BN15" s="271">
        <f t="shared" si="17"/>
        <v>0</v>
      </c>
      <c r="BO15" s="157"/>
      <c r="BP15" s="510"/>
      <c r="BQ15" s="181"/>
      <c r="BR15" s="103">
        <v>0</v>
      </c>
      <c r="BS15" s="175">
        <v>0</v>
      </c>
      <c r="BT15" s="175">
        <v>0</v>
      </c>
      <c r="BU15" s="175">
        <v>0</v>
      </c>
      <c r="BV15" s="175">
        <v>0</v>
      </c>
      <c r="BW15" s="175">
        <v>0</v>
      </c>
      <c r="BX15" s="333">
        <v>0</v>
      </c>
      <c r="BY15" s="181">
        <f t="shared" si="18"/>
        <v>0</v>
      </c>
      <c r="BZ15" s="181"/>
      <c r="CA15" s="559">
        <v>106.51123</v>
      </c>
      <c r="CB15" s="181"/>
      <c r="CC15" s="183"/>
      <c r="CD15" s="289"/>
      <c r="CE15" s="157"/>
      <c r="CF15" s="289"/>
      <c r="CG15" s="157"/>
      <c r="CH15" s="401"/>
      <c r="CI15" s="157"/>
      <c r="CJ15" s="401">
        <f t="shared" si="8"/>
        <v>0</v>
      </c>
      <c r="CK15" s="157"/>
      <c r="CL15" s="271">
        <f t="shared" si="9"/>
        <v>0</v>
      </c>
      <c r="CM15" s="157"/>
      <c r="CO15" s="183"/>
      <c r="CP15" s="89">
        <v>0</v>
      </c>
      <c r="CQ15" s="37">
        <v>0</v>
      </c>
      <c r="CR15" s="37">
        <v>0</v>
      </c>
      <c r="CS15" s="37">
        <v>0</v>
      </c>
      <c r="CT15" s="37">
        <v>0</v>
      </c>
      <c r="CU15" s="37">
        <v>0</v>
      </c>
      <c r="CV15" s="37">
        <v>0</v>
      </c>
      <c r="CW15" s="168">
        <v>0</v>
      </c>
      <c r="CX15" s="181">
        <f t="shared" si="10"/>
        <v>0</v>
      </c>
      <c r="CY15" s="157"/>
      <c r="CZ15" s="559">
        <v>0</v>
      </c>
      <c r="DA15" s="157"/>
      <c r="DB15" s="181"/>
      <c r="DC15" s="289"/>
      <c r="DD15" s="157"/>
      <c r="DE15" s="289"/>
      <c r="DF15" s="157"/>
      <c r="DG15" s="401"/>
      <c r="DH15" s="157"/>
      <c r="DI15" s="401">
        <f t="shared" si="11"/>
        <v>0</v>
      </c>
      <c r="DJ15" s="157"/>
      <c r="DK15" s="271">
        <f t="shared" si="12"/>
        <v>0</v>
      </c>
      <c r="DL15" s="157"/>
      <c r="DM15" s="509"/>
      <c r="DN15" s="153"/>
      <c r="DO15" s="114"/>
      <c r="DP15" s="114"/>
      <c r="DQ15" s="94"/>
      <c r="DR15" s="94"/>
      <c r="DS15" s="137"/>
      <c r="DT15" s="596">
        <v>-8839.950995140649</v>
      </c>
      <c r="DU15" s="618">
        <v>0</v>
      </c>
      <c r="DV15" s="183">
        <v>0</v>
      </c>
      <c r="DW15" s="596">
        <f t="shared" si="19"/>
        <v>0</v>
      </c>
      <c r="DX15" s="137">
        <f t="shared" si="20"/>
        <v>0</v>
      </c>
      <c r="DY15" s="137"/>
      <c r="DZ15" s="674"/>
      <c r="EA15" s="622"/>
      <c r="EB15" s="622"/>
      <c r="EC15" s="137">
        <v>0</v>
      </c>
      <c r="ED15" s="137">
        <v>0</v>
      </c>
      <c r="EE15" s="137">
        <v>0</v>
      </c>
      <c r="EF15" s="137">
        <v>0</v>
      </c>
      <c r="EG15" s="137">
        <v>0</v>
      </c>
      <c r="EH15" s="137">
        <v>0</v>
      </c>
      <c r="EI15" s="137">
        <v>0</v>
      </c>
      <c r="EJ15" s="137">
        <v>0</v>
      </c>
      <c r="EK15" s="94"/>
      <c r="EL15" s="34"/>
      <c r="EM15" s="34"/>
      <c r="EN15" s="34"/>
      <c r="EO15" s="34"/>
      <c r="EP15" s="34"/>
      <c r="EQ15" s="34"/>
      <c r="ER15" s="94"/>
      <c r="ES15" s="94"/>
      <c r="ET15" s="94"/>
      <c r="EU15" s="94"/>
      <c r="EV15" s="94"/>
      <c r="EW15" s="34"/>
      <c r="EX15" s="34"/>
      <c r="EY15" s="34"/>
      <c r="EZ15" s="34"/>
      <c r="FA15" s="34"/>
      <c r="FB15" s="34"/>
      <c r="FC15" s="94"/>
      <c r="FD15" s="34"/>
      <c r="FE15" s="34"/>
      <c r="FF15" s="34"/>
      <c r="FG15" s="34"/>
      <c r="FH15" s="34"/>
      <c r="FI15" s="34"/>
      <c r="FJ15" s="94"/>
      <c r="FK15" s="94"/>
      <c r="FL15" s="94"/>
      <c r="FM15" s="94"/>
      <c r="FN15" s="94"/>
      <c r="FO15" s="94"/>
      <c r="FP15" s="94"/>
      <c r="FQ15" s="94"/>
      <c r="FR15" s="94"/>
      <c r="FS15" s="94"/>
      <c r="FT15" s="94"/>
      <c r="FU15" s="94"/>
      <c r="FV15" s="94"/>
      <c r="FW15" s="94"/>
      <c r="FX15" s="94"/>
      <c r="FY15" s="94"/>
      <c r="FZ15" s="94"/>
      <c r="GA15" s="94"/>
      <c r="GB15" s="94"/>
      <c r="GC15" s="94"/>
      <c r="GD15" s="94"/>
      <c r="GE15" s="94"/>
      <c r="GF15" s="94"/>
      <c r="GG15" s="90"/>
    </row>
    <row r="16" spans="1:189" ht="15.75">
      <c r="A16" s="52" t="s">
        <v>118</v>
      </c>
      <c r="B16" s="27" t="s">
        <v>27</v>
      </c>
      <c r="C16" s="142">
        <v>155646.83405587199</v>
      </c>
      <c r="D16" s="167">
        <v>31000.824045116202</v>
      </c>
      <c r="E16" s="167">
        <v>-895.25461348838894</v>
      </c>
      <c r="F16" s="167">
        <v>-802.37118999999791</v>
      </c>
      <c r="G16" s="185">
        <v>-3705.9404665554903</v>
      </c>
      <c r="H16" s="185">
        <v>-18.415800000000001</v>
      </c>
      <c r="I16" s="185">
        <v>-34746.845638725397</v>
      </c>
      <c r="J16" s="364">
        <v>146478.83039221901</v>
      </c>
      <c r="K16" s="374">
        <f>SUM(C16:I16)-J16</f>
        <v>0</v>
      </c>
      <c r="L16" s="474"/>
      <c r="M16" s="157"/>
      <c r="N16" s="290"/>
      <c r="O16" s="157"/>
      <c r="P16" s="560">
        <v>1873.4581499999999</v>
      </c>
      <c r="Q16" s="157"/>
      <c r="R16" s="648"/>
      <c r="S16" s="157"/>
      <c r="T16" s="402"/>
      <c r="U16" s="157"/>
      <c r="V16" s="664"/>
      <c r="W16" s="157"/>
      <c r="X16" s="481"/>
      <c r="Y16" s="114"/>
      <c r="Z16" s="142">
        <v>155646.83405587199</v>
      </c>
      <c r="AA16" s="185">
        <v>31000.824045116202</v>
      </c>
      <c r="AB16" s="185">
        <v>-895.25461348838894</v>
      </c>
      <c r="AC16" s="167">
        <v>-802.37118999999791</v>
      </c>
      <c r="AD16" s="167">
        <v>-3705.9404665554903</v>
      </c>
      <c r="AE16" s="167">
        <v>-36620.303788725396</v>
      </c>
      <c r="AF16" s="332">
        <v>146478.83039221901</v>
      </c>
      <c r="AG16" s="181">
        <f t="shared" si="14"/>
        <v>-1855.0423500001198</v>
      </c>
      <c r="AH16" s="181"/>
      <c r="AI16" s="117"/>
      <c r="AJ16" s="290"/>
      <c r="AK16" s="157"/>
      <c r="AL16" s="290"/>
      <c r="AM16" s="157"/>
      <c r="AN16" s="402"/>
      <c r="AO16" s="157"/>
      <c r="AP16" s="402"/>
      <c r="AQ16" s="157"/>
      <c r="AR16" s="337"/>
      <c r="AS16" s="157"/>
      <c r="AT16" s="481"/>
      <c r="AU16" s="114"/>
      <c r="AV16" s="142">
        <v>0</v>
      </c>
      <c r="AW16" s="167">
        <v>0</v>
      </c>
      <c r="AX16" s="167">
        <v>0</v>
      </c>
      <c r="AY16" s="167">
        <v>0</v>
      </c>
      <c r="AZ16" s="185">
        <v>0</v>
      </c>
      <c r="BA16" s="185">
        <v>0</v>
      </c>
      <c r="BB16" s="141">
        <v>0</v>
      </c>
      <c r="BC16" s="181">
        <f t="shared" si="15"/>
        <v>0</v>
      </c>
      <c r="BD16" s="181"/>
      <c r="BE16" s="114"/>
      <c r="BF16" s="290"/>
      <c r="BG16" s="157"/>
      <c r="BH16" s="290"/>
      <c r="BI16" s="157"/>
      <c r="BJ16" s="402">
        <f>SUM(BJ10:BJ15)</f>
        <v>0</v>
      </c>
      <c r="BK16" s="157"/>
      <c r="BL16" s="402">
        <f>SUM(BL10:BL15)</f>
        <v>0</v>
      </c>
      <c r="BM16" s="157"/>
      <c r="BN16" s="272">
        <f>SUM(BN10:BN15)</f>
        <v>0</v>
      </c>
      <c r="BO16" s="157"/>
      <c r="BP16" s="522"/>
      <c r="BQ16" s="117"/>
      <c r="BR16" s="331">
        <v>0</v>
      </c>
      <c r="BS16" s="167">
        <v>0</v>
      </c>
      <c r="BT16" s="167">
        <v>0</v>
      </c>
      <c r="BU16" s="167">
        <v>0</v>
      </c>
      <c r="BV16" s="167">
        <v>0</v>
      </c>
      <c r="BW16" s="167">
        <v>0</v>
      </c>
      <c r="BX16" s="338">
        <v>0</v>
      </c>
      <c r="BY16" s="181">
        <f t="shared" si="18"/>
        <v>0</v>
      </c>
      <c r="BZ16" s="181"/>
      <c r="CA16" s="559">
        <v>0</v>
      </c>
      <c r="CB16" s="181"/>
      <c r="CC16" s="121"/>
      <c r="CD16" s="290"/>
      <c r="CE16" s="157"/>
      <c r="CF16" s="290"/>
      <c r="CG16" s="157"/>
      <c r="CH16" s="402">
        <f>SUM(CH10:CH15)</f>
        <v>0</v>
      </c>
      <c r="CI16" s="157"/>
      <c r="CJ16" s="402">
        <f>SUM(CJ10:CJ15)</f>
        <v>0</v>
      </c>
      <c r="CK16" s="157"/>
      <c r="CL16" s="272">
        <f>SUM(CL10:CL15)</f>
        <v>0</v>
      </c>
      <c r="CM16" s="157"/>
      <c r="CO16" s="121"/>
      <c r="CP16" s="161">
        <v>0</v>
      </c>
      <c r="CQ16" s="367">
        <v>0</v>
      </c>
      <c r="CR16" s="367">
        <v>0</v>
      </c>
      <c r="CS16" s="367">
        <v>0</v>
      </c>
      <c r="CT16" s="367">
        <v>0</v>
      </c>
      <c r="CU16" s="367">
        <v>0</v>
      </c>
      <c r="CV16" s="367">
        <v>1873.4581499999999</v>
      </c>
      <c r="CW16" s="368">
        <v>0</v>
      </c>
      <c r="CX16" s="181">
        <f t="shared" si="10"/>
        <v>1873.4581499999999</v>
      </c>
      <c r="CY16" s="157"/>
      <c r="CZ16" s="560">
        <v>1873.4581499999999</v>
      </c>
      <c r="DA16" s="157"/>
      <c r="DB16" s="117"/>
      <c r="DC16" s="290"/>
      <c r="DD16" s="157"/>
      <c r="DE16" s="290"/>
      <c r="DF16" s="157"/>
      <c r="DG16" s="402"/>
      <c r="DH16" s="157"/>
      <c r="DI16" s="402">
        <f>SUM(DI10:DI15)</f>
        <v>0</v>
      </c>
      <c r="DJ16" s="157"/>
      <c r="DK16" s="272">
        <f>SUM(DK10:DK15)</f>
        <v>0</v>
      </c>
      <c r="DL16" s="157"/>
      <c r="DM16" s="540"/>
      <c r="DN16" s="153"/>
      <c r="DO16" s="114"/>
      <c r="DP16" s="114"/>
      <c r="DQ16" s="94"/>
      <c r="DR16" s="94"/>
      <c r="DS16" s="137"/>
      <c r="DT16" s="560">
        <v>149700.07870221901</v>
      </c>
      <c r="DU16" s="618">
        <v>-347.27431999999999</v>
      </c>
      <c r="DV16" s="183">
        <v>-2873.9739900000004</v>
      </c>
      <c r="DW16" s="560">
        <f t="shared" si="19"/>
        <v>-3221.2483100000004</v>
      </c>
      <c r="DX16" s="137">
        <f t="shared" si="20"/>
        <v>5.0022208597511053E-12</v>
      </c>
      <c r="DY16" s="137"/>
      <c r="DZ16" s="674"/>
      <c r="EA16" s="622"/>
      <c r="EB16" s="622"/>
      <c r="EC16" s="137">
        <v>-3691.4640000000072</v>
      </c>
      <c r="ED16" s="137">
        <v>0</v>
      </c>
      <c r="EE16" s="137">
        <v>0</v>
      </c>
      <c r="EF16" s="137">
        <v>-2.0463630789890885E-12</v>
      </c>
      <c r="EG16" s="137">
        <v>0</v>
      </c>
      <c r="EH16" s="137">
        <v>0</v>
      </c>
      <c r="EI16" s="137">
        <v>1830.8179999999993</v>
      </c>
      <c r="EJ16" s="137">
        <v>-1860.6460000000079</v>
      </c>
      <c r="EK16" s="94"/>
      <c r="EL16" s="34"/>
      <c r="EM16" s="34"/>
      <c r="EN16" s="34"/>
      <c r="EO16" s="34"/>
      <c r="EP16" s="34"/>
      <c r="EQ16" s="34"/>
      <c r="ER16" s="94"/>
      <c r="ES16" s="94"/>
      <c r="ET16" s="94"/>
      <c r="EU16" s="94"/>
      <c r="EV16" s="94"/>
      <c r="EW16" s="34"/>
      <c r="EX16" s="34"/>
      <c r="EY16" s="34"/>
      <c r="EZ16" s="34"/>
      <c r="FA16" s="34"/>
      <c r="FB16" s="34"/>
      <c r="FC16" s="94"/>
      <c r="FD16" s="34"/>
      <c r="FE16" s="34"/>
      <c r="FF16" s="34"/>
      <c r="FG16" s="34"/>
      <c r="FH16" s="34"/>
      <c r="FI16" s="34"/>
      <c r="FJ16" s="94"/>
      <c r="FK16" s="94"/>
      <c r="FL16" s="94"/>
      <c r="FM16" s="94"/>
      <c r="FN16" s="94"/>
      <c r="FO16" s="94"/>
      <c r="FP16" s="94"/>
      <c r="FQ16" s="94"/>
      <c r="FR16" s="94"/>
      <c r="FS16" s="94"/>
      <c r="FT16" s="94"/>
      <c r="FU16" s="94"/>
      <c r="FV16" s="94"/>
      <c r="FW16" s="94"/>
      <c r="FX16" s="94"/>
      <c r="FY16" s="94"/>
      <c r="FZ16" s="94"/>
      <c r="GA16" s="94"/>
      <c r="GB16" s="94"/>
      <c r="GC16" s="94"/>
      <c r="GD16" s="94"/>
      <c r="GE16" s="94"/>
      <c r="GF16" s="94"/>
      <c r="GG16" s="117"/>
    </row>
    <row r="17" spans="1:189" ht="15.75">
      <c r="A17" s="52" t="s">
        <v>119</v>
      </c>
      <c r="B17" s="186" t="s">
        <v>192</v>
      </c>
      <c r="C17" s="172">
        <v>6505.3406160467903</v>
      </c>
      <c r="D17" s="173">
        <v>184146.96438347799</v>
      </c>
      <c r="E17" s="173">
        <v>15749.0356773285</v>
      </c>
      <c r="F17" s="173">
        <v>8586.21558</v>
      </c>
      <c r="G17" s="125">
        <v>0</v>
      </c>
      <c r="H17" s="125">
        <v>140.77799999999999</v>
      </c>
      <c r="I17" s="125">
        <v>0</v>
      </c>
      <c r="J17" s="73">
        <v>215128.33425685301</v>
      </c>
      <c r="K17" s="374">
        <f t="shared" si="13"/>
        <v>2.6193447411060333E-10</v>
      </c>
      <c r="L17" s="474"/>
      <c r="M17" s="157"/>
      <c r="N17" s="289"/>
      <c r="O17" s="157"/>
      <c r="P17" s="559">
        <v>0</v>
      </c>
      <c r="Q17" s="157"/>
      <c r="R17" s="647"/>
      <c r="S17" s="157"/>
      <c r="T17" s="401"/>
      <c r="U17" s="157"/>
      <c r="V17" s="663"/>
      <c r="W17" s="157"/>
      <c r="X17" s="481"/>
      <c r="Y17" s="114"/>
      <c r="Z17" s="172">
        <v>6505.3406160467903</v>
      </c>
      <c r="AA17" s="125">
        <v>184146.96438347799</v>
      </c>
      <c r="AB17" s="125">
        <v>15749.0356773285</v>
      </c>
      <c r="AC17" s="173">
        <v>8586.21558</v>
      </c>
      <c r="AD17" s="173">
        <v>0</v>
      </c>
      <c r="AE17" s="173">
        <v>0</v>
      </c>
      <c r="AF17" s="208">
        <v>215128.33425685301</v>
      </c>
      <c r="AG17" s="181">
        <f t="shared" si="14"/>
        <v>-140.77799999972922</v>
      </c>
      <c r="AH17" s="181"/>
      <c r="AI17" s="183"/>
      <c r="AJ17" s="289"/>
      <c r="AK17" s="157"/>
      <c r="AL17" s="289"/>
      <c r="AM17" s="157"/>
      <c r="AN17" s="401"/>
      <c r="AO17" s="157"/>
      <c r="AP17" s="401"/>
      <c r="AQ17" s="157"/>
      <c r="AR17" s="271"/>
      <c r="AS17" s="157"/>
      <c r="AT17" s="481"/>
      <c r="AU17" s="114"/>
      <c r="AV17" s="172">
        <v>0</v>
      </c>
      <c r="AW17" s="173">
        <v>0</v>
      </c>
      <c r="AX17" s="173">
        <v>0</v>
      </c>
      <c r="AY17" s="173">
        <v>0</v>
      </c>
      <c r="AZ17" s="173">
        <v>0</v>
      </c>
      <c r="BA17" s="173">
        <v>0</v>
      </c>
      <c r="BB17" s="168">
        <v>0</v>
      </c>
      <c r="BC17" s="181">
        <f t="shared" si="15"/>
        <v>0</v>
      </c>
      <c r="BD17" s="181"/>
      <c r="BE17" s="114"/>
      <c r="BF17" s="289"/>
      <c r="BG17" s="157"/>
      <c r="BH17" s="289"/>
      <c r="BI17" s="157"/>
      <c r="BJ17" s="401"/>
      <c r="BK17" s="157"/>
      <c r="BL17" s="401">
        <f t="shared" ref="BL17:BL18" si="22">AZ17+BJ17</f>
        <v>0</v>
      </c>
      <c r="BM17" s="157"/>
      <c r="BN17" s="271">
        <f t="shared" ref="BN17:BN18" si="23">BB17+BF17+BJ17</f>
        <v>0</v>
      </c>
      <c r="BO17" s="157"/>
      <c r="BP17" s="507"/>
      <c r="BQ17" s="181"/>
      <c r="BR17" s="102">
        <v>0</v>
      </c>
      <c r="BS17" s="173">
        <v>0</v>
      </c>
      <c r="BT17" s="173">
        <v>0</v>
      </c>
      <c r="BU17" s="173">
        <v>0</v>
      </c>
      <c r="BV17" s="173">
        <v>0</v>
      </c>
      <c r="BW17" s="173">
        <v>0</v>
      </c>
      <c r="BX17" s="284">
        <v>0</v>
      </c>
      <c r="BY17" s="181">
        <f t="shared" si="18"/>
        <v>0</v>
      </c>
      <c r="BZ17" s="181"/>
      <c r="CA17" s="560">
        <v>-106.51123</v>
      </c>
      <c r="CB17" s="181"/>
      <c r="CC17" s="183"/>
      <c r="CD17" s="289"/>
      <c r="CE17" s="157"/>
      <c r="CF17" s="289"/>
      <c r="CG17" s="157"/>
      <c r="CH17" s="401"/>
      <c r="CI17" s="157"/>
      <c r="CJ17" s="401">
        <f>BV17+CH17</f>
        <v>0</v>
      </c>
      <c r="CK17" s="157"/>
      <c r="CL17" s="271">
        <f>BX17+CD17+CH17</f>
        <v>0</v>
      </c>
      <c r="CM17" s="157"/>
      <c r="CO17" s="183"/>
      <c r="CP17" s="89">
        <v>0</v>
      </c>
      <c r="CQ17" s="37">
        <v>0</v>
      </c>
      <c r="CR17" s="37">
        <v>0</v>
      </c>
      <c r="CS17" s="37">
        <v>0</v>
      </c>
      <c r="CT17" s="37">
        <v>0</v>
      </c>
      <c r="CU17" s="37">
        <v>0</v>
      </c>
      <c r="CV17" s="37">
        <v>0</v>
      </c>
      <c r="CW17" s="73">
        <v>0</v>
      </c>
      <c r="CX17" s="181">
        <f t="shared" si="10"/>
        <v>0</v>
      </c>
      <c r="CY17" s="157"/>
      <c r="CZ17" s="559">
        <v>0</v>
      </c>
      <c r="DA17" s="157"/>
      <c r="DB17" s="181"/>
      <c r="DC17" s="289"/>
      <c r="DD17" s="157"/>
      <c r="DE17" s="289"/>
      <c r="DF17" s="157"/>
      <c r="DG17" s="401"/>
      <c r="DH17" s="157"/>
      <c r="DI17" s="401">
        <f>CT17+DG17</f>
        <v>0</v>
      </c>
      <c r="DJ17" s="157"/>
      <c r="DK17" s="271">
        <f>CW17+DC17+DG17</f>
        <v>0</v>
      </c>
      <c r="DL17" s="157"/>
      <c r="DM17" s="541"/>
      <c r="DN17" s="153"/>
      <c r="DO17" s="114"/>
      <c r="DP17" s="114"/>
      <c r="DQ17" s="94"/>
      <c r="DR17" s="94"/>
      <c r="DS17" s="137"/>
      <c r="DT17" s="568">
        <v>215128.33425685301</v>
      </c>
      <c r="DU17" s="618">
        <v>0</v>
      </c>
      <c r="DV17" s="183">
        <v>0</v>
      </c>
      <c r="DW17" s="568">
        <f t="shared" si="19"/>
        <v>0</v>
      </c>
      <c r="DX17" s="137">
        <f t="shared" si="20"/>
        <v>0</v>
      </c>
      <c r="DY17" s="137"/>
      <c r="DZ17" s="674"/>
      <c r="EA17" s="622"/>
      <c r="EB17" s="622"/>
      <c r="EC17" s="137">
        <v>0</v>
      </c>
      <c r="ED17" s="137">
        <v>0</v>
      </c>
      <c r="EE17" s="137">
        <v>0</v>
      </c>
      <c r="EF17" s="137">
        <v>807.56780000000072</v>
      </c>
      <c r="EG17" s="137">
        <v>0</v>
      </c>
      <c r="EH17" s="137">
        <v>0</v>
      </c>
      <c r="EI17" s="137">
        <v>0</v>
      </c>
      <c r="EJ17" s="137">
        <v>807.5677999999898</v>
      </c>
      <c r="EK17" s="94"/>
      <c r="EL17" s="34"/>
      <c r="EM17" s="34"/>
      <c r="EN17" s="34"/>
      <c r="EO17" s="34"/>
      <c r="EP17" s="34"/>
      <c r="EQ17" s="34"/>
      <c r="ER17" s="94"/>
      <c r="ES17" s="94"/>
      <c r="ET17" s="94"/>
      <c r="EU17" s="94"/>
      <c r="EV17" s="94"/>
      <c r="EW17" s="34"/>
      <c r="EX17" s="34"/>
      <c r="EY17" s="34"/>
      <c r="EZ17" s="34"/>
      <c r="FA17" s="34"/>
      <c r="FB17" s="34"/>
      <c r="FC17" s="94"/>
      <c r="FD17" s="34"/>
      <c r="FE17" s="34"/>
      <c r="FF17" s="34"/>
      <c r="FG17" s="34"/>
      <c r="FH17" s="34"/>
      <c r="FI17" s="34"/>
      <c r="FJ17" s="94"/>
      <c r="FK17" s="94"/>
      <c r="FL17" s="94"/>
      <c r="FM17" s="94"/>
      <c r="FN17" s="94"/>
      <c r="FO17" s="94"/>
      <c r="FP17" s="94"/>
      <c r="FQ17" s="94"/>
      <c r="FR17" s="94"/>
      <c r="FS17" s="94"/>
      <c r="FT17" s="94"/>
      <c r="FU17" s="94"/>
      <c r="FV17" s="94"/>
      <c r="FW17" s="94"/>
      <c r="FX17" s="94"/>
      <c r="FY17" s="94"/>
      <c r="FZ17" s="94"/>
      <c r="GA17" s="94"/>
      <c r="GB17" s="94"/>
      <c r="GC17" s="94"/>
      <c r="GD17" s="94"/>
      <c r="GE17" s="94"/>
      <c r="GF17" s="94"/>
      <c r="GG17" s="74"/>
    </row>
    <row r="18" spans="1:189" ht="15.75">
      <c r="A18" s="160" t="s">
        <v>166</v>
      </c>
      <c r="B18" s="253" t="s">
        <v>165</v>
      </c>
      <c r="C18" s="172">
        <v>12084.834244383401</v>
      </c>
      <c r="D18" s="173">
        <v>-3896.8545648443501</v>
      </c>
      <c r="E18" s="173">
        <v>0</v>
      </c>
      <c r="F18" s="173">
        <v>4487.9407999999994</v>
      </c>
      <c r="G18" s="125">
        <v>5410.7349268640601</v>
      </c>
      <c r="H18" s="125">
        <v>0</v>
      </c>
      <c r="I18" s="125">
        <v>0</v>
      </c>
      <c r="J18" s="75">
        <v>18086.655406403097</v>
      </c>
      <c r="K18" s="374">
        <f t="shared" si="13"/>
        <v>0</v>
      </c>
      <c r="L18" s="474"/>
      <c r="M18" s="157"/>
      <c r="N18" s="289"/>
      <c r="O18" s="157"/>
      <c r="P18" s="559">
        <v>0</v>
      </c>
      <c r="Q18" s="157"/>
      <c r="R18" s="647"/>
      <c r="S18" s="157"/>
      <c r="T18" s="401"/>
      <c r="U18" s="157"/>
      <c r="V18" s="663"/>
      <c r="W18" s="157"/>
      <c r="X18" s="481"/>
      <c r="Y18" s="114"/>
      <c r="Z18" s="172">
        <v>12084.834244383401</v>
      </c>
      <c r="AA18" s="125">
        <v>-3896.8545648443501</v>
      </c>
      <c r="AB18" s="125">
        <v>0</v>
      </c>
      <c r="AC18" s="173">
        <v>4487.9407999999994</v>
      </c>
      <c r="AD18" s="173">
        <v>5410.7349268640601</v>
      </c>
      <c r="AE18" s="173">
        <v>0</v>
      </c>
      <c r="AF18" s="209">
        <v>18086.655406403097</v>
      </c>
      <c r="AG18" s="181">
        <f t="shared" si="14"/>
        <v>0</v>
      </c>
      <c r="AH18" s="181"/>
      <c r="AI18" s="183"/>
      <c r="AJ18" s="289"/>
      <c r="AK18" s="157"/>
      <c r="AL18" s="289"/>
      <c r="AM18" s="157"/>
      <c r="AN18" s="401"/>
      <c r="AO18" s="157"/>
      <c r="AP18" s="401"/>
      <c r="AQ18" s="157"/>
      <c r="AR18" s="276"/>
      <c r="AS18" s="157"/>
      <c r="AT18" s="481"/>
      <c r="AU18" s="114"/>
      <c r="AV18" s="174">
        <v>0</v>
      </c>
      <c r="AW18" s="175">
        <v>0</v>
      </c>
      <c r="AX18" s="175">
        <v>0</v>
      </c>
      <c r="AY18" s="175">
        <v>0</v>
      </c>
      <c r="AZ18" s="175">
        <v>0</v>
      </c>
      <c r="BA18" s="175">
        <v>0</v>
      </c>
      <c r="BB18" s="169">
        <v>0</v>
      </c>
      <c r="BC18" s="181">
        <f t="shared" si="15"/>
        <v>0</v>
      </c>
      <c r="BD18" s="181"/>
      <c r="BE18" s="114"/>
      <c r="BF18" s="289"/>
      <c r="BG18" s="157"/>
      <c r="BH18" s="289"/>
      <c r="BI18" s="157"/>
      <c r="BJ18" s="401"/>
      <c r="BK18" s="157"/>
      <c r="BL18" s="401">
        <f t="shared" si="22"/>
        <v>0</v>
      </c>
      <c r="BM18" s="157"/>
      <c r="BN18" s="271">
        <f t="shared" si="23"/>
        <v>0</v>
      </c>
      <c r="BO18" s="157"/>
      <c r="BP18" s="507"/>
      <c r="BQ18" s="181"/>
      <c r="BR18" s="103">
        <v>0</v>
      </c>
      <c r="BS18" s="175">
        <v>0</v>
      </c>
      <c r="BT18" s="175">
        <v>0</v>
      </c>
      <c r="BU18" s="175">
        <v>0</v>
      </c>
      <c r="BV18" s="175">
        <v>0</v>
      </c>
      <c r="BW18" s="175">
        <v>0</v>
      </c>
      <c r="BX18" s="333">
        <v>0</v>
      </c>
      <c r="BY18" s="181">
        <f t="shared" si="18"/>
        <v>0</v>
      </c>
      <c r="BZ18" s="181"/>
      <c r="CA18" s="559">
        <v>0</v>
      </c>
      <c r="CB18" s="181"/>
      <c r="CC18" s="183"/>
      <c r="CD18" s="289"/>
      <c r="CE18" s="157"/>
      <c r="CF18" s="289"/>
      <c r="CG18" s="157"/>
      <c r="CH18" s="401"/>
      <c r="CI18" s="157"/>
      <c r="CJ18" s="401">
        <f>BV18+CH18</f>
        <v>0</v>
      </c>
      <c r="CK18" s="157"/>
      <c r="CL18" s="271">
        <f>BX18+CD18+CH18</f>
        <v>0</v>
      </c>
      <c r="CM18" s="157"/>
      <c r="CO18" s="183"/>
      <c r="CP18" s="89">
        <v>0</v>
      </c>
      <c r="CQ18" s="37">
        <v>0</v>
      </c>
      <c r="CR18" s="37">
        <v>0</v>
      </c>
      <c r="CS18" s="37">
        <v>0</v>
      </c>
      <c r="CT18" s="37">
        <v>0</v>
      </c>
      <c r="CU18" s="37">
        <v>0</v>
      </c>
      <c r="CV18" s="37">
        <v>0</v>
      </c>
      <c r="CW18" s="73">
        <v>0</v>
      </c>
      <c r="CX18" s="181">
        <f t="shared" si="10"/>
        <v>0</v>
      </c>
      <c r="CY18" s="157"/>
      <c r="CZ18" s="559">
        <v>0</v>
      </c>
      <c r="DA18" s="157"/>
      <c r="DB18" s="181"/>
      <c r="DC18" s="289"/>
      <c r="DD18" s="157"/>
      <c r="DE18" s="289"/>
      <c r="DF18" s="157"/>
      <c r="DG18" s="401"/>
      <c r="DH18" s="157"/>
      <c r="DI18" s="401">
        <f>CT18+DG18</f>
        <v>0</v>
      </c>
      <c r="DJ18" s="157"/>
      <c r="DK18" s="271">
        <f>CW18+DC18+DG18</f>
        <v>0</v>
      </c>
      <c r="DL18" s="157"/>
      <c r="DM18" s="541"/>
      <c r="DN18" s="153"/>
      <c r="DO18" s="114"/>
      <c r="DP18" s="114"/>
      <c r="DQ18" s="94"/>
      <c r="DR18" s="94"/>
      <c r="DS18" s="137"/>
      <c r="DT18" s="597">
        <v>18086.655406403097</v>
      </c>
      <c r="DU18" s="618">
        <v>0</v>
      </c>
      <c r="DV18" s="183">
        <v>0</v>
      </c>
      <c r="DW18" s="597">
        <f t="shared" si="19"/>
        <v>0</v>
      </c>
      <c r="DX18" s="137">
        <f t="shared" si="20"/>
        <v>0</v>
      </c>
      <c r="DY18" s="137"/>
      <c r="DZ18" s="674"/>
      <c r="EA18" s="622"/>
      <c r="EB18" s="622"/>
      <c r="EC18" s="137">
        <v>0</v>
      </c>
      <c r="ED18" s="137">
        <v>0</v>
      </c>
      <c r="EE18" s="137">
        <v>0</v>
      </c>
      <c r="EF18" s="137">
        <v>-1368.6360799999993</v>
      </c>
      <c r="EG18" s="137">
        <v>0</v>
      </c>
      <c r="EH18" s="137">
        <v>0</v>
      </c>
      <c r="EI18" s="137">
        <v>0</v>
      </c>
      <c r="EJ18" s="137">
        <v>-1368.6360799999966</v>
      </c>
      <c r="EK18" s="94"/>
      <c r="EL18" s="34"/>
      <c r="EM18" s="34"/>
      <c r="EN18" s="34"/>
      <c r="EO18" s="34"/>
      <c r="EP18" s="34"/>
      <c r="EQ18" s="34"/>
      <c r="ER18" s="94"/>
      <c r="ES18" s="94"/>
      <c r="ET18" s="94"/>
      <c r="EU18" s="94"/>
      <c r="EV18" s="94"/>
      <c r="EW18" s="34"/>
      <c r="EX18" s="34"/>
      <c r="EY18" s="34"/>
      <c r="EZ18" s="34"/>
      <c r="FA18" s="34"/>
      <c r="FB18" s="34"/>
      <c r="FC18" s="94"/>
      <c r="FD18" s="34"/>
      <c r="FE18" s="34"/>
      <c r="FF18" s="34"/>
      <c r="FG18" s="34"/>
      <c r="FH18" s="34"/>
      <c r="FI18" s="34"/>
      <c r="FJ18" s="94"/>
      <c r="FK18" s="94"/>
      <c r="FL18" s="94"/>
      <c r="FM18" s="94"/>
      <c r="FN18" s="94"/>
      <c r="FO18" s="94"/>
      <c r="FP18" s="94"/>
      <c r="FQ18" s="94"/>
      <c r="FR18" s="94"/>
      <c r="FS18" s="94"/>
      <c r="FT18" s="94"/>
      <c r="FU18" s="94"/>
      <c r="FV18" s="94"/>
      <c r="FW18" s="94"/>
      <c r="FX18" s="94"/>
      <c r="FY18" s="94"/>
      <c r="FZ18" s="94"/>
      <c r="GA18" s="94"/>
      <c r="GB18" s="94"/>
      <c r="GC18" s="94"/>
      <c r="GD18" s="94"/>
      <c r="GE18" s="94"/>
      <c r="GF18" s="94"/>
      <c r="GG18" s="74"/>
    </row>
    <row r="19" spans="1:189" ht="47.25">
      <c r="A19" s="52" t="s">
        <v>120</v>
      </c>
      <c r="B19" s="27" t="s">
        <v>193</v>
      </c>
      <c r="C19" s="365">
        <v>174237.008916302</v>
      </c>
      <c r="D19" s="361">
        <v>211250.93386375002</v>
      </c>
      <c r="E19" s="361">
        <v>14853.781063840101</v>
      </c>
      <c r="F19" s="361">
        <v>12271.785189999999</v>
      </c>
      <c r="G19" s="361">
        <v>1704.79446030857</v>
      </c>
      <c r="H19" s="361">
        <v>122.3622</v>
      </c>
      <c r="I19" s="361">
        <v>-34746.845638725397</v>
      </c>
      <c r="J19" s="362">
        <v>379693.82005547499</v>
      </c>
      <c r="K19" s="374">
        <f t="shared" si="13"/>
        <v>0</v>
      </c>
      <c r="L19" s="474"/>
      <c r="M19" s="157"/>
      <c r="N19" s="386"/>
      <c r="O19" s="157"/>
      <c r="P19" s="561">
        <v>1873.4581499999999</v>
      </c>
      <c r="Q19" s="157"/>
      <c r="R19" s="649"/>
      <c r="S19" s="157"/>
      <c r="T19" s="403"/>
      <c r="U19" s="157"/>
      <c r="V19" s="665"/>
      <c r="W19" s="157"/>
      <c r="X19" s="481"/>
      <c r="Y19" s="114"/>
      <c r="Z19" s="365">
        <v>174237.008916302</v>
      </c>
      <c r="AA19" s="384">
        <v>211250.93386375002</v>
      </c>
      <c r="AB19" s="384">
        <v>14853.781063840101</v>
      </c>
      <c r="AC19" s="384">
        <v>12271.785189999999</v>
      </c>
      <c r="AD19" s="384">
        <v>1704.79446030857</v>
      </c>
      <c r="AE19" s="385">
        <v>-36620.303788725396</v>
      </c>
      <c r="AF19" s="362">
        <v>379693.82005547499</v>
      </c>
      <c r="AG19" s="181">
        <f t="shared" si="14"/>
        <v>-1995.8203499997035</v>
      </c>
      <c r="AH19" s="181"/>
      <c r="AI19" s="118"/>
      <c r="AJ19" s="386"/>
      <c r="AK19" s="157"/>
      <c r="AL19" s="386"/>
      <c r="AM19" s="157"/>
      <c r="AN19" s="403"/>
      <c r="AO19" s="157"/>
      <c r="AP19" s="403"/>
      <c r="AQ19" s="157"/>
      <c r="AR19" s="387"/>
      <c r="AS19" s="157"/>
      <c r="AT19" s="481"/>
      <c r="AU19" s="114"/>
      <c r="AV19" s="77">
        <v>0</v>
      </c>
      <c r="AW19" s="78">
        <v>0</v>
      </c>
      <c r="AX19" s="78">
        <v>0</v>
      </c>
      <c r="AY19" s="78">
        <v>0</v>
      </c>
      <c r="AZ19" s="78">
        <v>0</v>
      </c>
      <c r="BA19" s="78">
        <v>0</v>
      </c>
      <c r="BB19" s="215">
        <v>0</v>
      </c>
      <c r="BC19" s="181">
        <f t="shared" si="15"/>
        <v>0</v>
      </c>
      <c r="BD19" s="181"/>
      <c r="BE19" s="114"/>
      <c r="BF19" s="386"/>
      <c r="BG19" s="157"/>
      <c r="BH19" s="386"/>
      <c r="BI19" s="157"/>
      <c r="BJ19" s="403">
        <f>SUM(BJ16:BJ18)</f>
        <v>0</v>
      </c>
      <c r="BK19" s="157"/>
      <c r="BL19" s="403">
        <f>SUM(BL16:BL18)</f>
        <v>0</v>
      </c>
      <c r="BM19" s="157"/>
      <c r="BN19" s="387">
        <f>SUM(BN16:BN18)</f>
        <v>0</v>
      </c>
      <c r="BO19" s="157"/>
      <c r="BP19" s="523"/>
      <c r="BQ19" s="118"/>
      <c r="BR19" s="389">
        <v>0</v>
      </c>
      <c r="BS19" s="385">
        <v>0</v>
      </c>
      <c r="BT19" s="385">
        <v>0</v>
      </c>
      <c r="BU19" s="385">
        <v>0</v>
      </c>
      <c r="BV19" s="385">
        <v>0</v>
      </c>
      <c r="BW19" s="385">
        <v>0</v>
      </c>
      <c r="BX19" s="334">
        <v>0</v>
      </c>
      <c r="BY19" s="181">
        <f t="shared" si="18"/>
        <v>0</v>
      </c>
      <c r="BZ19" s="181"/>
      <c r="CA19" s="559">
        <v>0</v>
      </c>
      <c r="CB19" s="181"/>
      <c r="CC19" s="119"/>
      <c r="CD19" s="386"/>
      <c r="CE19" s="157"/>
      <c r="CF19" s="386"/>
      <c r="CG19" s="157"/>
      <c r="CH19" s="403">
        <f>SUM(CH16:CH18)</f>
        <v>0</v>
      </c>
      <c r="CI19" s="157"/>
      <c r="CJ19" s="403">
        <f>SUM(CJ16:CJ18)</f>
        <v>0</v>
      </c>
      <c r="CK19" s="157"/>
      <c r="CL19" s="387">
        <f>SUM(CL16:CL18)</f>
        <v>0</v>
      </c>
      <c r="CM19" s="157"/>
      <c r="CO19" s="119"/>
      <c r="CP19" s="389">
        <v>0</v>
      </c>
      <c r="CQ19" s="385">
        <v>0</v>
      </c>
      <c r="CR19" s="385">
        <v>0</v>
      </c>
      <c r="CS19" s="385">
        <v>0</v>
      </c>
      <c r="CT19" s="385">
        <v>0</v>
      </c>
      <c r="CU19" s="385">
        <v>0</v>
      </c>
      <c r="CV19" s="385">
        <v>1873.4581499999999</v>
      </c>
      <c r="CW19" s="392">
        <v>0</v>
      </c>
      <c r="CX19" s="181">
        <f t="shared" si="10"/>
        <v>1873.4581499999999</v>
      </c>
      <c r="CY19" s="157"/>
      <c r="CZ19" s="561">
        <v>1873.4581499999999</v>
      </c>
      <c r="DA19" s="157"/>
      <c r="DB19" s="118"/>
      <c r="DC19" s="386"/>
      <c r="DD19" s="157"/>
      <c r="DE19" s="386"/>
      <c r="DF19" s="157"/>
      <c r="DG19" s="403"/>
      <c r="DH19" s="157"/>
      <c r="DI19" s="403">
        <f>SUM(DI16:DI18)</f>
        <v>0</v>
      </c>
      <c r="DJ19" s="157"/>
      <c r="DK19" s="387">
        <f>SUM(DK16:DK18)</f>
        <v>0</v>
      </c>
      <c r="DL19" s="157"/>
      <c r="DM19" s="542"/>
      <c r="DN19" s="153"/>
      <c r="DO19" s="114"/>
      <c r="DP19" s="114"/>
      <c r="DQ19" s="94"/>
      <c r="DR19" s="94"/>
      <c r="DS19" s="137"/>
      <c r="DT19" s="561">
        <v>382915.06836547499</v>
      </c>
      <c r="DU19" s="618">
        <v>-347.27431999999999</v>
      </c>
      <c r="DV19" s="183">
        <v>-2873.9739900000004</v>
      </c>
      <c r="DW19" s="561">
        <f t="shared" si="19"/>
        <v>-3221.2483100000004</v>
      </c>
      <c r="DX19" s="137">
        <f t="shared" si="20"/>
        <v>5.0022208597511053E-12</v>
      </c>
      <c r="DY19" s="137"/>
      <c r="DZ19" s="674"/>
      <c r="EA19" s="622"/>
      <c r="EB19" s="622"/>
      <c r="EC19" s="137">
        <v>-3691.4640000000072</v>
      </c>
      <c r="ED19" s="137">
        <v>0</v>
      </c>
      <c r="EE19" s="137">
        <v>0</v>
      </c>
      <c r="EF19" s="137">
        <v>-561.06827999999769</v>
      </c>
      <c r="EG19" s="137">
        <v>0</v>
      </c>
      <c r="EH19" s="137">
        <v>0</v>
      </c>
      <c r="EI19" s="137">
        <v>1830.8179999999993</v>
      </c>
      <c r="EJ19" s="137">
        <v>-2421.7142799999565</v>
      </c>
      <c r="EK19" s="94"/>
      <c r="EL19" s="34"/>
      <c r="EM19" s="34"/>
      <c r="EN19" s="34"/>
      <c r="EO19" s="34"/>
      <c r="EP19" s="34"/>
      <c r="EQ19" s="34"/>
      <c r="ER19" s="94"/>
      <c r="ES19" s="94"/>
      <c r="ET19" s="94"/>
      <c r="EU19" s="94"/>
      <c r="EV19" s="94"/>
      <c r="EW19" s="34"/>
      <c r="EX19" s="34"/>
      <c r="EY19" s="34"/>
      <c r="EZ19" s="34"/>
      <c r="FA19" s="34"/>
      <c r="FB19" s="34"/>
      <c r="FC19" s="94"/>
      <c r="FD19" s="34"/>
      <c r="FE19" s="34"/>
      <c r="FF19" s="34"/>
      <c r="FG19" s="34"/>
      <c r="FH19" s="34"/>
      <c r="FI19" s="34"/>
      <c r="FJ19" s="94"/>
      <c r="FK19" s="94"/>
      <c r="FL19" s="94"/>
      <c r="FM19" s="94"/>
      <c r="FN19" s="94"/>
      <c r="FO19" s="94"/>
      <c r="FP19" s="94"/>
      <c r="FQ19" s="94"/>
      <c r="FR19" s="94"/>
      <c r="FS19" s="94"/>
      <c r="FT19" s="94"/>
      <c r="FU19" s="94"/>
      <c r="FV19" s="94"/>
      <c r="FW19" s="94"/>
      <c r="FX19" s="94"/>
      <c r="FY19" s="94"/>
      <c r="FZ19" s="94"/>
      <c r="GA19" s="94"/>
      <c r="GB19" s="94"/>
      <c r="GC19" s="94"/>
      <c r="GD19" s="94"/>
      <c r="GE19" s="94"/>
      <c r="GF19" s="94"/>
      <c r="GG19" s="117"/>
    </row>
    <row r="20" spans="1:189" ht="15.75">
      <c r="A20" s="52" t="s">
        <v>121</v>
      </c>
      <c r="B20" s="26" t="s">
        <v>28</v>
      </c>
      <c r="C20" s="363">
        <v>-14985.076396479401</v>
      </c>
      <c r="D20" s="37">
        <v>-1351.1164055869601</v>
      </c>
      <c r="E20" s="37">
        <v>-293.76265357452002</v>
      </c>
      <c r="F20" s="37">
        <v>-1615.6645000000001</v>
      </c>
      <c r="G20" s="37">
        <v>-16.181556280479001</v>
      </c>
      <c r="H20" s="37">
        <v>0</v>
      </c>
      <c r="I20" s="37">
        <v>-19787.263462602699</v>
      </c>
      <c r="J20" s="284">
        <v>-38049.064974523899</v>
      </c>
      <c r="K20" s="374">
        <f t="shared" si="13"/>
        <v>-1.6007106751203537E-10</v>
      </c>
      <c r="L20" s="474"/>
      <c r="M20" s="157"/>
      <c r="N20" s="289"/>
      <c r="O20" s="157"/>
      <c r="P20" s="559">
        <v>0</v>
      </c>
      <c r="Q20" s="157"/>
      <c r="R20" s="647"/>
      <c r="S20" s="157"/>
      <c r="T20" s="401"/>
      <c r="U20" s="157"/>
      <c r="V20" s="663"/>
      <c r="W20" s="157"/>
      <c r="X20" s="481"/>
      <c r="Y20" s="114"/>
      <c r="Z20" s="363">
        <v>-14985.076396479401</v>
      </c>
      <c r="AA20" s="125">
        <v>-1351.1164055869601</v>
      </c>
      <c r="AB20" s="125">
        <v>-293.76265357452002</v>
      </c>
      <c r="AC20" s="125">
        <v>-1615.6645000000001</v>
      </c>
      <c r="AD20" s="125">
        <v>-16.181556280479001</v>
      </c>
      <c r="AE20" s="125">
        <v>-19787.263462602699</v>
      </c>
      <c r="AF20" s="168">
        <v>-38049.064974523899</v>
      </c>
      <c r="AG20" s="181">
        <f t="shared" si="14"/>
        <v>-1.6007106751203537E-10</v>
      </c>
      <c r="AH20" s="181"/>
      <c r="AI20" s="181"/>
      <c r="AJ20" s="289"/>
      <c r="AK20" s="157"/>
      <c r="AL20" s="289"/>
      <c r="AM20" s="157"/>
      <c r="AN20" s="401"/>
      <c r="AO20" s="157"/>
      <c r="AP20" s="401"/>
      <c r="AQ20" s="157"/>
      <c r="AR20" s="271"/>
      <c r="AS20" s="157"/>
      <c r="AT20" s="481"/>
      <c r="AU20" s="114"/>
      <c r="AV20" s="102">
        <v>0</v>
      </c>
      <c r="AW20" s="125">
        <v>0</v>
      </c>
      <c r="AX20" s="125">
        <v>0</v>
      </c>
      <c r="AY20" s="125">
        <v>0</v>
      </c>
      <c r="AZ20" s="125">
        <v>0</v>
      </c>
      <c r="BA20" s="125">
        <v>0</v>
      </c>
      <c r="BB20" s="168">
        <v>0</v>
      </c>
      <c r="BC20" s="181">
        <f t="shared" si="15"/>
        <v>0</v>
      </c>
      <c r="BD20" s="181"/>
      <c r="BE20" s="217"/>
      <c r="BF20" s="289"/>
      <c r="BG20" s="157"/>
      <c r="BH20" s="289"/>
      <c r="BI20" s="157"/>
      <c r="BJ20" s="401"/>
      <c r="BK20" s="157"/>
      <c r="BL20" s="401">
        <f t="shared" ref="BL20:BL21" si="24">AZ20+BJ20</f>
        <v>0</v>
      </c>
      <c r="BM20" s="157"/>
      <c r="BN20" s="271">
        <f t="shared" ref="BN20:BN21" si="25">BB20+BF20+BJ20</f>
        <v>0</v>
      </c>
      <c r="BO20" s="157"/>
      <c r="BP20" s="510"/>
      <c r="BQ20" s="181"/>
      <c r="BR20" s="102">
        <v>0</v>
      </c>
      <c r="BS20" s="125">
        <v>0</v>
      </c>
      <c r="BT20" s="125">
        <v>0</v>
      </c>
      <c r="BU20" s="125">
        <v>0</v>
      </c>
      <c r="BV20" s="125">
        <v>0</v>
      </c>
      <c r="BW20" s="125">
        <v>0</v>
      </c>
      <c r="BX20" s="168">
        <v>0</v>
      </c>
      <c r="BY20" s="181">
        <f t="shared" si="18"/>
        <v>0</v>
      </c>
      <c r="BZ20" s="181"/>
      <c r="CA20" s="561">
        <v>-106.51123</v>
      </c>
      <c r="CB20" s="181"/>
      <c r="CC20" s="183"/>
      <c r="CD20" s="289"/>
      <c r="CE20" s="157"/>
      <c r="CF20" s="289"/>
      <c r="CG20" s="157"/>
      <c r="CH20" s="401"/>
      <c r="CI20" s="157"/>
      <c r="CJ20" s="401">
        <f>BV20+CH20</f>
        <v>0</v>
      </c>
      <c r="CK20" s="157"/>
      <c r="CL20" s="271">
        <f>BX20+CD20+CH20</f>
        <v>0</v>
      </c>
      <c r="CM20" s="157"/>
      <c r="CO20" s="183"/>
      <c r="CP20" s="102">
        <v>0</v>
      </c>
      <c r="CQ20" s="125">
        <v>0</v>
      </c>
      <c r="CR20" s="125">
        <v>0</v>
      </c>
      <c r="CS20" s="125">
        <v>0</v>
      </c>
      <c r="CT20" s="125">
        <v>0</v>
      </c>
      <c r="CU20" s="125">
        <v>0</v>
      </c>
      <c r="CV20" s="125">
        <v>0</v>
      </c>
      <c r="CW20" s="73">
        <v>0</v>
      </c>
      <c r="CX20" s="181">
        <f t="shared" si="10"/>
        <v>0</v>
      </c>
      <c r="CY20" s="157"/>
      <c r="CZ20" s="559">
        <v>0</v>
      </c>
      <c r="DA20" s="157"/>
      <c r="DB20" s="181"/>
      <c r="DC20" s="289"/>
      <c r="DD20" s="157"/>
      <c r="DE20" s="289"/>
      <c r="DF20" s="157"/>
      <c r="DG20" s="401"/>
      <c r="DH20" s="157"/>
      <c r="DI20" s="401">
        <f>CT20+DG20</f>
        <v>0</v>
      </c>
      <c r="DJ20" s="157"/>
      <c r="DK20" s="271">
        <f>CW20+DC20+DG20</f>
        <v>0</v>
      </c>
      <c r="DL20" s="157"/>
      <c r="DM20" s="509"/>
      <c r="DN20" s="153"/>
      <c r="DO20" s="114"/>
      <c r="DP20" s="114"/>
      <c r="DQ20" s="94"/>
      <c r="DR20" s="94"/>
      <c r="DS20" s="137"/>
      <c r="DT20" s="570">
        <v>-23461.429525801497</v>
      </c>
      <c r="DU20" s="618">
        <v>-14956.07683</v>
      </c>
      <c r="DV20" s="183">
        <v>368.44138127756099</v>
      </c>
      <c r="DW20" s="570">
        <f t="shared" si="19"/>
        <v>-14587.63544872244</v>
      </c>
      <c r="DX20" s="137">
        <f t="shared" si="20"/>
        <v>3.8198777474462986E-11</v>
      </c>
      <c r="DY20" s="137"/>
      <c r="DZ20" s="674"/>
      <c r="EA20" s="622"/>
      <c r="EB20" s="622"/>
      <c r="EC20" s="137">
        <v>0</v>
      </c>
      <c r="ED20" s="137">
        <v>0</v>
      </c>
      <c r="EE20" s="137">
        <v>0</v>
      </c>
      <c r="EF20" s="137">
        <v>0</v>
      </c>
      <c r="EG20" s="137">
        <v>0</v>
      </c>
      <c r="EH20" s="137">
        <v>0</v>
      </c>
      <c r="EI20" s="137">
        <v>0</v>
      </c>
      <c r="EJ20" s="137">
        <v>0</v>
      </c>
      <c r="EK20" s="94"/>
      <c r="EL20" s="34"/>
      <c r="EM20" s="34"/>
      <c r="EN20" s="34"/>
      <c r="EO20" s="34"/>
      <c r="EP20" s="34"/>
      <c r="EQ20" s="34"/>
      <c r="ER20" s="94"/>
      <c r="ES20" s="94"/>
      <c r="ET20" s="94"/>
      <c r="EU20" s="94"/>
      <c r="EV20" s="94"/>
      <c r="EW20" s="34"/>
      <c r="EX20" s="34"/>
      <c r="EY20" s="34"/>
      <c r="EZ20" s="34"/>
      <c r="FA20" s="34"/>
      <c r="FB20" s="34"/>
      <c r="FC20" s="94"/>
      <c r="FD20" s="34"/>
      <c r="FE20" s="34"/>
      <c r="FF20" s="34"/>
      <c r="FG20" s="34"/>
      <c r="FH20" s="34"/>
      <c r="FI20" s="34"/>
      <c r="FJ20" s="94"/>
      <c r="FK20" s="94"/>
      <c r="FL20" s="94"/>
      <c r="FM20" s="94"/>
      <c r="FN20" s="94"/>
      <c r="FO20" s="94"/>
      <c r="FP20" s="94"/>
      <c r="FQ20" s="94"/>
      <c r="FR20" s="94"/>
      <c r="FS20" s="94"/>
      <c r="FT20" s="94"/>
      <c r="FU20" s="94"/>
      <c r="FV20" s="94"/>
      <c r="FW20" s="94"/>
      <c r="FX20" s="94"/>
      <c r="FY20" s="94"/>
      <c r="FZ20" s="94"/>
      <c r="GA20" s="94"/>
      <c r="GB20" s="94"/>
      <c r="GC20" s="94"/>
      <c r="GD20" s="94"/>
      <c r="GE20" s="94"/>
      <c r="GF20" s="94"/>
      <c r="GG20" s="90"/>
    </row>
    <row r="21" spans="1:189" ht="15.75">
      <c r="A21" s="52" t="s">
        <v>122</v>
      </c>
      <c r="B21" s="26" t="s">
        <v>262</v>
      </c>
      <c r="C21" s="342">
        <v>6.6048219333960309E-2</v>
      </c>
      <c r="D21" s="38">
        <v>49729.4919437793</v>
      </c>
      <c r="E21" s="38">
        <v>0</v>
      </c>
      <c r="F21" s="38">
        <v>-20.0557599999999</v>
      </c>
      <c r="G21" s="38">
        <v>0</v>
      </c>
      <c r="H21" s="38">
        <v>0</v>
      </c>
      <c r="I21" s="38">
        <v>4.6509200000000002</v>
      </c>
      <c r="J21" s="169">
        <v>49714.153151998602</v>
      </c>
      <c r="K21" s="374">
        <f t="shared" si="13"/>
        <v>0</v>
      </c>
      <c r="L21" s="474"/>
      <c r="M21" s="157"/>
      <c r="N21" s="291"/>
      <c r="O21" s="157"/>
      <c r="P21" s="562">
        <v>0</v>
      </c>
      <c r="Q21" s="157"/>
      <c r="R21" s="650"/>
      <c r="S21" s="157"/>
      <c r="T21" s="404"/>
      <c r="U21" s="157"/>
      <c r="V21" s="666"/>
      <c r="W21" s="157"/>
      <c r="X21" s="481"/>
      <c r="Y21" s="114"/>
      <c r="Z21" s="342">
        <v>6.6048219333960309E-2</v>
      </c>
      <c r="AA21" s="175">
        <v>49729.4919437793</v>
      </c>
      <c r="AB21" s="175">
        <v>0</v>
      </c>
      <c r="AC21" s="175">
        <v>-20.0557599999999</v>
      </c>
      <c r="AD21" s="175">
        <v>0</v>
      </c>
      <c r="AE21" s="175">
        <v>4.6509200000000002</v>
      </c>
      <c r="AF21" s="169">
        <v>49714.153151998602</v>
      </c>
      <c r="AG21" s="181">
        <f t="shared" si="14"/>
        <v>0</v>
      </c>
      <c r="AH21" s="181"/>
      <c r="AI21" s="181"/>
      <c r="AJ21" s="291"/>
      <c r="AK21" s="157"/>
      <c r="AL21" s="291"/>
      <c r="AM21" s="157"/>
      <c r="AN21" s="404"/>
      <c r="AO21" s="157"/>
      <c r="AP21" s="404"/>
      <c r="AQ21" s="157"/>
      <c r="AR21" s="276"/>
      <c r="AS21" s="157"/>
      <c r="AT21" s="481"/>
      <c r="AU21" s="114"/>
      <c r="AV21" s="174">
        <v>0</v>
      </c>
      <c r="AW21" s="175">
        <v>0</v>
      </c>
      <c r="AX21" s="175">
        <v>0</v>
      </c>
      <c r="AY21" s="175">
        <v>0</v>
      </c>
      <c r="AZ21" s="175">
        <v>0</v>
      </c>
      <c r="BA21" s="175">
        <v>0</v>
      </c>
      <c r="BB21" s="169">
        <v>0</v>
      </c>
      <c r="BC21" s="181">
        <f t="shared" si="15"/>
        <v>0</v>
      </c>
      <c r="BD21" s="181"/>
      <c r="BE21" s="114"/>
      <c r="BF21" s="291"/>
      <c r="BG21" s="157"/>
      <c r="BH21" s="291"/>
      <c r="BI21" s="157"/>
      <c r="BJ21" s="404"/>
      <c r="BK21" s="157"/>
      <c r="BL21" s="404">
        <f t="shared" si="24"/>
        <v>0</v>
      </c>
      <c r="BM21" s="157"/>
      <c r="BN21" s="276">
        <f t="shared" si="25"/>
        <v>0</v>
      </c>
      <c r="BO21" s="157"/>
      <c r="BP21" s="510"/>
      <c r="BQ21" s="181"/>
      <c r="BR21" s="103">
        <v>0</v>
      </c>
      <c r="BS21" s="175">
        <v>0</v>
      </c>
      <c r="BT21" s="175">
        <v>0</v>
      </c>
      <c r="BU21" s="175">
        <v>0</v>
      </c>
      <c r="BV21" s="175">
        <v>0</v>
      </c>
      <c r="BW21" s="175">
        <v>0</v>
      </c>
      <c r="BX21" s="333">
        <v>0</v>
      </c>
      <c r="BY21" s="181">
        <f t="shared" si="18"/>
        <v>0</v>
      </c>
      <c r="BZ21" s="181"/>
      <c r="CA21" s="559">
        <v>0</v>
      </c>
      <c r="CB21" s="181"/>
      <c r="CC21" s="183"/>
      <c r="CD21" s="291"/>
      <c r="CE21" s="157"/>
      <c r="CF21" s="291"/>
      <c r="CG21" s="157"/>
      <c r="CH21" s="404"/>
      <c r="CI21" s="157"/>
      <c r="CJ21" s="404">
        <f>BV21+CH21</f>
        <v>0</v>
      </c>
      <c r="CK21" s="157"/>
      <c r="CL21" s="276">
        <f>BX21+CD21+CH21</f>
        <v>0</v>
      </c>
      <c r="CM21" s="157"/>
      <c r="CO21" s="183"/>
      <c r="CP21" s="342">
        <v>0</v>
      </c>
      <c r="CQ21" s="38">
        <v>0</v>
      </c>
      <c r="CR21" s="38">
        <v>0</v>
      </c>
      <c r="CS21" s="38">
        <v>0</v>
      </c>
      <c r="CT21" s="38">
        <v>0</v>
      </c>
      <c r="CU21" s="38">
        <v>0</v>
      </c>
      <c r="CV21" s="38">
        <v>0</v>
      </c>
      <c r="CW21" s="169">
        <v>0</v>
      </c>
      <c r="CX21" s="181">
        <f t="shared" si="10"/>
        <v>0</v>
      </c>
      <c r="CY21" s="157"/>
      <c r="CZ21" s="562">
        <v>0</v>
      </c>
      <c r="DA21" s="157"/>
      <c r="DB21" s="181"/>
      <c r="DC21" s="291"/>
      <c r="DD21" s="157"/>
      <c r="DE21" s="291"/>
      <c r="DF21" s="157"/>
      <c r="DG21" s="404"/>
      <c r="DH21" s="157"/>
      <c r="DI21" s="404">
        <f>CT21+DG21</f>
        <v>0</v>
      </c>
      <c r="DJ21" s="157"/>
      <c r="DK21" s="276">
        <f>CW21+DC21+DG21</f>
        <v>0</v>
      </c>
      <c r="DL21" s="157"/>
      <c r="DM21" s="509"/>
      <c r="DN21" s="153"/>
      <c r="DO21" s="114"/>
      <c r="DP21" s="114"/>
      <c r="DQ21" s="94"/>
      <c r="DR21" s="94"/>
      <c r="DS21" s="137"/>
      <c r="DT21" s="596">
        <v>49714.153151998602</v>
      </c>
      <c r="DU21" s="618">
        <v>0</v>
      </c>
      <c r="DV21" s="183">
        <v>0</v>
      </c>
      <c r="DW21" s="596">
        <f t="shared" si="19"/>
        <v>0</v>
      </c>
      <c r="DX21" s="137">
        <f t="shared" si="20"/>
        <v>0</v>
      </c>
      <c r="DY21" s="137"/>
      <c r="DZ21" s="674"/>
      <c r="EA21" s="622"/>
      <c r="EB21" s="622"/>
      <c r="EC21" s="137">
        <v>0</v>
      </c>
      <c r="ED21" s="137">
        <v>0</v>
      </c>
      <c r="EE21" s="137">
        <v>0</v>
      </c>
      <c r="EF21" s="137">
        <v>0</v>
      </c>
      <c r="EG21" s="137">
        <v>0</v>
      </c>
      <c r="EH21" s="137">
        <v>0</v>
      </c>
      <c r="EI21" s="137">
        <v>0</v>
      </c>
      <c r="EJ21" s="137">
        <v>0</v>
      </c>
      <c r="EK21" s="94"/>
      <c r="EL21" s="34"/>
      <c r="EM21" s="34"/>
      <c r="EN21" s="34"/>
      <c r="EO21" s="34"/>
      <c r="EP21" s="34"/>
      <c r="EQ21" s="34"/>
      <c r="ER21" s="94"/>
      <c r="ES21" s="94"/>
      <c r="ET21" s="94"/>
      <c r="EU21" s="94"/>
      <c r="EV21" s="94"/>
      <c r="EW21" s="34"/>
      <c r="EX21" s="34"/>
      <c r="EY21" s="34"/>
      <c r="EZ21" s="34"/>
      <c r="FA21" s="34"/>
      <c r="FB21" s="34"/>
      <c r="FC21" s="94"/>
      <c r="FD21" s="34"/>
      <c r="FE21" s="34"/>
      <c r="FF21" s="34"/>
      <c r="FG21" s="34"/>
      <c r="FH21" s="34"/>
      <c r="FI21" s="34"/>
      <c r="FJ21" s="94"/>
      <c r="FK21" s="94"/>
      <c r="FL21" s="94"/>
      <c r="FM21" s="94"/>
      <c r="FN21" s="94"/>
      <c r="FO21" s="94"/>
      <c r="FP21" s="94"/>
      <c r="FQ21" s="94"/>
      <c r="FR21" s="94"/>
      <c r="FS21" s="94"/>
      <c r="FT21" s="94"/>
      <c r="FU21" s="94"/>
      <c r="FV21" s="94"/>
      <c r="FW21" s="94"/>
      <c r="FX21" s="94"/>
      <c r="FY21" s="94"/>
      <c r="FZ21" s="94"/>
      <c r="GA21" s="94"/>
      <c r="GB21" s="94"/>
      <c r="GC21" s="94"/>
      <c r="GD21" s="94"/>
      <c r="GE21" s="94"/>
      <c r="GF21" s="94"/>
      <c r="GG21" s="90"/>
    </row>
    <row r="22" spans="1:189" ht="31.5">
      <c r="A22" s="52" t="s">
        <v>123</v>
      </c>
      <c r="B22" s="27" t="s">
        <v>29</v>
      </c>
      <c r="C22" s="77">
        <v>159251.99856804201</v>
      </c>
      <c r="D22" s="78">
        <v>259629.30940194201</v>
      </c>
      <c r="E22" s="78">
        <v>14560.0184102656</v>
      </c>
      <c r="F22" s="78">
        <v>10636.06493</v>
      </c>
      <c r="G22" s="78">
        <v>1688.61290402809</v>
      </c>
      <c r="H22" s="78">
        <v>122.3622</v>
      </c>
      <c r="I22" s="78">
        <v>-54529.458181328104</v>
      </c>
      <c r="J22" s="79">
        <v>391358.90823294997</v>
      </c>
      <c r="K22" s="374">
        <f t="shared" si="13"/>
        <v>0</v>
      </c>
      <c r="L22" s="474"/>
      <c r="M22" s="157"/>
      <c r="N22" s="292"/>
      <c r="O22" s="157"/>
      <c r="P22" s="563">
        <v>1873.4581499999999</v>
      </c>
      <c r="Q22" s="157"/>
      <c r="R22" s="651"/>
      <c r="S22" s="157"/>
      <c r="T22" s="405"/>
      <c r="U22" s="157"/>
      <c r="V22" s="667"/>
      <c r="W22" s="157"/>
      <c r="X22" s="481"/>
      <c r="Y22" s="114"/>
      <c r="Z22" s="77">
        <v>159251.99856804201</v>
      </c>
      <c r="AA22" s="127">
        <v>259629.30940194201</v>
      </c>
      <c r="AB22" s="127">
        <v>14560.0184102656</v>
      </c>
      <c r="AC22" s="78">
        <v>10636.06493</v>
      </c>
      <c r="AD22" s="78">
        <v>1688.61290402809</v>
      </c>
      <c r="AE22" s="78">
        <v>-56402.916331328102</v>
      </c>
      <c r="AF22" s="259">
        <v>391358.90823294997</v>
      </c>
      <c r="AG22" s="181">
        <f t="shared" si="14"/>
        <v>-1995.8203500003438</v>
      </c>
      <c r="AH22" s="181"/>
      <c r="AI22" s="119"/>
      <c r="AJ22" s="292"/>
      <c r="AK22" s="157"/>
      <c r="AL22" s="292"/>
      <c r="AM22" s="157"/>
      <c r="AN22" s="405"/>
      <c r="AO22" s="157"/>
      <c r="AP22" s="405"/>
      <c r="AQ22" s="157"/>
      <c r="AR22" s="337"/>
      <c r="AS22" s="157"/>
      <c r="AT22" s="481"/>
      <c r="AU22" s="114"/>
      <c r="AV22" s="77">
        <v>0</v>
      </c>
      <c r="AW22" s="78">
        <v>0</v>
      </c>
      <c r="AX22" s="78">
        <v>0</v>
      </c>
      <c r="AY22" s="78">
        <v>0</v>
      </c>
      <c r="AZ22" s="78">
        <v>0</v>
      </c>
      <c r="BA22" s="78">
        <v>0</v>
      </c>
      <c r="BB22" s="79">
        <v>0</v>
      </c>
      <c r="BC22" s="181">
        <f t="shared" si="15"/>
        <v>0</v>
      </c>
      <c r="BD22" s="181"/>
      <c r="BE22" s="114"/>
      <c r="BF22" s="292"/>
      <c r="BG22" s="157"/>
      <c r="BH22" s="292"/>
      <c r="BI22" s="157"/>
      <c r="BJ22" s="405">
        <f>SUM(BJ19:BJ21)</f>
        <v>0</v>
      </c>
      <c r="BK22" s="157"/>
      <c r="BL22" s="405">
        <f>SUM(BL19:BL21)</f>
        <v>0</v>
      </c>
      <c r="BM22" s="157"/>
      <c r="BN22" s="273">
        <f>SUM(BN19:BN21)</f>
        <v>0</v>
      </c>
      <c r="BO22" s="157"/>
      <c r="BP22" s="524"/>
      <c r="BQ22" s="119"/>
      <c r="BR22" s="104">
        <v>0</v>
      </c>
      <c r="BS22" s="78">
        <v>0</v>
      </c>
      <c r="BT22" s="78">
        <v>0</v>
      </c>
      <c r="BU22" s="78">
        <v>0</v>
      </c>
      <c r="BV22" s="78">
        <v>0</v>
      </c>
      <c r="BW22" s="78">
        <v>0</v>
      </c>
      <c r="BX22" s="259">
        <v>0</v>
      </c>
      <c r="BY22" s="181">
        <f t="shared" si="18"/>
        <v>0</v>
      </c>
      <c r="BZ22" s="181"/>
      <c r="CA22" s="562">
        <v>0</v>
      </c>
      <c r="CB22" s="181"/>
      <c r="CC22" s="119"/>
      <c r="CD22" s="292"/>
      <c r="CE22" s="157"/>
      <c r="CF22" s="292"/>
      <c r="CG22" s="157"/>
      <c r="CH22" s="405">
        <f>SUM(CH19:CH21)</f>
        <v>0</v>
      </c>
      <c r="CI22" s="157"/>
      <c r="CJ22" s="405">
        <f>SUM(CJ19:CJ21)</f>
        <v>0</v>
      </c>
      <c r="CK22" s="157"/>
      <c r="CL22" s="273">
        <f>SUM(CL19:CL21)</f>
        <v>0</v>
      </c>
      <c r="CM22" s="157"/>
      <c r="CO22" s="119"/>
      <c r="CP22" s="104">
        <v>0</v>
      </c>
      <c r="CQ22" s="78">
        <v>0</v>
      </c>
      <c r="CR22" s="78">
        <v>0</v>
      </c>
      <c r="CS22" s="78">
        <v>0</v>
      </c>
      <c r="CT22" s="78">
        <v>0</v>
      </c>
      <c r="CU22" s="78">
        <v>0</v>
      </c>
      <c r="CV22" s="78">
        <v>1873.4581499999999</v>
      </c>
      <c r="CW22" s="79">
        <v>0</v>
      </c>
      <c r="CX22" s="181">
        <f t="shared" si="10"/>
        <v>1873.4581499999999</v>
      </c>
      <c r="CY22" s="157"/>
      <c r="CZ22" s="563">
        <v>1873.4581499999999</v>
      </c>
      <c r="DA22" s="157"/>
      <c r="DB22" s="119"/>
      <c r="DC22" s="292"/>
      <c r="DD22" s="157"/>
      <c r="DE22" s="292"/>
      <c r="DF22" s="157"/>
      <c r="DG22" s="405"/>
      <c r="DH22" s="157"/>
      <c r="DI22" s="405">
        <f>SUM(DI19:DI21)</f>
        <v>0</v>
      </c>
      <c r="DJ22" s="157"/>
      <c r="DK22" s="273">
        <f>SUM(DK19:DK21)</f>
        <v>0</v>
      </c>
      <c r="DL22" s="157"/>
      <c r="DM22" s="542"/>
      <c r="DN22" s="153"/>
      <c r="DO22" s="114"/>
      <c r="DP22" s="114"/>
      <c r="DQ22" s="94"/>
      <c r="DR22" s="94"/>
      <c r="DS22" s="137"/>
      <c r="DT22" s="563">
        <v>409167.79199167195</v>
      </c>
      <c r="DU22" s="618">
        <v>-15303.35115</v>
      </c>
      <c r="DV22" s="183">
        <v>-2505.5326087224398</v>
      </c>
      <c r="DW22" s="563">
        <f t="shared" si="19"/>
        <v>-17808.883758722441</v>
      </c>
      <c r="DX22" s="137">
        <f t="shared" si="20"/>
        <v>4.5110937207937241E-10</v>
      </c>
      <c r="DY22" s="137"/>
      <c r="DZ22" s="674"/>
      <c r="EA22" s="622"/>
      <c r="EB22" s="622"/>
      <c r="EC22" s="137">
        <v>-3691.4640000000072</v>
      </c>
      <c r="ED22" s="137">
        <v>0</v>
      </c>
      <c r="EE22" s="137">
        <v>0</v>
      </c>
      <c r="EF22" s="137">
        <v>-561.0682799999995</v>
      </c>
      <c r="EG22" s="137">
        <v>0</v>
      </c>
      <c r="EH22" s="137">
        <v>0</v>
      </c>
      <c r="EI22" s="137">
        <v>1830.8179999999993</v>
      </c>
      <c r="EJ22" s="137">
        <v>-2421.7142799999565</v>
      </c>
      <c r="EK22" s="94"/>
      <c r="EL22" s="34"/>
      <c r="EM22" s="34"/>
      <c r="EN22" s="34"/>
      <c r="EO22" s="34"/>
      <c r="EP22" s="34"/>
      <c r="EQ22" s="34"/>
      <c r="ER22" s="94"/>
      <c r="ES22" s="94"/>
      <c r="ET22" s="94"/>
      <c r="EU22" s="94"/>
      <c r="EV22" s="94"/>
      <c r="EW22" s="34"/>
      <c r="EX22" s="34"/>
      <c r="EY22" s="34"/>
      <c r="EZ22" s="34"/>
      <c r="FA22" s="34"/>
      <c r="FB22" s="34"/>
      <c r="FC22" s="94"/>
      <c r="FD22" s="34"/>
      <c r="FE22" s="34"/>
      <c r="FF22" s="34"/>
      <c r="FG22" s="34"/>
      <c r="FH22" s="34"/>
      <c r="FI22" s="34"/>
      <c r="FJ22" s="94"/>
      <c r="FK22" s="94"/>
      <c r="FL22" s="94"/>
      <c r="FM22" s="94"/>
      <c r="FN22" s="94"/>
      <c r="FO22" s="94"/>
      <c r="FP22" s="94"/>
      <c r="FQ22" s="94"/>
      <c r="FR22" s="94"/>
      <c r="FS22" s="94"/>
      <c r="FT22" s="94"/>
      <c r="FU22" s="94"/>
      <c r="FV22" s="94"/>
      <c r="FW22" s="94"/>
      <c r="FX22" s="94"/>
      <c r="FY22" s="94"/>
      <c r="FZ22" s="94"/>
      <c r="GA22" s="94"/>
      <c r="GB22" s="94"/>
      <c r="GC22" s="94"/>
      <c r="GD22" s="94"/>
      <c r="GE22" s="94"/>
      <c r="GF22" s="94"/>
      <c r="GG22" s="80"/>
    </row>
    <row r="23" spans="1:189" ht="15.75">
      <c r="A23" s="52" t="s">
        <v>124</v>
      </c>
      <c r="B23" s="26" t="s">
        <v>150</v>
      </c>
      <c r="C23" s="112">
        <v>164962.62820410202</v>
      </c>
      <c r="D23" s="173">
        <v>1957.08564563747</v>
      </c>
      <c r="E23" s="173">
        <v>0</v>
      </c>
      <c r="F23" s="173">
        <v>0</v>
      </c>
      <c r="G23" s="173">
        <v>0</v>
      </c>
      <c r="H23" s="173">
        <v>0</v>
      </c>
      <c r="I23" s="173">
        <v>0</v>
      </c>
      <c r="J23" s="73">
        <v>166919.713849739</v>
      </c>
      <c r="K23" s="374">
        <f t="shared" si="13"/>
        <v>4.9476511776447296E-10</v>
      </c>
      <c r="L23" s="474"/>
      <c r="M23" s="157"/>
      <c r="N23" s="289"/>
      <c r="O23" s="157"/>
      <c r="P23" s="559">
        <v>0</v>
      </c>
      <c r="Q23" s="157"/>
      <c r="R23" s="647"/>
      <c r="S23" s="157"/>
      <c r="T23" s="401"/>
      <c r="U23" s="157"/>
      <c r="V23" s="663"/>
      <c r="W23" s="157"/>
      <c r="X23" s="481"/>
      <c r="Y23" s="114"/>
      <c r="Z23" s="112">
        <v>164962.62820410202</v>
      </c>
      <c r="AA23" s="126">
        <v>1957.08564563747</v>
      </c>
      <c r="AB23" s="126">
        <v>0</v>
      </c>
      <c r="AC23" s="175">
        <v>0</v>
      </c>
      <c r="AD23" s="175">
        <v>0</v>
      </c>
      <c r="AE23" s="175">
        <v>0</v>
      </c>
      <c r="AF23" s="284">
        <v>166919.713849739</v>
      </c>
      <c r="AG23" s="181">
        <f t="shared" si="14"/>
        <v>4.9476511776447296E-10</v>
      </c>
      <c r="AH23" s="181"/>
      <c r="AI23" s="181"/>
      <c r="AJ23" s="291"/>
      <c r="AK23" s="157"/>
      <c r="AL23" s="291"/>
      <c r="AM23" s="157"/>
      <c r="AN23" s="401"/>
      <c r="AO23" s="157"/>
      <c r="AP23" s="401"/>
      <c r="AQ23" s="157"/>
      <c r="AR23" s="276"/>
      <c r="AS23" s="157"/>
      <c r="AT23" s="481"/>
      <c r="AU23" s="114"/>
      <c r="AV23" s="174">
        <v>0</v>
      </c>
      <c r="AW23" s="175">
        <v>0</v>
      </c>
      <c r="AX23" s="175">
        <v>0</v>
      </c>
      <c r="AY23" s="175">
        <v>0</v>
      </c>
      <c r="AZ23" s="175">
        <v>0</v>
      </c>
      <c r="BA23" s="175">
        <v>0</v>
      </c>
      <c r="BB23" s="168">
        <v>0</v>
      </c>
      <c r="BC23" s="181">
        <f t="shared" si="15"/>
        <v>0</v>
      </c>
      <c r="BD23" s="181"/>
      <c r="BE23" s="114"/>
      <c r="BF23" s="291"/>
      <c r="BG23" s="157"/>
      <c r="BH23" s="291"/>
      <c r="BI23" s="157"/>
      <c r="BJ23" s="401"/>
      <c r="BK23" s="157"/>
      <c r="BL23" s="401">
        <f t="shared" ref="BL23" si="26">AZ23+BJ23</f>
        <v>0</v>
      </c>
      <c r="BM23" s="157"/>
      <c r="BN23" s="271">
        <f>BB23+BF23+BJ23</f>
        <v>0</v>
      </c>
      <c r="BO23" s="157"/>
      <c r="BP23" s="510"/>
      <c r="BQ23" s="181"/>
      <c r="BR23" s="103">
        <v>0</v>
      </c>
      <c r="BS23" s="175">
        <v>0</v>
      </c>
      <c r="BT23" s="175">
        <v>0</v>
      </c>
      <c r="BU23" s="175">
        <v>0</v>
      </c>
      <c r="BV23" s="175">
        <v>0</v>
      </c>
      <c r="BW23" s="175">
        <v>0</v>
      </c>
      <c r="BX23" s="284">
        <v>0</v>
      </c>
      <c r="BY23" s="181">
        <f t="shared" si="18"/>
        <v>0</v>
      </c>
      <c r="BZ23" s="181"/>
      <c r="CA23" s="563">
        <v>-106.51123</v>
      </c>
      <c r="CB23" s="181"/>
      <c r="CC23" s="183"/>
      <c r="CD23" s="291"/>
      <c r="CE23" s="157"/>
      <c r="CF23" s="291"/>
      <c r="CG23" s="157"/>
      <c r="CH23" s="401"/>
      <c r="CI23" s="157"/>
      <c r="CJ23" s="401">
        <f>BV23+CH23</f>
        <v>0</v>
      </c>
      <c r="CK23" s="157"/>
      <c r="CL23" s="271">
        <f>BX23+CD23+CH23</f>
        <v>0</v>
      </c>
      <c r="CM23" s="157"/>
      <c r="CO23" s="183"/>
      <c r="CP23" s="342">
        <v>0</v>
      </c>
      <c r="CQ23" s="38">
        <v>0</v>
      </c>
      <c r="CR23" s="38">
        <v>0</v>
      </c>
      <c r="CS23" s="38">
        <v>0</v>
      </c>
      <c r="CT23" s="38">
        <v>0</v>
      </c>
      <c r="CU23" s="38">
        <v>0</v>
      </c>
      <c r="CV23" s="38">
        <v>0</v>
      </c>
      <c r="CW23" s="73">
        <v>0</v>
      </c>
      <c r="CX23" s="181">
        <f t="shared" si="10"/>
        <v>0</v>
      </c>
      <c r="CY23" s="157"/>
      <c r="CZ23" s="559">
        <v>0</v>
      </c>
      <c r="DA23" s="157"/>
      <c r="DB23" s="181"/>
      <c r="DC23" s="291"/>
      <c r="DD23" s="157"/>
      <c r="DE23" s="291"/>
      <c r="DF23" s="157"/>
      <c r="DG23" s="401"/>
      <c r="DH23" s="157"/>
      <c r="DI23" s="401">
        <f>CT23+DG23</f>
        <v>0</v>
      </c>
      <c r="DJ23" s="157"/>
      <c r="DK23" s="271">
        <f>CW23+DC23+DG23</f>
        <v>0</v>
      </c>
      <c r="DL23" s="157"/>
      <c r="DM23" s="541"/>
      <c r="DN23" s="153"/>
      <c r="DO23" s="114"/>
      <c r="DP23" s="114"/>
      <c r="DQ23" s="94"/>
      <c r="DR23" s="94"/>
      <c r="DS23" s="137"/>
      <c r="DT23" s="568">
        <v>166919.713849739</v>
      </c>
      <c r="DU23" s="618">
        <v>0</v>
      </c>
      <c r="DV23" s="183">
        <v>0</v>
      </c>
      <c r="DW23" s="568">
        <f t="shared" si="19"/>
        <v>0</v>
      </c>
      <c r="DX23" s="137">
        <f t="shared" si="20"/>
        <v>0</v>
      </c>
      <c r="DY23" s="137"/>
      <c r="DZ23" s="674"/>
      <c r="EA23" s="622"/>
      <c r="EB23" s="622"/>
      <c r="EC23" s="137">
        <v>0</v>
      </c>
      <c r="ED23" s="137">
        <v>0</v>
      </c>
      <c r="EE23" s="137">
        <v>0</v>
      </c>
      <c r="EF23" s="137">
        <v>0</v>
      </c>
      <c r="EG23" s="137">
        <v>0</v>
      </c>
      <c r="EH23" s="137">
        <v>0</v>
      </c>
      <c r="EI23" s="137">
        <v>0</v>
      </c>
      <c r="EJ23" s="137">
        <v>0</v>
      </c>
      <c r="EK23" s="94"/>
      <c r="EL23" s="34"/>
      <c r="EM23" s="34"/>
      <c r="EN23" s="34"/>
      <c r="EO23" s="34"/>
      <c r="EP23" s="34"/>
      <c r="EQ23" s="34"/>
      <c r="ER23" s="94"/>
      <c r="ES23" s="94"/>
      <c r="ET23" s="94"/>
      <c r="EU23" s="94"/>
      <c r="EV23" s="94"/>
      <c r="EW23" s="34"/>
      <c r="EX23" s="34"/>
      <c r="EY23" s="34"/>
      <c r="EZ23" s="34"/>
      <c r="FA23" s="34"/>
      <c r="FB23" s="34"/>
      <c r="FC23" s="94"/>
      <c r="FD23" s="34"/>
      <c r="FE23" s="34"/>
      <c r="FF23" s="34"/>
      <c r="FG23" s="34"/>
      <c r="FH23" s="34"/>
      <c r="FI23" s="34"/>
      <c r="FJ23" s="94"/>
      <c r="FK23" s="94"/>
      <c r="FL23" s="94"/>
      <c r="FM23" s="94"/>
      <c r="FN23" s="94"/>
      <c r="FO23" s="94"/>
      <c r="FP23" s="94"/>
      <c r="FQ23" s="94"/>
      <c r="FR23" s="94"/>
      <c r="FS23" s="94"/>
      <c r="FT23" s="94"/>
      <c r="FU23" s="94"/>
      <c r="FV23" s="94"/>
      <c r="FW23" s="94"/>
      <c r="FX23" s="94"/>
      <c r="FY23" s="94"/>
      <c r="FZ23" s="94"/>
      <c r="GA23" s="94"/>
      <c r="GB23" s="94"/>
      <c r="GC23" s="94"/>
      <c r="GD23" s="94"/>
      <c r="GE23" s="94"/>
      <c r="GF23" s="94"/>
      <c r="GG23" s="74"/>
    </row>
    <row r="24" spans="1:189" ht="15.75">
      <c r="A24" s="52" t="s">
        <v>125</v>
      </c>
      <c r="B24" s="27" t="s">
        <v>151</v>
      </c>
      <c r="C24" s="366">
        <v>324214.626772143</v>
      </c>
      <c r="D24" s="367">
        <v>261586.39504757899</v>
      </c>
      <c r="E24" s="367">
        <v>14560.0184102656</v>
      </c>
      <c r="F24" s="367">
        <v>10636.06493</v>
      </c>
      <c r="G24" s="367">
        <v>1688.61290402809</v>
      </c>
      <c r="H24" s="367">
        <v>122.3622</v>
      </c>
      <c r="I24" s="367">
        <v>-54529.458181328104</v>
      </c>
      <c r="J24" s="368">
        <v>558278.62208268908</v>
      </c>
      <c r="K24" s="374">
        <f t="shared" si="13"/>
        <v>-1.6298145055770874E-9</v>
      </c>
      <c r="L24" s="474"/>
      <c r="M24" s="157"/>
      <c r="N24" s="293"/>
      <c r="O24" s="157"/>
      <c r="P24" s="564">
        <v>1873.4581499999999</v>
      </c>
      <c r="Q24" s="157"/>
      <c r="R24" s="652"/>
      <c r="S24" s="157"/>
      <c r="T24" s="406"/>
      <c r="U24" s="157"/>
      <c r="V24" s="668"/>
      <c r="W24" s="157"/>
      <c r="X24" s="481"/>
      <c r="Y24" s="114"/>
      <c r="Z24" s="366">
        <v>324214.626772143</v>
      </c>
      <c r="AA24" s="128">
        <v>261586.39504757899</v>
      </c>
      <c r="AB24" s="128">
        <v>14560.0184102656</v>
      </c>
      <c r="AC24" s="105">
        <v>10636.06493</v>
      </c>
      <c r="AD24" s="367">
        <v>1688.61290402809</v>
      </c>
      <c r="AE24" s="105">
        <v>-56402.916331328102</v>
      </c>
      <c r="AF24" s="330">
        <v>558278.62208268908</v>
      </c>
      <c r="AG24" s="181">
        <f t="shared" si="14"/>
        <v>-1995.8203500015661</v>
      </c>
      <c r="AH24" s="181"/>
      <c r="AI24" s="121"/>
      <c r="AJ24" s="293"/>
      <c r="AK24" s="157"/>
      <c r="AL24" s="335"/>
      <c r="AM24" s="157"/>
      <c r="AN24" s="406"/>
      <c r="AO24" s="157"/>
      <c r="AP24" s="406"/>
      <c r="AQ24" s="157"/>
      <c r="AR24" s="274"/>
      <c r="AS24" s="157"/>
      <c r="AT24" s="481"/>
      <c r="AU24" s="114"/>
      <c r="AV24" s="106">
        <v>0</v>
      </c>
      <c r="AW24" s="105">
        <v>0</v>
      </c>
      <c r="AX24" s="105">
        <v>0</v>
      </c>
      <c r="AY24" s="105">
        <v>0</v>
      </c>
      <c r="AZ24" s="367">
        <v>0</v>
      </c>
      <c r="BA24" s="105">
        <v>0</v>
      </c>
      <c r="BB24" s="95">
        <v>0</v>
      </c>
      <c r="BC24" s="181">
        <f t="shared" si="15"/>
        <v>0</v>
      </c>
      <c r="BD24" s="181"/>
      <c r="BE24" s="114"/>
      <c r="BF24" s="293"/>
      <c r="BG24" s="157"/>
      <c r="BH24" s="335"/>
      <c r="BI24" s="157"/>
      <c r="BJ24" s="406">
        <f>SUM(BJ22:BJ23)</f>
        <v>0</v>
      </c>
      <c r="BK24" s="157"/>
      <c r="BL24" s="406">
        <f>SUM(BL22:BL23)</f>
        <v>0</v>
      </c>
      <c r="BM24" s="157"/>
      <c r="BN24" s="274">
        <f>SUM(BN22:BN23)</f>
        <v>0</v>
      </c>
      <c r="BO24" s="157"/>
      <c r="BP24" s="505"/>
      <c r="BQ24" s="117"/>
      <c r="BR24" s="161">
        <v>0</v>
      </c>
      <c r="BS24" s="162">
        <v>0</v>
      </c>
      <c r="BT24" s="162">
        <v>0</v>
      </c>
      <c r="BU24" s="162">
        <v>0</v>
      </c>
      <c r="BV24" s="367">
        <v>0</v>
      </c>
      <c r="BW24" s="162">
        <v>0</v>
      </c>
      <c r="BX24" s="338">
        <v>0</v>
      </c>
      <c r="BY24" s="181">
        <f t="shared" si="18"/>
        <v>0</v>
      </c>
      <c r="BZ24" s="181"/>
      <c r="CA24" s="559">
        <v>0</v>
      </c>
      <c r="CB24" s="181"/>
      <c r="CC24" s="121"/>
      <c r="CD24" s="293"/>
      <c r="CE24" s="157"/>
      <c r="CF24" s="335"/>
      <c r="CG24" s="157"/>
      <c r="CH24" s="406">
        <f>SUM(CH22:CH23)</f>
        <v>0</v>
      </c>
      <c r="CI24" s="157"/>
      <c r="CJ24" s="406">
        <f>SUM(CJ22:CJ23)</f>
        <v>0</v>
      </c>
      <c r="CK24" s="157"/>
      <c r="CL24" s="274">
        <f>SUM(CL22:CL23)</f>
        <v>0</v>
      </c>
      <c r="CM24" s="157"/>
      <c r="CO24" s="121"/>
      <c r="CP24" s="161">
        <v>0</v>
      </c>
      <c r="CQ24" s="367">
        <v>0</v>
      </c>
      <c r="CR24" s="367">
        <v>0</v>
      </c>
      <c r="CS24" s="367">
        <v>0</v>
      </c>
      <c r="CT24" s="367">
        <v>0</v>
      </c>
      <c r="CU24" s="367">
        <v>0</v>
      </c>
      <c r="CV24" s="367">
        <v>1873.4581499999999</v>
      </c>
      <c r="CW24" s="368">
        <v>0</v>
      </c>
      <c r="CX24" s="181">
        <f t="shared" si="10"/>
        <v>1873.4581499999999</v>
      </c>
      <c r="CY24" s="157"/>
      <c r="CZ24" s="564">
        <v>1873.4581499999999</v>
      </c>
      <c r="DA24" s="157"/>
      <c r="DB24" s="117"/>
      <c r="DC24" s="293"/>
      <c r="DD24" s="157"/>
      <c r="DE24" s="335"/>
      <c r="DF24" s="157"/>
      <c r="DG24" s="406"/>
      <c r="DH24" s="157"/>
      <c r="DI24" s="406">
        <f>SUM(DI22:DI23)</f>
        <v>0</v>
      </c>
      <c r="DJ24" s="157"/>
      <c r="DK24" s="274">
        <f>SUM(DK22:DK23)</f>
        <v>0</v>
      </c>
      <c r="DL24" s="157"/>
      <c r="DM24" s="540"/>
      <c r="DN24" s="153"/>
      <c r="DO24" s="114"/>
      <c r="DP24" s="114"/>
      <c r="DQ24" s="94"/>
      <c r="DR24" s="94"/>
      <c r="DS24" s="137"/>
      <c r="DT24" s="564">
        <v>576087.505841412</v>
      </c>
      <c r="DU24" s="618">
        <v>-15303.35115</v>
      </c>
      <c r="DV24" s="183">
        <v>-2505.5326087224398</v>
      </c>
      <c r="DW24" s="564">
        <f t="shared" si="19"/>
        <v>-17808.883758722441</v>
      </c>
      <c r="DX24" s="137">
        <f t="shared" si="20"/>
        <v>-4.8021320253610611E-10</v>
      </c>
      <c r="DY24" s="137"/>
      <c r="DZ24" s="674"/>
      <c r="EA24" s="622"/>
      <c r="EB24" s="622"/>
      <c r="EC24" s="137">
        <v>-3691.4639999999781</v>
      </c>
      <c r="ED24" s="137">
        <v>0</v>
      </c>
      <c r="EE24" s="137">
        <v>0</v>
      </c>
      <c r="EF24" s="137">
        <v>-561.0682799999995</v>
      </c>
      <c r="EG24" s="137">
        <v>0</v>
      </c>
      <c r="EH24" s="137">
        <v>0</v>
      </c>
      <c r="EI24" s="137">
        <v>1830.8179999999993</v>
      </c>
      <c r="EJ24" s="137">
        <v>-2421.7142800000729</v>
      </c>
      <c r="EK24" s="94"/>
      <c r="EL24" s="34"/>
      <c r="EM24" s="34"/>
      <c r="EN24" s="34"/>
      <c r="EO24" s="34"/>
      <c r="EP24" s="34"/>
      <c r="EQ24" s="34"/>
      <c r="ER24" s="94"/>
      <c r="ES24" s="94"/>
      <c r="ET24" s="94"/>
      <c r="EU24" s="94"/>
      <c r="EV24" s="94"/>
      <c r="EW24" s="34"/>
      <c r="EX24" s="34"/>
      <c r="EY24" s="34"/>
      <c r="EZ24" s="34"/>
      <c r="FA24" s="34"/>
      <c r="FB24" s="34"/>
      <c r="FC24" s="94"/>
      <c r="FD24" s="34"/>
      <c r="FE24" s="34"/>
      <c r="FF24" s="34"/>
      <c r="FG24" s="34"/>
      <c r="FH24" s="34"/>
      <c r="FI24" s="34"/>
      <c r="FJ24" s="94"/>
      <c r="FK24" s="94"/>
      <c r="FL24" s="94"/>
      <c r="FM24" s="94"/>
      <c r="FN24" s="94"/>
      <c r="FO24" s="94"/>
      <c r="FP24" s="94"/>
      <c r="FQ24" s="94"/>
      <c r="FR24" s="94"/>
      <c r="FS24" s="94"/>
      <c r="FT24" s="94"/>
      <c r="FU24" s="94"/>
      <c r="FV24" s="94"/>
      <c r="FW24" s="94"/>
      <c r="FX24" s="94"/>
      <c r="FY24" s="94"/>
      <c r="FZ24" s="94"/>
      <c r="GA24" s="94"/>
      <c r="GB24" s="94"/>
      <c r="GC24" s="94"/>
      <c r="GD24" s="94"/>
      <c r="GE24" s="94"/>
      <c r="GF24" s="94"/>
      <c r="GG24" s="76"/>
    </row>
    <row r="25" spans="1:189" ht="15.75">
      <c r="A25" s="52" t="s">
        <v>126</v>
      </c>
      <c r="B25" s="26" t="s">
        <v>169</v>
      </c>
      <c r="C25" s="112">
        <v>-77824.922002927997</v>
      </c>
      <c r="D25" s="38">
        <v>-4224.6290298692902</v>
      </c>
      <c r="E25" s="38">
        <v>-1041.5743263121399</v>
      </c>
      <c r="F25" s="38">
        <v>-1558.8679199999999</v>
      </c>
      <c r="G25" s="38">
        <v>-226.32740418846299</v>
      </c>
      <c r="H25" s="38">
        <v>0</v>
      </c>
      <c r="I25" s="38">
        <v>61.508609999999997</v>
      </c>
      <c r="J25" s="169">
        <v>-84814.8120732979</v>
      </c>
      <c r="K25" s="632">
        <f t="shared" si="13"/>
        <v>0</v>
      </c>
      <c r="L25" s="474"/>
      <c r="M25" s="157"/>
      <c r="N25" s="289"/>
      <c r="O25" s="157"/>
      <c r="P25" s="559">
        <v>0</v>
      </c>
      <c r="Q25" s="157"/>
      <c r="R25" s="647"/>
      <c r="S25" s="157"/>
      <c r="T25" s="401"/>
      <c r="U25" s="157"/>
      <c r="V25" s="663"/>
      <c r="W25" s="157"/>
      <c r="X25" s="481"/>
      <c r="Y25" s="114"/>
      <c r="Z25" s="112">
        <v>-77824.922002927997</v>
      </c>
      <c r="AA25" s="126">
        <v>-4224.6290298692902</v>
      </c>
      <c r="AB25" s="126">
        <v>-1041.5743263121399</v>
      </c>
      <c r="AC25" s="175">
        <v>-1558.8679199999999</v>
      </c>
      <c r="AD25" s="175">
        <v>-226.32740418846299</v>
      </c>
      <c r="AE25" s="175">
        <v>61.508609999999997</v>
      </c>
      <c r="AF25" s="333">
        <v>-84814.8120732979</v>
      </c>
      <c r="AG25" s="181">
        <f t="shared" si="14"/>
        <v>0</v>
      </c>
      <c r="AH25" s="181"/>
      <c r="AI25" s="181"/>
      <c r="AJ25" s="291"/>
      <c r="AK25" s="157"/>
      <c r="AL25" s="291"/>
      <c r="AM25" s="157"/>
      <c r="AN25" s="401"/>
      <c r="AO25" s="157"/>
      <c r="AP25" s="401"/>
      <c r="AQ25" s="157"/>
      <c r="AR25" s="276"/>
      <c r="AS25" s="157"/>
      <c r="AT25" s="481"/>
      <c r="AU25" s="114"/>
      <c r="AV25" s="174">
        <v>0</v>
      </c>
      <c r="AW25" s="175">
        <v>0</v>
      </c>
      <c r="AX25" s="175">
        <v>0</v>
      </c>
      <c r="AY25" s="175">
        <v>0</v>
      </c>
      <c r="AZ25" s="175">
        <v>0</v>
      </c>
      <c r="BA25" s="175">
        <v>0</v>
      </c>
      <c r="BB25" s="168">
        <v>0</v>
      </c>
      <c r="BC25" s="181">
        <f t="shared" si="15"/>
        <v>0</v>
      </c>
      <c r="BD25" s="181"/>
      <c r="BE25" s="114"/>
      <c r="BF25" s="291"/>
      <c r="BG25" s="157"/>
      <c r="BH25" s="291"/>
      <c r="BI25" s="157"/>
      <c r="BJ25" s="401"/>
      <c r="BK25" s="157"/>
      <c r="BL25" s="401">
        <f t="shared" ref="BL25" si="27">AZ25+BJ25</f>
        <v>0</v>
      </c>
      <c r="BM25" s="157"/>
      <c r="BN25" s="271">
        <f>BB25+BF25+BJ25</f>
        <v>0</v>
      </c>
      <c r="BO25" s="157"/>
      <c r="BP25" s="510"/>
      <c r="BQ25" s="181"/>
      <c r="BR25" s="103">
        <v>0</v>
      </c>
      <c r="BS25" s="175">
        <v>0</v>
      </c>
      <c r="BT25" s="175">
        <v>0</v>
      </c>
      <c r="BU25" s="175">
        <v>0</v>
      </c>
      <c r="BV25" s="175">
        <v>0</v>
      </c>
      <c r="BW25" s="175">
        <v>0</v>
      </c>
      <c r="BX25" s="284">
        <v>0</v>
      </c>
      <c r="BY25" s="181">
        <f t="shared" si="18"/>
        <v>0</v>
      </c>
      <c r="BZ25" s="181"/>
      <c r="CA25" s="564">
        <v>-106.51123</v>
      </c>
      <c r="CB25" s="181"/>
      <c r="CC25" s="183"/>
      <c r="CD25" s="291"/>
      <c r="CE25" s="157"/>
      <c r="CF25" s="291"/>
      <c r="CG25" s="157"/>
      <c r="CH25" s="401"/>
      <c r="CI25" s="157"/>
      <c r="CJ25" s="401">
        <f>BV25+CH25</f>
        <v>0</v>
      </c>
      <c r="CK25" s="157"/>
      <c r="CL25" s="271">
        <f>BX25+CD25+CH25</f>
        <v>0</v>
      </c>
      <c r="CM25" s="157"/>
      <c r="CO25" s="183"/>
      <c r="CP25" s="342">
        <v>0</v>
      </c>
      <c r="CQ25" s="38">
        <v>0</v>
      </c>
      <c r="CR25" s="38">
        <v>0</v>
      </c>
      <c r="CS25" s="38">
        <v>0</v>
      </c>
      <c r="CT25" s="38">
        <v>0</v>
      </c>
      <c r="CU25" s="38">
        <v>0</v>
      </c>
      <c r="CV25" s="38">
        <v>0</v>
      </c>
      <c r="CW25" s="169">
        <v>0</v>
      </c>
      <c r="CX25" s="181">
        <f t="shared" si="10"/>
        <v>0</v>
      </c>
      <c r="CY25" s="157"/>
      <c r="CZ25" s="559">
        <v>0</v>
      </c>
      <c r="DA25" s="157"/>
      <c r="DB25" s="181"/>
      <c r="DC25" s="291"/>
      <c r="DD25" s="157"/>
      <c r="DE25" s="291"/>
      <c r="DF25" s="157"/>
      <c r="DG25" s="401"/>
      <c r="DH25" s="157"/>
      <c r="DI25" s="401">
        <f>CT25+DG25</f>
        <v>0</v>
      </c>
      <c r="DJ25" s="157"/>
      <c r="DK25" s="271">
        <f>CW25+DC25+DG25</f>
        <v>0</v>
      </c>
      <c r="DL25" s="157"/>
      <c r="DM25" s="509"/>
      <c r="DN25" s="153"/>
      <c r="DO25" s="114"/>
      <c r="DP25" s="114"/>
      <c r="DQ25" s="94"/>
      <c r="DR25" s="94"/>
      <c r="DS25" s="137"/>
      <c r="DT25" s="596">
        <v>-85102.209463297899</v>
      </c>
      <c r="DU25" s="618">
        <v>0</v>
      </c>
      <c r="DV25" s="183">
        <v>287.39739000000003</v>
      </c>
      <c r="DW25" s="596">
        <f t="shared" si="19"/>
        <v>287.39739000000003</v>
      </c>
      <c r="DX25" s="137">
        <f t="shared" si="20"/>
        <v>-1.7621459846850485E-12</v>
      </c>
      <c r="DY25" s="137"/>
      <c r="DZ25" s="674"/>
      <c r="EA25" s="622"/>
      <c r="EB25" s="622"/>
      <c r="EC25" s="137">
        <v>0</v>
      </c>
      <c r="ED25" s="137">
        <v>0</v>
      </c>
      <c r="EE25" s="137">
        <v>0</v>
      </c>
      <c r="EF25" s="137">
        <v>-2794.66255</v>
      </c>
      <c r="EG25" s="137">
        <v>0</v>
      </c>
      <c r="EH25" s="137">
        <v>0</v>
      </c>
      <c r="EI25" s="137">
        <v>0</v>
      </c>
      <c r="EJ25" s="137">
        <v>-2794.6625499999936</v>
      </c>
      <c r="EK25" s="94"/>
      <c r="EL25" s="34"/>
      <c r="EM25" s="34"/>
      <c r="EN25" s="34"/>
      <c r="EO25" s="34"/>
      <c r="EP25" s="34"/>
      <c r="EQ25" s="34"/>
      <c r="ER25" s="94"/>
      <c r="ES25" s="94"/>
      <c r="ET25" s="94"/>
      <c r="EU25" s="94"/>
      <c r="EV25" s="94"/>
      <c r="EW25" s="34"/>
      <c r="EX25" s="34"/>
      <c r="EY25" s="34"/>
      <c r="EZ25" s="34"/>
      <c r="FA25" s="34"/>
      <c r="FB25" s="34"/>
      <c r="FC25" s="94"/>
      <c r="FD25" s="34"/>
      <c r="FE25" s="34"/>
      <c r="FF25" s="34"/>
      <c r="FG25" s="34"/>
      <c r="FH25" s="34"/>
      <c r="FI25" s="34"/>
      <c r="FJ25" s="94"/>
      <c r="FK25" s="94"/>
      <c r="FL25" s="94"/>
      <c r="FM25" s="94"/>
      <c r="FN25" s="94"/>
      <c r="FO25" s="94"/>
      <c r="FP25" s="94"/>
      <c r="FQ25" s="94"/>
      <c r="FR25" s="94"/>
      <c r="FS25" s="94"/>
      <c r="FT25" s="94"/>
      <c r="FU25" s="94"/>
      <c r="FV25" s="94"/>
      <c r="FW25" s="94"/>
      <c r="FX25" s="94"/>
      <c r="FY25" s="94"/>
      <c r="FZ25" s="94"/>
      <c r="GA25" s="94"/>
      <c r="GB25" s="94"/>
      <c r="GC25" s="94"/>
      <c r="GD25" s="94"/>
      <c r="GE25" s="94"/>
      <c r="GF25" s="94"/>
      <c r="GG25" s="90"/>
    </row>
    <row r="26" spans="1:189" ht="16.5" thickBot="1">
      <c r="A26" s="52" t="s">
        <v>127</v>
      </c>
      <c r="B26" s="263" t="s">
        <v>173</v>
      </c>
      <c r="C26" s="176">
        <v>246389.70476921499</v>
      </c>
      <c r="D26" s="177">
        <v>257361.76601771</v>
      </c>
      <c r="E26" s="177">
        <v>13518.4440839534</v>
      </c>
      <c r="F26" s="177">
        <v>9077.197010000009</v>
      </c>
      <c r="G26" s="177">
        <v>1462.2854998396299</v>
      </c>
      <c r="H26" s="177">
        <v>122.3622</v>
      </c>
      <c r="I26" s="177">
        <v>-54467.949571328107</v>
      </c>
      <c r="J26" s="81">
        <v>473463.81000939099</v>
      </c>
      <c r="K26" s="374">
        <f t="shared" si="13"/>
        <v>-1.1059455573558807E-9</v>
      </c>
      <c r="L26" s="474"/>
      <c r="M26" s="157"/>
      <c r="N26" s="293"/>
      <c r="O26" s="157"/>
      <c r="P26" s="564">
        <v>1873.4581499999999</v>
      </c>
      <c r="Q26" s="157"/>
      <c r="R26" s="652"/>
      <c r="S26" s="157"/>
      <c r="T26" s="406"/>
      <c r="U26" s="157"/>
      <c r="V26" s="668"/>
      <c r="W26" s="157"/>
      <c r="X26" s="481"/>
      <c r="Y26" s="114"/>
      <c r="Z26" s="176">
        <v>246389.70476921499</v>
      </c>
      <c r="AA26" s="129">
        <v>257361.76601771</v>
      </c>
      <c r="AB26" s="129">
        <v>13518.4440839534</v>
      </c>
      <c r="AC26" s="177">
        <v>9077.197010000009</v>
      </c>
      <c r="AD26" s="177">
        <v>1462.2854998396299</v>
      </c>
      <c r="AE26" s="177">
        <v>-56341.407721328105</v>
      </c>
      <c r="AF26" s="254">
        <v>473463.81000939099</v>
      </c>
      <c r="AG26" s="181">
        <f t="shared" si="14"/>
        <v>-1995.8203500010422</v>
      </c>
      <c r="AH26" s="181"/>
      <c r="AI26" s="121"/>
      <c r="AJ26" s="294"/>
      <c r="AK26" s="157"/>
      <c r="AL26" s="336"/>
      <c r="AM26" s="157"/>
      <c r="AN26" s="406"/>
      <c r="AO26" s="157"/>
      <c r="AP26" s="406"/>
      <c r="AQ26" s="157"/>
      <c r="AR26" s="275"/>
      <c r="AS26" s="157"/>
      <c r="AT26" s="481"/>
      <c r="AU26" s="114"/>
      <c r="AV26" s="176">
        <v>0</v>
      </c>
      <c r="AW26" s="177">
        <v>0</v>
      </c>
      <c r="AX26" s="177">
        <v>0</v>
      </c>
      <c r="AY26" s="177">
        <v>0</v>
      </c>
      <c r="AZ26" s="177">
        <v>0</v>
      </c>
      <c r="BA26" s="177">
        <v>0</v>
      </c>
      <c r="BB26" s="184">
        <v>0</v>
      </c>
      <c r="BC26" s="181">
        <f t="shared" si="15"/>
        <v>0</v>
      </c>
      <c r="BD26" s="181"/>
      <c r="BE26" s="114"/>
      <c r="BF26" s="294"/>
      <c r="BG26" s="157"/>
      <c r="BH26" s="336"/>
      <c r="BI26" s="157"/>
      <c r="BJ26" s="406">
        <f>SUM(BJ24:BJ25)</f>
        <v>0</v>
      </c>
      <c r="BK26" s="157"/>
      <c r="BL26" s="406">
        <f>SUM(BL24:BL25)</f>
        <v>0</v>
      </c>
      <c r="BM26" s="157"/>
      <c r="BN26" s="274">
        <f>SUM(BN24:BN25)</f>
        <v>0</v>
      </c>
      <c r="BO26" s="157"/>
      <c r="BP26" s="505"/>
      <c r="BQ26" s="117"/>
      <c r="BR26" s="107">
        <v>0</v>
      </c>
      <c r="BS26" s="177">
        <v>0</v>
      </c>
      <c r="BT26" s="177">
        <v>0</v>
      </c>
      <c r="BU26" s="177">
        <v>0</v>
      </c>
      <c r="BV26" s="177">
        <v>0</v>
      </c>
      <c r="BW26" s="177">
        <v>0</v>
      </c>
      <c r="BX26" s="339">
        <v>0</v>
      </c>
      <c r="BY26" s="181">
        <f t="shared" si="18"/>
        <v>0</v>
      </c>
      <c r="BZ26" s="181"/>
      <c r="CA26" s="559">
        <v>0</v>
      </c>
      <c r="CB26" s="181"/>
      <c r="CC26" s="121"/>
      <c r="CD26" s="294"/>
      <c r="CE26" s="157"/>
      <c r="CF26" s="336"/>
      <c r="CG26" s="157"/>
      <c r="CH26" s="406">
        <f>SUM(CH24:CH25)</f>
        <v>0</v>
      </c>
      <c r="CI26" s="157"/>
      <c r="CJ26" s="406">
        <f>SUM(CJ24:CJ25)</f>
        <v>0</v>
      </c>
      <c r="CK26" s="157"/>
      <c r="CL26" s="274">
        <f>SUM(CL24:CL25)</f>
        <v>0</v>
      </c>
      <c r="CM26" s="157"/>
      <c r="CO26" s="121"/>
      <c r="CP26" s="107">
        <v>0</v>
      </c>
      <c r="CQ26" s="177">
        <v>0</v>
      </c>
      <c r="CR26" s="177">
        <v>0</v>
      </c>
      <c r="CS26" s="177">
        <v>0</v>
      </c>
      <c r="CT26" s="177">
        <v>0</v>
      </c>
      <c r="CU26" s="177">
        <v>0</v>
      </c>
      <c r="CV26" s="177">
        <v>1873.4581499999999</v>
      </c>
      <c r="CW26" s="184">
        <v>0</v>
      </c>
      <c r="CX26" s="181">
        <f t="shared" si="10"/>
        <v>1873.4581499999999</v>
      </c>
      <c r="CY26" s="157"/>
      <c r="CZ26" s="564">
        <v>1873.4581499999999</v>
      </c>
      <c r="DA26" s="157"/>
      <c r="DB26" s="117"/>
      <c r="DC26" s="294"/>
      <c r="DD26" s="157"/>
      <c r="DE26" s="336"/>
      <c r="DF26" s="157"/>
      <c r="DG26" s="406"/>
      <c r="DH26" s="157"/>
      <c r="DI26" s="406">
        <f>SUM(DI24:DI25)</f>
        <v>0</v>
      </c>
      <c r="DJ26" s="157"/>
      <c r="DK26" s="274">
        <f>SUM(DK24:DK25)</f>
        <v>0</v>
      </c>
      <c r="DL26" s="157"/>
      <c r="DM26" s="543"/>
      <c r="DN26" s="153"/>
      <c r="DO26" s="114"/>
      <c r="DP26" s="114"/>
      <c r="DQ26" s="94"/>
      <c r="DR26" s="94"/>
      <c r="DS26" s="137"/>
      <c r="DT26" s="569">
        <v>490985.29637811397</v>
      </c>
      <c r="DU26" s="618">
        <v>-15303.35115</v>
      </c>
      <c r="DV26" s="183">
        <v>-2218.1352187224397</v>
      </c>
      <c r="DW26" s="569">
        <f t="shared" si="19"/>
        <v>-17521.486368722439</v>
      </c>
      <c r="DX26" s="137">
        <f t="shared" si="20"/>
        <v>-5.4205884225666523E-10</v>
      </c>
      <c r="DY26" s="137"/>
      <c r="DZ26" s="674"/>
      <c r="EA26" s="622"/>
      <c r="EB26" s="622"/>
      <c r="EC26" s="137">
        <v>-3691.4640000000072</v>
      </c>
      <c r="ED26" s="137">
        <v>0</v>
      </c>
      <c r="EE26" s="137">
        <v>0</v>
      </c>
      <c r="EF26" s="137">
        <v>-3355.7308300000095</v>
      </c>
      <c r="EG26" s="137">
        <v>0</v>
      </c>
      <c r="EH26" s="137">
        <v>0</v>
      </c>
      <c r="EI26" s="137">
        <v>1830.8180000000066</v>
      </c>
      <c r="EJ26" s="137">
        <v>-5216.3768299999647</v>
      </c>
      <c r="EK26" s="94"/>
      <c r="EL26" s="34"/>
      <c r="EM26" s="34"/>
      <c r="EN26" s="34"/>
      <c r="EO26" s="34"/>
      <c r="EP26" s="34"/>
      <c r="EQ26" s="34"/>
      <c r="ER26" s="94"/>
      <c r="ES26" s="94"/>
      <c r="ET26" s="94"/>
      <c r="EU26" s="94"/>
      <c r="EV26" s="94"/>
      <c r="EW26" s="34"/>
      <c r="EX26" s="34"/>
      <c r="EY26" s="34"/>
      <c r="EZ26" s="34"/>
      <c r="FA26" s="34"/>
      <c r="FB26" s="34"/>
      <c r="FC26" s="94"/>
      <c r="FD26" s="34"/>
      <c r="FE26" s="34"/>
      <c r="FF26" s="34"/>
      <c r="FG26" s="34"/>
      <c r="FH26" s="34"/>
      <c r="FI26" s="3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94"/>
      <c r="FU26" s="94"/>
      <c r="FV26" s="94"/>
      <c r="FW26" s="94"/>
      <c r="FX26" s="94"/>
      <c r="FY26" s="94"/>
      <c r="FZ26" s="94"/>
      <c r="GA26" s="94"/>
      <c r="GB26" s="94"/>
      <c r="GC26" s="94"/>
      <c r="GD26" s="94"/>
      <c r="GE26" s="94"/>
      <c r="GF26" s="94"/>
      <c r="GG26" s="76"/>
    </row>
    <row r="27" spans="1:189" ht="16.5" thickTop="1">
      <c r="A27" s="51"/>
      <c r="B27" s="27"/>
      <c r="C27" s="258"/>
      <c r="D27" s="207"/>
      <c r="E27" s="207"/>
      <c r="F27" s="207"/>
      <c r="G27" s="207"/>
      <c r="H27" s="207"/>
      <c r="I27" s="207"/>
      <c r="J27" s="264"/>
      <c r="K27" s="374"/>
      <c r="L27" s="474"/>
      <c r="M27" s="157"/>
      <c r="N27" s="304"/>
      <c r="P27" s="565"/>
      <c r="R27" s="653"/>
      <c r="T27" s="407"/>
      <c r="V27" s="669"/>
      <c r="X27" s="481"/>
      <c r="Y27" s="114"/>
      <c r="Z27" s="258"/>
      <c r="AA27" s="204"/>
      <c r="AB27" s="204"/>
      <c r="AC27" s="207"/>
      <c r="AD27" s="207"/>
      <c r="AE27" s="207"/>
      <c r="AF27" s="205"/>
      <c r="AG27" s="181">
        <f t="shared" si="14"/>
        <v>0</v>
      </c>
      <c r="AH27" s="181"/>
      <c r="AI27" s="121"/>
      <c r="AJ27" s="304"/>
      <c r="AK27" s="29"/>
      <c r="AL27" s="304"/>
      <c r="AN27" s="407"/>
      <c r="AP27" s="407"/>
      <c r="AR27" s="310"/>
      <c r="AS27" s="157"/>
      <c r="AT27" s="494"/>
      <c r="AU27" s="114"/>
      <c r="AV27" s="258"/>
      <c r="AW27" s="207"/>
      <c r="AX27" s="207"/>
      <c r="AY27" s="207"/>
      <c r="AZ27" s="207"/>
      <c r="BA27" s="207"/>
      <c r="BB27" s="552"/>
      <c r="BC27" s="181">
        <f t="shared" si="15"/>
        <v>0</v>
      </c>
      <c r="BD27" s="181"/>
      <c r="BE27" s="114"/>
      <c r="BF27" s="304"/>
      <c r="BG27" s="29"/>
      <c r="BH27" s="304"/>
      <c r="BJ27" s="407"/>
      <c r="BL27" s="407"/>
      <c r="BN27" s="310"/>
      <c r="BO27" s="157"/>
      <c r="BP27" s="505"/>
      <c r="BQ27" s="117"/>
      <c r="BR27" s="206"/>
      <c r="BS27" s="207"/>
      <c r="BT27" s="207"/>
      <c r="BU27" s="207"/>
      <c r="BV27" s="207"/>
      <c r="BW27" s="207"/>
      <c r="BX27" s="332"/>
      <c r="BY27" s="181">
        <f t="shared" si="18"/>
        <v>0</v>
      </c>
      <c r="BZ27" s="181"/>
      <c r="CA27" s="564">
        <v>-106.51123</v>
      </c>
      <c r="CB27" s="181"/>
      <c r="CC27" s="121"/>
      <c r="CD27" s="304"/>
      <c r="CE27" s="29"/>
      <c r="CF27" s="304"/>
      <c r="CH27" s="407"/>
      <c r="CJ27" s="407"/>
      <c r="CL27" s="310"/>
      <c r="CM27" s="157"/>
      <c r="CO27" s="121"/>
      <c r="CP27" s="206"/>
      <c r="CQ27" s="207"/>
      <c r="CR27" s="207"/>
      <c r="CS27" s="207"/>
      <c r="CT27" s="207"/>
      <c r="CU27" s="207"/>
      <c r="CV27" s="207"/>
      <c r="CW27" s="170"/>
      <c r="CX27" s="181">
        <f t="shared" si="10"/>
        <v>0</v>
      </c>
      <c r="CY27" s="157"/>
      <c r="CZ27" s="565"/>
      <c r="DA27" s="157"/>
      <c r="DB27" s="117"/>
      <c r="DC27" s="304"/>
      <c r="DD27" s="29"/>
      <c r="DE27" s="304"/>
      <c r="DG27" s="407"/>
      <c r="DI27" s="407"/>
      <c r="DK27" s="310"/>
      <c r="DL27" s="157"/>
      <c r="DM27" s="543"/>
      <c r="DN27" s="153"/>
      <c r="DO27" s="114"/>
      <c r="DP27" s="114"/>
      <c r="DQ27" s="94"/>
      <c r="DR27" s="94"/>
      <c r="DS27" s="137"/>
      <c r="DT27" s="598"/>
      <c r="DU27" s="619"/>
      <c r="DV27" s="121"/>
      <c r="DW27" s="598"/>
      <c r="DX27" s="137">
        <f t="shared" si="20"/>
        <v>0</v>
      </c>
      <c r="DY27" s="137"/>
      <c r="DZ27" s="674"/>
      <c r="EA27" s="622"/>
      <c r="EB27" s="622"/>
      <c r="EC27" s="137">
        <v>0</v>
      </c>
      <c r="ED27" s="137">
        <v>0</v>
      </c>
      <c r="EE27" s="137">
        <v>0</v>
      </c>
      <c r="EF27" s="137">
        <v>0</v>
      </c>
      <c r="EG27" s="137">
        <v>0</v>
      </c>
      <c r="EH27" s="137">
        <v>0</v>
      </c>
      <c r="EI27" s="137">
        <v>0</v>
      </c>
      <c r="EJ27" s="137">
        <v>0</v>
      </c>
      <c r="EK27" s="94"/>
      <c r="EL27" s="34"/>
      <c r="EM27" s="34"/>
      <c r="EN27" s="34"/>
      <c r="EO27" s="34"/>
      <c r="EP27" s="34"/>
      <c r="EQ27" s="34"/>
      <c r="ER27" s="94"/>
      <c r="ES27" s="94"/>
      <c r="ET27" s="94"/>
      <c r="EU27" s="94"/>
      <c r="EV27" s="94"/>
      <c r="EW27" s="34"/>
      <c r="EX27" s="34"/>
      <c r="EY27" s="34"/>
      <c r="EZ27" s="34"/>
      <c r="FA27" s="34"/>
      <c r="FB27" s="34"/>
      <c r="FC27" s="94"/>
      <c r="FD27" s="34"/>
      <c r="FE27" s="34"/>
      <c r="FF27" s="34"/>
      <c r="FG27" s="34"/>
      <c r="FH27" s="34"/>
      <c r="FI27" s="34"/>
      <c r="FJ27" s="94"/>
      <c r="FK27" s="94"/>
      <c r="FL27" s="94"/>
      <c r="FM27" s="94"/>
      <c r="FN27" s="94"/>
      <c r="FO27" s="94"/>
      <c r="FP27" s="94"/>
      <c r="FQ27" s="94"/>
      <c r="FR27" s="94"/>
      <c r="FS27" s="94"/>
      <c r="FT27" s="94"/>
      <c r="FU27" s="94"/>
      <c r="FV27" s="94"/>
      <c r="FW27" s="94"/>
      <c r="FX27" s="94"/>
      <c r="FY27" s="94"/>
      <c r="FZ27" s="94"/>
      <c r="GA27" s="94"/>
      <c r="GB27" s="94"/>
      <c r="GC27" s="94"/>
      <c r="GD27" s="94"/>
      <c r="GE27" s="94"/>
      <c r="GF27" s="94"/>
      <c r="GG27" s="76"/>
    </row>
    <row r="28" spans="1:189" ht="15.75">
      <c r="A28" s="54"/>
      <c r="B28" s="265" t="s">
        <v>174</v>
      </c>
      <c r="C28" s="258"/>
      <c r="D28" s="207"/>
      <c r="E28" s="207"/>
      <c r="F28" s="207"/>
      <c r="G28" s="207"/>
      <c r="H28" s="207"/>
      <c r="I28" s="207"/>
      <c r="J28" s="264"/>
      <c r="K28" s="374"/>
      <c r="L28" s="474"/>
      <c r="M28" s="157"/>
      <c r="N28" s="289"/>
      <c r="O28" s="157"/>
      <c r="P28" s="559"/>
      <c r="Q28" s="157"/>
      <c r="R28" s="647"/>
      <c r="S28" s="157"/>
      <c r="T28" s="401"/>
      <c r="U28" s="157"/>
      <c r="V28" s="663"/>
      <c r="W28" s="157"/>
      <c r="X28" s="481"/>
      <c r="Y28" s="114"/>
      <c r="Z28" s="258"/>
      <c r="AA28" s="204"/>
      <c r="AB28" s="204"/>
      <c r="AC28" s="207"/>
      <c r="AD28" s="207"/>
      <c r="AE28" s="207"/>
      <c r="AF28" s="205"/>
      <c r="AG28" s="181">
        <f t="shared" si="14"/>
        <v>0</v>
      </c>
      <c r="AH28" s="181"/>
      <c r="AI28" s="121"/>
      <c r="AJ28" s="289"/>
      <c r="AK28" s="157"/>
      <c r="AL28" s="289"/>
      <c r="AM28" s="157"/>
      <c r="AN28" s="401"/>
      <c r="AO28" s="157"/>
      <c r="AP28" s="401"/>
      <c r="AQ28" s="157"/>
      <c r="AR28" s="271"/>
      <c r="AS28" s="157"/>
      <c r="AT28" s="481"/>
      <c r="AU28" s="114"/>
      <c r="AV28" s="258"/>
      <c r="AW28" s="207"/>
      <c r="AX28" s="207"/>
      <c r="AY28" s="207"/>
      <c r="AZ28" s="207"/>
      <c r="BA28" s="207"/>
      <c r="BB28" s="170"/>
      <c r="BC28" s="181">
        <f t="shared" si="15"/>
        <v>0</v>
      </c>
      <c r="BD28" s="181"/>
      <c r="BE28" s="114"/>
      <c r="BF28" s="289"/>
      <c r="BG28" s="157"/>
      <c r="BH28" s="289"/>
      <c r="BI28" s="157"/>
      <c r="BJ28" s="401"/>
      <c r="BK28" s="157"/>
      <c r="BL28" s="401"/>
      <c r="BM28" s="157"/>
      <c r="BN28" s="271"/>
      <c r="BO28" s="157"/>
      <c r="BP28" s="505"/>
      <c r="BQ28" s="117"/>
      <c r="BR28" s="206"/>
      <c r="BS28" s="207"/>
      <c r="BT28" s="207"/>
      <c r="BU28" s="207"/>
      <c r="BV28" s="207"/>
      <c r="BW28" s="207"/>
      <c r="BX28" s="332"/>
      <c r="BY28" s="181">
        <f t="shared" si="18"/>
        <v>0</v>
      </c>
      <c r="BZ28" s="181"/>
      <c r="CA28" s="565"/>
      <c r="CB28" s="181"/>
      <c r="CC28" s="285"/>
      <c r="CD28" s="289"/>
      <c r="CE28" s="157"/>
      <c r="CF28" s="289"/>
      <c r="CG28" s="157"/>
      <c r="CH28" s="401"/>
      <c r="CI28" s="157"/>
      <c r="CJ28" s="401"/>
      <c r="CK28" s="157"/>
      <c r="CL28" s="271"/>
      <c r="CM28" s="157"/>
      <c r="CO28" s="285"/>
      <c r="CP28" s="281"/>
      <c r="CQ28" s="283"/>
      <c r="CR28" s="283"/>
      <c r="CS28" s="283"/>
      <c r="CT28" s="283"/>
      <c r="CU28" s="283"/>
      <c r="CV28" s="634"/>
      <c r="CW28" s="170"/>
      <c r="CX28" s="181">
        <f t="shared" si="10"/>
        <v>0</v>
      </c>
      <c r="CY28" s="157"/>
      <c r="CZ28" s="559"/>
      <c r="DA28" s="157"/>
      <c r="DB28" s="117"/>
      <c r="DC28" s="289"/>
      <c r="DD28" s="157"/>
      <c r="DE28" s="289"/>
      <c r="DF28" s="157"/>
      <c r="DG28" s="401"/>
      <c r="DH28" s="157"/>
      <c r="DI28" s="401"/>
      <c r="DJ28" s="157"/>
      <c r="DK28" s="271"/>
      <c r="DL28" s="157"/>
      <c r="DM28" s="543"/>
      <c r="DN28" s="153"/>
      <c r="DO28" s="114"/>
      <c r="DP28" s="114"/>
      <c r="DQ28" s="94"/>
      <c r="DR28" s="94"/>
      <c r="DS28" s="137"/>
      <c r="DT28" s="598"/>
      <c r="DU28" s="619"/>
      <c r="DV28" s="121"/>
      <c r="DW28" s="598"/>
      <c r="DX28" s="137">
        <f t="shared" si="20"/>
        <v>0</v>
      </c>
      <c r="DY28" s="137"/>
      <c r="DZ28" s="674"/>
      <c r="EA28" s="622"/>
      <c r="EB28" s="622"/>
      <c r="EC28" s="137">
        <v>0</v>
      </c>
      <c r="ED28" s="137">
        <v>0</v>
      </c>
      <c r="EE28" s="137">
        <v>0</v>
      </c>
      <c r="EF28" s="137">
        <v>0</v>
      </c>
      <c r="EG28" s="137">
        <v>0</v>
      </c>
      <c r="EH28" s="137">
        <v>0</v>
      </c>
      <c r="EI28" s="137">
        <v>0</v>
      </c>
      <c r="EJ28" s="137">
        <v>0</v>
      </c>
      <c r="EK28" s="94"/>
      <c r="EL28" s="34"/>
      <c r="EM28" s="34"/>
      <c r="EN28" s="34"/>
      <c r="EO28" s="34"/>
      <c r="EP28" s="34"/>
      <c r="EQ28" s="34"/>
      <c r="ER28" s="94"/>
      <c r="ES28" s="94"/>
      <c r="ET28" s="94"/>
      <c r="EU28" s="94"/>
      <c r="EV28" s="94"/>
      <c r="EW28" s="34"/>
      <c r="EX28" s="34"/>
      <c r="EY28" s="34"/>
      <c r="EZ28" s="34"/>
      <c r="FA28" s="34"/>
      <c r="FB28" s="34"/>
      <c r="FC28" s="94"/>
      <c r="FD28" s="34"/>
      <c r="FE28" s="34"/>
      <c r="FF28" s="34"/>
      <c r="FG28" s="34"/>
      <c r="FH28" s="34"/>
      <c r="FI28" s="3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94"/>
      <c r="FU28" s="94"/>
      <c r="FV28" s="94"/>
      <c r="FW28" s="94"/>
      <c r="FX28" s="94"/>
      <c r="FY28" s="94"/>
      <c r="FZ28" s="94"/>
      <c r="GA28" s="94"/>
      <c r="GB28" s="94"/>
      <c r="GC28" s="94"/>
      <c r="GD28" s="94"/>
      <c r="GE28" s="94"/>
      <c r="GF28" s="94"/>
      <c r="GG28" s="76"/>
    </row>
    <row r="29" spans="1:189" ht="15.75">
      <c r="A29" s="160" t="s">
        <v>175</v>
      </c>
      <c r="B29" s="263" t="s">
        <v>176</v>
      </c>
      <c r="C29" s="112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169">
        <v>0</v>
      </c>
      <c r="K29" s="374">
        <f t="shared" ref="K29:K30" si="28">SUM(C29:I29)-J29</f>
        <v>0</v>
      </c>
      <c r="L29" s="474"/>
      <c r="M29" s="157"/>
      <c r="N29" s="289"/>
      <c r="O29" s="157"/>
      <c r="P29" s="559">
        <v>0</v>
      </c>
      <c r="Q29" s="157"/>
      <c r="R29" s="647"/>
      <c r="S29" s="157"/>
      <c r="T29" s="401"/>
      <c r="U29" s="157"/>
      <c r="V29" s="663"/>
      <c r="W29" s="157"/>
      <c r="X29" s="481"/>
      <c r="Y29" s="114"/>
      <c r="Z29" s="112">
        <v>0</v>
      </c>
      <c r="AA29" s="204">
        <v>0</v>
      </c>
      <c r="AB29" s="204">
        <v>0</v>
      </c>
      <c r="AC29" s="207">
        <v>0</v>
      </c>
      <c r="AD29" s="207">
        <v>0</v>
      </c>
      <c r="AE29" s="207">
        <v>0</v>
      </c>
      <c r="AF29" s="332">
        <v>0</v>
      </c>
      <c r="AG29" s="181">
        <f t="shared" si="14"/>
        <v>0</v>
      </c>
      <c r="AH29" s="181"/>
      <c r="AI29" s="117"/>
      <c r="AJ29" s="289"/>
      <c r="AK29" s="157"/>
      <c r="AL29" s="289"/>
      <c r="AM29" s="157"/>
      <c r="AN29" s="401"/>
      <c r="AO29" s="157"/>
      <c r="AP29" s="401"/>
      <c r="AQ29" s="157"/>
      <c r="AR29" s="271"/>
      <c r="AS29" s="157"/>
      <c r="AT29" s="481"/>
      <c r="AU29" s="114"/>
      <c r="AV29" s="174">
        <v>0</v>
      </c>
      <c r="AW29" s="175">
        <v>0</v>
      </c>
      <c r="AX29" s="175">
        <v>0</v>
      </c>
      <c r="AY29" s="175">
        <v>0</v>
      </c>
      <c r="AZ29" s="175">
        <v>0</v>
      </c>
      <c r="BA29" s="175">
        <v>0</v>
      </c>
      <c r="BB29" s="168">
        <v>0</v>
      </c>
      <c r="BC29" s="181">
        <f t="shared" si="15"/>
        <v>0</v>
      </c>
      <c r="BD29" s="181"/>
      <c r="BE29" s="114"/>
      <c r="BF29" s="289"/>
      <c r="BG29" s="157"/>
      <c r="BH29" s="289"/>
      <c r="BI29" s="157"/>
      <c r="BJ29" s="401"/>
      <c r="BK29" s="157"/>
      <c r="BL29" s="401"/>
      <c r="BM29" s="157"/>
      <c r="BN29" s="271"/>
      <c r="BO29" s="157"/>
      <c r="BP29" s="522"/>
      <c r="BQ29" s="117"/>
      <c r="BR29" s="103">
        <v>0</v>
      </c>
      <c r="BS29" s="175">
        <v>0</v>
      </c>
      <c r="BT29" s="175">
        <v>0</v>
      </c>
      <c r="BU29" s="175">
        <v>0</v>
      </c>
      <c r="BV29" s="175">
        <v>0</v>
      </c>
      <c r="BW29" s="175">
        <v>0</v>
      </c>
      <c r="BX29" s="284">
        <v>0</v>
      </c>
      <c r="BY29" s="181">
        <f t="shared" si="18"/>
        <v>0</v>
      </c>
      <c r="BZ29" s="181"/>
      <c r="CA29" s="559"/>
      <c r="CB29" s="181"/>
      <c r="CC29" s="183"/>
      <c r="CD29" s="289"/>
      <c r="CE29" s="157"/>
      <c r="CF29" s="289"/>
      <c r="CG29" s="157"/>
      <c r="CH29" s="401"/>
      <c r="CI29" s="157"/>
      <c r="CJ29" s="401"/>
      <c r="CK29" s="157"/>
      <c r="CL29" s="271"/>
      <c r="CM29" s="157"/>
      <c r="CO29" s="183"/>
      <c r="CP29" s="206">
        <v>0</v>
      </c>
      <c r="CQ29" s="207">
        <v>0</v>
      </c>
      <c r="CR29" s="207">
        <v>0</v>
      </c>
      <c r="CS29" s="207">
        <v>0</v>
      </c>
      <c r="CT29" s="207">
        <v>0</v>
      </c>
      <c r="CU29" s="207">
        <v>0</v>
      </c>
      <c r="CV29" s="207">
        <v>0</v>
      </c>
      <c r="CW29" s="170">
        <v>0</v>
      </c>
      <c r="CX29" s="181">
        <f t="shared" si="10"/>
        <v>0</v>
      </c>
      <c r="CY29" s="157"/>
      <c r="CZ29" s="559">
        <v>0</v>
      </c>
      <c r="DA29" s="157"/>
      <c r="DB29" s="181"/>
      <c r="DC29" s="289"/>
      <c r="DD29" s="157"/>
      <c r="DE29" s="289"/>
      <c r="DF29" s="157"/>
      <c r="DG29" s="401"/>
      <c r="DH29" s="157"/>
      <c r="DI29" s="401"/>
      <c r="DJ29" s="157"/>
      <c r="DK29" s="271"/>
      <c r="DL29" s="157"/>
      <c r="DM29" s="543"/>
      <c r="DN29" s="153"/>
      <c r="DO29" s="114"/>
      <c r="DP29" s="114"/>
      <c r="DQ29" s="94"/>
      <c r="DR29" s="94"/>
      <c r="DS29" s="137"/>
      <c r="DT29" s="596">
        <v>0</v>
      </c>
      <c r="DU29" s="618">
        <v>0</v>
      </c>
      <c r="DV29" s="183">
        <v>0</v>
      </c>
      <c r="DW29" s="596">
        <f t="shared" ref="DW29:DW30" si="29">SUM(DU29:DV29)</f>
        <v>0</v>
      </c>
      <c r="DX29" s="137">
        <f t="shared" si="20"/>
        <v>0</v>
      </c>
      <c r="DY29" s="137"/>
      <c r="DZ29" s="674"/>
      <c r="EA29" s="622"/>
      <c r="EB29" s="622"/>
      <c r="EC29" s="137">
        <v>0</v>
      </c>
      <c r="ED29" s="137">
        <v>0</v>
      </c>
      <c r="EE29" s="137">
        <v>0</v>
      </c>
      <c r="EF29" s="137">
        <v>0</v>
      </c>
      <c r="EG29" s="137">
        <v>0</v>
      </c>
      <c r="EH29" s="137">
        <v>0</v>
      </c>
      <c r="EI29" s="137">
        <v>0</v>
      </c>
      <c r="EJ29" s="137">
        <v>0</v>
      </c>
      <c r="EK29" s="94"/>
      <c r="EL29" s="34"/>
      <c r="EM29" s="34"/>
      <c r="EN29" s="34"/>
      <c r="EO29" s="34"/>
      <c r="EP29" s="34"/>
      <c r="EQ29" s="34"/>
      <c r="ER29" s="94"/>
      <c r="ES29" s="94"/>
      <c r="ET29" s="94"/>
      <c r="EU29" s="94"/>
      <c r="EV29" s="94"/>
      <c r="EW29" s="34"/>
      <c r="EX29" s="34"/>
      <c r="EY29" s="34"/>
      <c r="EZ29" s="34"/>
      <c r="FA29" s="34"/>
      <c r="FB29" s="34"/>
      <c r="FC29" s="94"/>
      <c r="FD29" s="34"/>
      <c r="FE29" s="34"/>
      <c r="FF29" s="34"/>
      <c r="FG29" s="34"/>
      <c r="FH29" s="34"/>
      <c r="FI29" s="34"/>
      <c r="FJ29" s="94"/>
      <c r="FK29" s="94"/>
      <c r="FL29" s="94"/>
      <c r="FM29" s="94"/>
      <c r="FN29" s="94"/>
      <c r="FO29" s="94"/>
      <c r="FP29" s="94"/>
      <c r="FQ29" s="94"/>
      <c r="FR29" s="94"/>
      <c r="FS29" s="94"/>
      <c r="FT29" s="94"/>
      <c r="FU29" s="94"/>
      <c r="FV29" s="94"/>
      <c r="FW29" s="94"/>
      <c r="FX29" s="94"/>
      <c r="FY29" s="94"/>
      <c r="FZ29" s="94"/>
      <c r="GA29" s="94"/>
      <c r="GB29" s="94"/>
      <c r="GC29" s="94"/>
      <c r="GD29" s="94"/>
      <c r="GE29" s="94"/>
      <c r="GF29" s="94"/>
      <c r="GG29" s="76"/>
    </row>
    <row r="30" spans="1:189" ht="16.5" thickBot="1">
      <c r="A30" s="54"/>
      <c r="B30" s="27" t="s">
        <v>54</v>
      </c>
      <c r="C30" s="176">
        <f>C26+C29</f>
        <v>246389.70476921499</v>
      </c>
      <c r="D30" s="177">
        <f t="shared" ref="D30:I30" si="30">D26+D29</f>
        <v>257361.76601771</v>
      </c>
      <c r="E30" s="177">
        <f t="shared" si="30"/>
        <v>13518.4440839534</v>
      </c>
      <c r="F30" s="177">
        <f t="shared" si="30"/>
        <v>9077.197010000009</v>
      </c>
      <c r="G30" s="177">
        <f t="shared" ref="G30:H30" si="31">G26+G29</f>
        <v>1462.2854998396299</v>
      </c>
      <c r="H30" s="177">
        <f t="shared" si="31"/>
        <v>122.3622</v>
      </c>
      <c r="I30" s="177">
        <f t="shared" si="30"/>
        <v>-54467.949571328107</v>
      </c>
      <c r="J30" s="81">
        <f t="shared" ref="J30" si="32">J26+J29</f>
        <v>473463.81000939099</v>
      </c>
      <c r="K30" s="374">
        <f t="shared" si="28"/>
        <v>-1.1059455573558807E-9</v>
      </c>
      <c r="L30" s="474"/>
      <c r="M30" s="157"/>
      <c r="N30" s="289"/>
      <c r="O30" s="157"/>
      <c r="P30" s="569">
        <f t="shared" ref="P30" si="33">P26+P29</f>
        <v>1873.4581499999999</v>
      </c>
      <c r="Q30" s="157"/>
      <c r="R30" s="647"/>
      <c r="S30" s="157"/>
      <c r="T30" s="401"/>
      <c r="U30" s="157"/>
      <c r="V30" s="663"/>
      <c r="W30" s="157"/>
      <c r="X30" s="481"/>
      <c r="Y30" s="114"/>
      <c r="Z30" s="176">
        <f>Z26+Z29</f>
        <v>246389.70476921499</v>
      </c>
      <c r="AA30" s="129">
        <f t="shared" ref="AA30:AE30" si="34">AA26+AA29</f>
        <v>257361.76601771</v>
      </c>
      <c r="AB30" s="129">
        <f t="shared" si="34"/>
        <v>13518.4440839534</v>
      </c>
      <c r="AC30" s="177">
        <f t="shared" si="34"/>
        <v>9077.197010000009</v>
      </c>
      <c r="AD30" s="177">
        <f t="shared" si="34"/>
        <v>1462.2854998396299</v>
      </c>
      <c r="AE30" s="177">
        <f t="shared" si="34"/>
        <v>-56341.407721328105</v>
      </c>
      <c r="AF30" s="254">
        <f t="shared" ref="AF30" si="35">AF26+AF29</f>
        <v>473463.81000939099</v>
      </c>
      <c r="AG30" s="181">
        <f t="shared" si="14"/>
        <v>-1995.8203500010422</v>
      </c>
      <c r="AH30" s="181"/>
      <c r="AI30" s="121"/>
      <c r="AJ30" s="289"/>
      <c r="AK30" s="157"/>
      <c r="AL30" s="289"/>
      <c r="AM30" s="157"/>
      <c r="AN30" s="401"/>
      <c r="AO30" s="157"/>
      <c r="AP30" s="401"/>
      <c r="AQ30" s="157"/>
      <c r="AR30" s="271"/>
      <c r="AS30" s="157"/>
      <c r="AT30" s="481"/>
      <c r="AU30" s="114"/>
      <c r="AV30" s="176">
        <f>AV26+AV29</f>
        <v>0</v>
      </c>
      <c r="AW30" s="177">
        <f t="shared" ref="AW30" si="36">AW26+AW29</f>
        <v>0</v>
      </c>
      <c r="AX30" s="177">
        <f t="shared" ref="AX30" si="37">AX26+AX29</f>
        <v>0</v>
      </c>
      <c r="AY30" s="177">
        <f t="shared" ref="AY30" si="38">AY26+AY29</f>
        <v>0</v>
      </c>
      <c r="AZ30" s="177">
        <f t="shared" ref="AZ30" si="39">AZ26+AZ29</f>
        <v>0</v>
      </c>
      <c r="BA30" s="177">
        <f t="shared" ref="BA30" si="40">BA26+BA29</f>
        <v>0</v>
      </c>
      <c r="BB30" s="81">
        <f t="shared" ref="BB30" si="41">BB26+BB29</f>
        <v>0</v>
      </c>
      <c r="BC30" s="181">
        <f t="shared" si="15"/>
        <v>0</v>
      </c>
      <c r="BD30" s="181"/>
      <c r="BE30" s="114"/>
      <c r="BF30" s="289"/>
      <c r="BG30" s="157"/>
      <c r="BH30" s="289"/>
      <c r="BI30" s="157"/>
      <c r="BJ30" s="401"/>
      <c r="BK30" s="157"/>
      <c r="BL30" s="401"/>
      <c r="BM30" s="157"/>
      <c r="BN30" s="271"/>
      <c r="BO30" s="157"/>
      <c r="BP30" s="505"/>
      <c r="BQ30" s="117"/>
      <c r="BR30" s="107">
        <f>BR26+BR29</f>
        <v>0</v>
      </c>
      <c r="BS30" s="177">
        <f t="shared" ref="BS30" si="42">BS26+BS29</f>
        <v>0</v>
      </c>
      <c r="BT30" s="177">
        <f t="shared" ref="BT30" si="43">BT26+BT29</f>
        <v>0</v>
      </c>
      <c r="BU30" s="177">
        <f t="shared" ref="BU30" si="44">BU26+BU29</f>
        <v>0</v>
      </c>
      <c r="BV30" s="177">
        <f t="shared" ref="BV30" si="45">BV26+BV29</f>
        <v>0</v>
      </c>
      <c r="BW30" s="177">
        <f t="shared" ref="BW30" si="46">BW26+BW29</f>
        <v>0</v>
      </c>
      <c r="BX30" s="254">
        <f t="shared" ref="BX30" si="47">BX26+BX29</f>
        <v>0</v>
      </c>
      <c r="BY30" s="181">
        <f t="shared" si="18"/>
        <v>0</v>
      </c>
      <c r="BZ30" s="181"/>
      <c r="CA30" s="559">
        <v>0</v>
      </c>
      <c r="CB30" s="181"/>
      <c r="CC30" s="121"/>
      <c r="CD30" s="289"/>
      <c r="CE30" s="157"/>
      <c r="CF30" s="289"/>
      <c r="CG30" s="157"/>
      <c r="CH30" s="401"/>
      <c r="CI30" s="157"/>
      <c r="CJ30" s="401"/>
      <c r="CK30" s="157"/>
      <c r="CL30" s="271"/>
      <c r="CM30" s="157"/>
      <c r="CO30" s="121"/>
      <c r="CP30" s="107">
        <f>CP26+CP29</f>
        <v>0</v>
      </c>
      <c r="CQ30" s="177">
        <f t="shared" ref="CQ30" si="48">CQ26+CQ29</f>
        <v>0</v>
      </c>
      <c r="CR30" s="177">
        <f t="shared" ref="CR30" si="49">CR26+CR29</f>
        <v>0</v>
      </c>
      <c r="CS30" s="177">
        <f t="shared" ref="CS30" si="50">CS26+CS29</f>
        <v>0</v>
      </c>
      <c r="CT30" s="177">
        <f t="shared" ref="CT30:CV30" si="51">CT26+CT29</f>
        <v>0</v>
      </c>
      <c r="CU30" s="177">
        <f t="shared" si="51"/>
        <v>0</v>
      </c>
      <c r="CV30" s="177">
        <f t="shared" si="51"/>
        <v>1873.4581499999999</v>
      </c>
      <c r="CW30" s="81">
        <f t="shared" ref="CW30" si="52">CW26+CW29</f>
        <v>0</v>
      </c>
      <c r="CX30" s="181">
        <f t="shared" si="10"/>
        <v>1873.4581499999999</v>
      </c>
      <c r="CY30" s="157"/>
      <c r="CZ30" s="569">
        <f t="shared" ref="CZ30" si="53">CZ26+CZ29</f>
        <v>1873.4581499999999</v>
      </c>
      <c r="DA30" s="157"/>
      <c r="DB30" s="121"/>
      <c r="DC30" s="289"/>
      <c r="DD30" s="157"/>
      <c r="DE30" s="289"/>
      <c r="DF30" s="157"/>
      <c r="DG30" s="401"/>
      <c r="DH30" s="157"/>
      <c r="DI30" s="401"/>
      <c r="DJ30" s="157"/>
      <c r="DK30" s="271"/>
      <c r="DL30" s="157"/>
      <c r="DM30" s="543"/>
      <c r="DN30" s="153"/>
      <c r="DO30" s="114"/>
      <c r="DP30" s="114"/>
      <c r="DQ30" s="94"/>
      <c r="DR30" s="94"/>
      <c r="DS30" s="137"/>
      <c r="DT30" s="569">
        <f t="shared" ref="DT30:DV30" si="54">DT26+DT29</f>
        <v>490985.29637811397</v>
      </c>
      <c r="DU30" s="619">
        <f t="shared" si="54"/>
        <v>-15303.35115</v>
      </c>
      <c r="DV30" s="121">
        <f t="shared" si="54"/>
        <v>-2218.1352187224397</v>
      </c>
      <c r="DW30" s="569">
        <f t="shared" si="29"/>
        <v>-17521.486368722439</v>
      </c>
      <c r="DX30" s="137">
        <f t="shared" si="20"/>
        <v>-5.4205884225666523E-10</v>
      </c>
      <c r="DY30" s="137"/>
      <c r="DZ30" s="674"/>
      <c r="EA30" s="622"/>
      <c r="EB30" s="622"/>
      <c r="EC30" s="137">
        <v>-3691.4640000000072</v>
      </c>
      <c r="ED30" s="137">
        <v>0</v>
      </c>
      <c r="EE30" s="137">
        <v>0</v>
      </c>
      <c r="EF30" s="137">
        <v>-3355.7308300000095</v>
      </c>
      <c r="EG30" s="137">
        <v>0</v>
      </c>
      <c r="EH30" s="137">
        <v>0</v>
      </c>
      <c r="EI30" s="137">
        <v>1830.8180000000066</v>
      </c>
      <c r="EJ30" s="137">
        <v>-5216.3768299999647</v>
      </c>
      <c r="EK30" s="94"/>
      <c r="EL30" s="34"/>
      <c r="EM30" s="34"/>
      <c r="EN30" s="34"/>
      <c r="EO30" s="34"/>
      <c r="EP30" s="34"/>
      <c r="EQ30" s="34"/>
      <c r="ER30" s="94"/>
      <c r="ES30" s="94"/>
      <c r="ET30" s="94"/>
      <c r="EU30" s="94"/>
      <c r="EV30" s="94"/>
      <c r="EW30" s="34"/>
      <c r="EX30" s="34"/>
      <c r="EY30" s="34"/>
      <c r="EZ30" s="34"/>
      <c r="FA30" s="34"/>
      <c r="FB30" s="34"/>
      <c r="FC30" s="94"/>
      <c r="FD30" s="34"/>
      <c r="FE30" s="34"/>
      <c r="FF30" s="34"/>
      <c r="FG30" s="34"/>
      <c r="FH30" s="34"/>
      <c r="FI30" s="34"/>
      <c r="FJ30" s="94"/>
      <c r="FK30" s="94"/>
      <c r="FL30" s="94"/>
      <c r="FM30" s="94"/>
      <c r="FN30" s="94"/>
      <c r="FO30" s="94"/>
      <c r="FP30" s="94"/>
      <c r="FQ30" s="94"/>
      <c r="FR30" s="94"/>
      <c r="FS30" s="94"/>
      <c r="FT30" s="94"/>
      <c r="FU30" s="94"/>
      <c r="FV30" s="94"/>
      <c r="FW30" s="94"/>
      <c r="FX30" s="94"/>
      <c r="FY30" s="94"/>
      <c r="FZ30" s="94"/>
      <c r="GA30" s="94"/>
      <c r="GB30" s="94"/>
      <c r="GC30" s="94"/>
      <c r="GD30" s="94"/>
      <c r="GE30" s="94"/>
      <c r="GF30" s="94"/>
      <c r="GG30" s="76"/>
    </row>
    <row r="31" spans="1:189" ht="17.25" thickTop="1" thickBot="1">
      <c r="A31" s="51"/>
      <c r="B31" s="27"/>
      <c r="C31" s="178"/>
      <c r="D31" s="179"/>
      <c r="E31" s="179"/>
      <c r="F31" s="179"/>
      <c r="G31" s="179"/>
      <c r="H31" s="179"/>
      <c r="I31" s="179"/>
      <c r="J31" s="82"/>
      <c r="K31" s="375"/>
      <c r="L31" s="474"/>
      <c r="M31" s="216"/>
      <c r="N31" s="305"/>
      <c r="O31" s="216"/>
      <c r="P31" s="566"/>
      <c r="Q31" s="216"/>
      <c r="R31" s="654"/>
      <c r="S31" s="216"/>
      <c r="T31" s="408"/>
      <c r="U31" s="216"/>
      <c r="V31" s="670"/>
      <c r="W31" s="216"/>
      <c r="X31" s="482"/>
      <c r="Y31" s="114"/>
      <c r="Z31" s="178"/>
      <c r="AA31" s="130"/>
      <c r="AB31" s="130"/>
      <c r="AC31" s="179"/>
      <c r="AD31" s="179"/>
      <c r="AE31" s="179"/>
      <c r="AF31" s="284"/>
      <c r="AG31" s="181">
        <f t="shared" si="14"/>
        <v>0</v>
      </c>
      <c r="AH31" s="181"/>
      <c r="AI31" s="181"/>
      <c r="AJ31" s="305"/>
      <c r="AK31" s="216"/>
      <c r="AL31" s="305"/>
      <c r="AM31" s="216"/>
      <c r="AN31" s="408"/>
      <c r="AO31" s="216"/>
      <c r="AP31" s="408"/>
      <c r="AQ31" s="216"/>
      <c r="AR31" s="311"/>
      <c r="AS31" s="157"/>
      <c r="AT31" s="482"/>
      <c r="AU31" s="114"/>
      <c r="AV31" s="178"/>
      <c r="AW31" s="179"/>
      <c r="AX31" s="179"/>
      <c r="AY31" s="179"/>
      <c r="AZ31" s="179"/>
      <c r="BA31" s="179"/>
      <c r="BB31" s="168"/>
      <c r="BC31" s="181">
        <f t="shared" si="15"/>
        <v>0</v>
      </c>
      <c r="BD31" s="181"/>
      <c r="BE31" s="114"/>
      <c r="BF31" s="305"/>
      <c r="BG31" s="216"/>
      <c r="BH31" s="305"/>
      <c r="BI31" s="216"/>
      <c r="BJ31" s="408"/>
      <c r="BK31" s="216"/>
      <c r="BL31" s="408"/>
      <c r="BM31" s="216"/>
      <c r="BN31" s="311"/>
      <c r="BO31" s="157"/>
      <c r="BP31" s="510"/>
      <c r="BQ31" s="181"/>
      <c r="BR31" s="120"/>
      <c r="BS31" s="179"/>
      <c r="BT31" s="179"/>
      <c r="BU31" s="179"/>
      <c r="BV31" s="179"/>
      <c r="BW31" s="179"/>
      <c r="BX31" s="284"/>
      <c r="BY31" s="181">
        <f t="shared" si="18"/>
        <v>0</v>
      </c>
      <c r="BZ31" s="181"/>
      <c r="CA31" s="571">
        <v>-106.51123</v>
      </c>
      <c r="CB31" s="181"/>
      <c r="CC31" s="286"/>
      <c r="CD31" s="305"/>
      <c r="CE31" s="216"/>
      <c r="CF31" s="305"/>
      <c r="CG31" s="216"/>
      <c r="CH31" s="408"/>
      <c r="CI31" s="216"/>
      <c r="CJ31" s="408"/>
      <c r="CK31" s="216"/>
      <c r="CL31" s="311"/>
      <c r="CM31" s="157"/>
      <c r="CO31" s="286"/>
      <c r="CP31" s="120"/>
      <c r="CQ31" s="179"/>
      <c r="CR31" s="179"/>
      <c r="CS31" s="179"/>
      <c r="CT31" s="179"/>
      <c r="CU31" s="179"/>
      <c r="CV31" s="179"/>
      <c r="CW31" s="168"/>
      <c r="CX31" s="181">
        <f t="shared" si="10"/>
        <v>0</v>
      </c>
      <c r="CY31" s="157"/>
      <c r="CZ31" s="566"/>
      <c r="DA31" s="157"/>
      <c r="DB31" s="181"/>
      <c r="DC31" s="305"/>
      <c r="DD31" s="216"/>
      <c r="DE31" s="305"/>
      <c r="DF31" s="216"/>
      <c r="DG31" s="408"/>
      <c r="DH31" s="216"/>
      <c r="DI31" s="408"/>
      <c r="DJ31" s="216"/>
      <c r="DK31" s="311"/>
      <c r="DL31" s="157"/>
      <c r="DM31" s="509"/>
      <c r="DN31" s="153"/>
      <c r="DO31" s="114"/>
      <c r="DP31" s="114"/>
      <c r="DQ31" s="94"/>
      <c r="DR31" s="94"/>
      <c r="DS31" s="137"/>
      <c r="DT31" s="567"/>
      <c r="DU31" s="620"/>
      <c r="DV31" s="158"/>
      <c r="DW31" s="567"/>
      <c r="DX31" s="137">
        <f t="shared" si="20"/>
        <v>0</v>
      </c>
      <c r="DY31" s="137"/>
      <c r="DZ31" s="674"/>
      <c r="EA31" s="622"/>
      <c r="EB31" s="622"/>
      <c r="EC31" s="137">
        <v>0</v>
      </c>
      <c r="ED31" s="137">
        <v>0</v>
      </c>
      <c r="EE31" s="137">
        <v>0</v>
      </c>
      <c r="EF31" s="137">
        <v>0</v>
      </c>
      <c r="EG31" s="137">
        <v>0</v>
      </c>
      <c r="EH31" s="137">
        <v>0</v>
      </c>
      <c r="EI31" s="137">
        <v>0</v>
      </c>
      <c r="EJ31" s="137">
        <v>0</v>
      </c>
      <c r="EK31" s="94"/>
      <c r="EL31" s="34"/>
      <c r="EM31" s="34"/>
      <c r="EN31" s="34"/>
      <c r="EO31" s="34"/>
      <c r="EP31" s="34"/>
      <c r="EQ31" s="34"/>
      <c r="ER31" s="94"/>
      <c r="ES31" s="94"/>
      <c r="ET31" s="94"/>
      <c r="EU31" s="94"/>
      <c r="EV31" s="94"/>
      <c r="EW31" s="34"/>
      <c r="EX31" s="34"/>
      <c r="EY31" s="34"/>
      <c r="EZ31" s="34"/>
      <c r="FA31" s="34"/>
      <c r="FB31" s="34"/>
      <c r="FC31" s="94"/>
      <c r="FD31" s="34"/>
      <c r="FE31" s="34"/>
      <c r="FF31" s="34"/>
      <c r="FG31" s="34"/>
      <c r="FH31" s="34"/>
      <c r="FI31" s="34"/>
      <c r="FJ31" s="94"/>
      <c r="FK31" s="94"/>
      <c r="FL31" s="94"/>
      <c r="FM31" s="94"/>
      <c r="FN31" s="94"/>
      <c r="FO31" s="94"/>
      <c r="FP31" s="94"/>
      <c r="FQ31" s="94"/>
      <c r="FR31" s="94"/>
      <c r="FS31" s="94"/>
      <c r="FT31" s="94"/>
      <c r="FU31" s="94"/>
      <c r="FV31" s="94"/>
      <c r="FW31" s="94"/>
      <c r="FX31" s="94"/>
      <c r="FY31" s="94"/>
      <c r="FZ31" s="94"/>
      <c r="GA31" s="94"/>
      <c r="GB31" s="94"/>
      <c r="GC31" s="94"/>
      <c r="GD31" s="94"/>
      <c r="GE31" s="94"/>
      <c r="GF31" s="94"/>
      <c r="GG31" s="83"/>
    </row>
    <row r="32" spans="1:189" ht="16.5" thickTop="1">
      <c r="A32" s="51"/>
      <c r="B32" s="27" t="s">
        <v>30</v>
      </c>
      <c r="C32" s="178"/>
      <c r="D32" s="179"/>
      <c r="E32" s="179"/>
      <c r="F32" s="179"/>
      <c r="G32" s="179"/>
      <c r="H32" s="179"/>
      <c r="I32" s="179"/>
      <c r="J32" s="82"/>
      <c r="K32" s="375"/>
      <c r="L32" s="474"/>
      <c r="M32" s="158"/>
      <c r="N32" s="306"/>
      <c r="O32" s="158"/>
      <c r="P32" s="567"/>
      <c r="Q32" s="158"/>
      <c r="R32" s="655"/>
      <c r="S32" s="158"/>
      <c r="T32" s="409"/>
      <c r="U32" s="158"/>
      <c r="V32" s="671"/>
      <c r="W32" s="158"/>
      <c r="X32" s="483"/>
      <c r="Y32" s="114"/>
      <c r="Z32" s="178"/>
      <c r="AA32" s="130"/>
      <c r="AB32" s="130"/>
      <c r="AC32" s="179"/>
      <c r="AD32" s="179"/>
      <c r="AE32" s="179"/>
      <c r="AF32" s="284"/>
      <c r="AG32" s="181">
        <f t="shared" si="14"/>
        <v>0</v>
      </c>
      <c r="AH32" s="181"/>
      <c r="AI32" s="181"/>
      <c r="AJ32" s="306"/>
      <c r="AK32" s="158"/>
      <c r="AL32" s="315"/>
      <c r="AM32" s="158"/>
      <c r="AN32" s="409"/>
      <c r="AO32" s="158"/>
      <c r="AP32" s="409"/>
      <c r="AQ32" s="158"/>
      <c r="AR32" s="312"/>
      <c r="AS32" s="157"/>
      <c r="AT32" s="483"/>
      <c r="AU32" s="114"/>
      <c r="AV32" s="178"/>
      <c r="AW32" s="179"/>
      <c r="AX32" s="179"/>
      <c r="AY32" s="179"/>
      <c r="AZ32" s="179"/>
      <c r="BA32" s="179"/>
      <c r="BB32" s="168"/>
      <c r="BC32" s="181">
        <f t="shared" si="15"/>
        <v>0</v>
      </c>
      <c r="BD32" s="181"/>
      <c r="BE32" s="114"/>
      <c r="BF32" s="306"/>
      <c r="BG32" s="158"/>
      <c r="BH32" s="315"/>
      <c r="BI32" s="158"/>
      <c r="BJ32" s="409"/>
      <c r="BK32" s="158"/>
      <c r="BL32" s="409"/>
      <c r="BM32" s="158"/>
      <c r="BN32" s="312"/>
      <c r="BO32" s="157"/>
      <c r="BP32" s="510"/>
      <c r="BQ32" s="181"/>
      <c r="BR32" s="120"/>
      <c r="BS32" s="179"/>
      <c r="BT32" s="179"/>
      <c r="BU32" s="179"/>
      <c r="BV32" s="179"/>
      <c r="BW32" s="179"/>
      <c r="BX32" s="284"/>
      <c r="BY32" s="181">
        <f t="shared" si="18"/>
        <v>0</v>
      </c>
      <c r="BZ32" s="181"/>
      <c r="CA32" s="566"/>
      <c r="CB32" s="181"/>
      <c r="CC32" s="286"/>
      <c r="CD32" s="306"/>
      <c r="CE32" s="158"/>
      <c r="CF32" s="315"/>
      <c r="CG32" s="158"/>
      <c r="CH32" s="409"/>
      <c r="CI32" s="158"/>
      <c r="CJ32" s="409"/>
      <c r="CK32" s="158"/>
      <c r="CL32" s="312"/>
      <c r="CM32" s="157"/>
      <c r="CO32" s="286"/>
      <c r="CP32" s="120"/>
      <c r="CQ32" s="179"/>
      <c r="CR32" s="179"/>
      <c r="CS32" s="179"/>
      <c r="CT32" s="179"/>
      <c r="CU32" s="179"/>
      <c r="CV32" s="179"/>
      <c r="CW32" s="82"/>
      <c r="CX32" s="181">
        <f t="shared" si="10"/>
        <v>0</v>
      </c>
      <c r="CY32" s="157"/>
      <c r="CZ32" s="567"/>
      <c r="DA32" s="157"/>
      <c r="DB32" s="181"/>
      <c r="DC32" s="306"/>
      <c r="DD32" s="158"/>
      <c r="DE32" s="315"/>
      <c r="DF32" s="158"/>
      <c r="DG32" s="409"/>
      <c r="DH32" s="158"/>
      <c r="DI32" s="409"/>
      <c r="DJ32" s="158"/>
      <c r="DK32" s="312"/>
      <c r="DL32" s="157"/>
      <c r="DM32" s="506"/>
      <c r="DN32" s="153"/>
      <c r="DO32" s="114"/>
      <c r="DP32" s="114"/>
      <c r="DQ32" s="94"/>
      <c r="DR32" s="94"/>
      <c r="DS32" s="137"/>
      <c r="DT32" s="567"/>
      <c r="DU32" s="620"/>
      <c r="DV32" s="158"/>
      <c r="DW32" s="567"/>
      <c r="DX32" s="137">
        <f t="shared" si="20"/>
        <v>0</v>
      </c>
      <c r="DY32" s="137"/>
      <c r="DZ32" s="674"/>
      <c r="EA32" s="622"/>
      <c r="EB32" s="622"/>
      <c r="EC32" s="137">
        <v>0</v>
      </c>
      <c r="ED32" s="137">
        <v>0</v>
      </c>
      <c r="EE32" s="137">
        <v>0</v>
      </c>
      <c r="EF32" s="137">
        <v>0</v>
      </c>
      <c r="EG32" s="137">
        <v>0</v>
      </c>
      <c r="EH32" s="137">
        <v>0</v>
      </c>
      <c r="EI32" s="137">
        <v>0</v>
      </c>
      <c r="EJ32" s="137">
        <v>0</v>
      </c>
      <c r="EK32" s="94"/>
      <c r="EL32" s="34"/>
      <c r="EM32" s="34"/>
      <c r="EN32" s="34"/>
      <c r="EO32" s="34"/>
      <c r="EP32" s="34"/>
      <c r="EQ32" s="34"/>
      <c r="ER32" s="94"/>
      <c r="ES32" s="94"/>
      <c r="ET32" s="94"/>
      <c r="EU32" s="94"/>
      <c r="EV32" s="94"/>
      <c r="EW32" s="34"/>
      <c r="EX32" s="34"/>
      <c r="EY32" s="34"/>
      <c r="EZ32" s="34"/>
      <c r="FA32" s="34"/>
      <c r="FB32" s="34"/>
      <c r="FC32" s="94"/>
      <c r="FD32" s="34"/>
      <c r="FE32" s="34"/>
      <c r="FF32" s="34"/>
      <c r="FG32" s="34"/>
      <c r="FH32" s="34"/>
      <c r="FI32" s="34"/>
      <c r="FJ32" s="94"/>
      <c r="FK32" s="94"/>
      <c r="FL32" s="94"/>
      <c r="FM32" s="94"/>
      <c r="FN32" s="94"/>
      <c r="FO32" s="94"/>
      <c r="FP32" s="94"/>
      <c r="FQ32" s="94"/>
      <c r="FR32" s="94"/>
      <c r="FS32" s="94"/>
      <c r="FT32" s="94"/>
      <c r="FU32" s="94"/>
      <c r="FV32" s="94"/>
      <c r="FW32" s="94"/>
      <c r="FX32" s="94"/>
      <c r="FY32" s="94"/>
      <c r="FZ32" s="94"/>
      <c r="GA32" s="94"/>
      <c r="GB32" s="94"/>
      <c r="GC32" s="94"/>
      <c r="GD32" s="94"/>
      <c r="GE32" s="94"/>
      <c r="GF32" s="94"/>
      <c r="GG32" s="83"/>
    </row>
    <row r="33" spans="1:189" ht="15.75">
      <c r="A33" s="52" t="s">
        <v>129</v>
      </c>
      <c r="B33" s="297" t="s">
        <v>172</v>
      </c>
      <c r="C33" s="172">
        <v>136576.70032402701</v>
      </c>
      <c r="D33" s="173">
        <v>257361.76601771</v>
      </c>
      <c r="E33" s="173">
        <v>13518.4440839534</v>
      </c>
      <c r="F33" s="173">
        <v>9057.45021000001</v>
      </c>
      <c r="G33" s="173">
        <v>1462.2854998396299</v>
      </c>
      <c r="H33" s="173">
        <v>122.3622</v>
      </c>
      <c r="I33" s="173">
        <v>-54467.949571328107</v>
      </c>
      <c r="J33" s="73">
        <v>363631.058764202</v>
      </c>
      <c r="K33" s="374">
        <f t="shared" ref="K33:K35" si="55">SUM(C33:I33)-J33</f>
        <v>0</v>
      </c>
      <c r="L33" s="474"/>
      <c r="M33" s="157"/>
      <c r="N33" s="307"/>
      <c r="O33" s="157"/>
      <c r="P33" s="568">
        <v>1873.4581499999999</v>
      </c>
      <c r="Q33" s="157"/>
      <c r="R33" s="656"/>
      <c r="S33" s="157"/>
      <c r="T33" s="410"/>
      <c r="U33" s="157"/>
      <c r="V33" s="672"/>
      <c r="W33" s="157"/>
      <c r="X33" s="481"/>
      <c r="Y33" s="114"/>
      <c r="Z33" s="172">
        <v>136576.70032402701</v>
      </c>
      <c r="AA33" s="204">
        <v>257361.76601771</v>
      </c>
      <c r="AB33" s="204">
        <v>13518.4440839534</v>
      </c>
      <c r="AC33" s="207">
        <v>9057.45021000001</v>
      </c>
      <c r="AD33" s="207">
        <v>1462.2854998396299</v>
      </c>
      <c r="AE33" s="207">
        <v>-56341.407721328105</v>
      </c>
      <c r="AF33" s="284">
        <v>363631.058764202</v>
      </c>
      <c r="AG33" s="181">
        <f t="shared" si="14"/>
        <v>-1995.8203500000527</v>
      </c>
      <c r="AH33" s="181"/>
      <c r="AI33" s="181"/>
      <c r="AJ33" s="307"/>
      <c r="AK33" s="157"/>
      <c r="AL33" s="307"/>
      <c r="AM33" s="157"/>
      <c r="AN33" s="410"/>
      <c r="AO33" s="157"/>
      <c r="AP33" s="410"/>
      <c r="AQ33" s="157"/>
      <c r="AR33" s="313"/>
      <c r="AS33" s="157"/>
      <c r="AT33" s="481"/>
      <c r="AU33" s="114"/>
      <c r="AV33" s="172">
        <v>0</v>
      </c>
      <c r="AW33" s="173">
        <v>0</v>
      </c>
      <c r="AX33" s="173">
        <v>0</v>
      </c>
      <c r="AY33" s="173">
        <v>0</v>
      </c>
      <c r="AZ33" s="173">
        <v>0</v>
      </c>
      <c r="BA33" s="173">
        <v>0</v>
      </c>
      <c r="BB33" s="168">
        <v>0</v>
      </c>
      <c r="BC33" s="181">
        <f t="shared" si="15"/>
        <v>0</v>
      </c>
      <c r="BD33" s="181"/>
      <c r="BE33" s="114"/>
      <c r="BF33" s="307"/>
      <c r="BG33" s="157"/>
      <c r="BH33" s="307"/>
      <c r="BI33" s="157"/>
      <c r="BJ33" s="410">
        <f>BJ35-BJ34</f>
        <v>0</v>
      </c>
      <c r="BK33" s="157"/>
      <c r="BL33" s="410">
        <f>BL26-BL34</f>
        <v>0</v>
      </c>
      <c r="BM33" s="157"/>
      <c r="BN33" s="313">
        <f>BN26-BN34</f>
        <v>0</v>
      </c>
      <c r="BO33" s="157"/>
      <c r="BP33" s="510"/>
      <c r="BQ33" s="181"/>
      <c r="BR33" s="102">
        <v>0</v>
      </c>
      <c r="BS33" s="173">
        <v>0</v>
      </c>
      <c r="BT33" s="173">
        <v>0</v>
      </c>
      <c r="BU33" s="173">
        <v>0</v>
      </c>
      <c r="BV33" s="173">
        <v>0</v>
      </c>
      <c r="BW33" s="173">
        <v>0</v>
      </c>
      <c r="BX33" s="284">
        <v>0</v>
      </c>
      <c r="BY33" s="181">
        <f t="shared" si="18"/>
        <v>0</v>
      </c>
      <c r="BZ33" s="181"/>
      <c r="CA33" s="567"/>
      <c r="CB33" s="181"/>
      <c r="CC33" s="183"/>
      <c r="CD33" s="307"/>
      <c r="CE33" s="157"/>
      <c r="CF33" s="307"/>
      <c r="CG33" s="157"/>
      <c r="CH33" s="410">
        <f>CH35-CH34</f>
        <v>0</v>
      </c>
      <c r="CI33" s="157"/>
      <c r="CJ33" s="410">
        <f>CJ26-CJ34</f>
        <v>0</v>
      </c>
      <c r="CK33" s="157"/>
      <c r="CL33" s="313">
        <f>CL26-CL34</f>
        <v>0</v>
      </c>
      <c r="CM33" s="157"/>
      <c r="CO33" s="183"/>
      <c r="CP33" s="89">
        <v>0</v>
      </c>
      <c r="CQ33" s="37">
        <v>0</v>
      </c>
      <c r="CR33" s="37">
        <v>0</v>
      </c>
      <c r="CS33" s="37">
        <v>0</v>
      </c>
      <c r="CT33" s="37">
        <v>0</v>
      </c>
      <c r="CU33" s="37">
        <v>0</v>
      </c>
      <c r="CV33" s="37">
        <v>1873.4581499999999</v>
      </c>
      <c r="CW33" s="73">
        <v>0</v>
      </c>
      <c r="CX33" s="181">
        <f t="shared" si="10"/>
        <v>1873.4581499999999</v>
      </c>
      <c r="CY33" s="157"/>
      <c r="CZ33" s="568">
        <v>1873.4581499999999</v>
      </c>
      <c r="DA33" s="157"/>
      <c r="DB33" s="181"/>
      <c r="DC33" s="307"/>
      <c r="DD33" s="157"/>
      <c r="DE33" s="307"/>
      <c r="DF33" s="157"/>
      <c r="DG33" s="410">
        <f>DG35-DG34</f>
        <v>0</v>
      </c>
      <c r="DH33" s="157"/>
      <c r="DI33" s="410">
        <f>DI26-DI34</f>
        <v>0</v>
      </c>
      <c r="DJ33" s="157"/>
      <c r="DK33" s="313">
        <f>DK26-DK34</f>
        <v>0</v>
      </c>
      <c r="DL33" s="157"/>
      <c r="DM33" s="541"/>
      <c r="DN33" s="153"/>
      <c r="DO33" s="114"/>
      <c r="DP33" s="114"/>
      <c r="DQ33" s="34"/>
      <c r="DR33" s="34"/>
      <c r="DS33" s="137"/>
      <c r="DT33" s="570">
        <v>381152.54513292498</v>
      </c>
      <c r="DU33" s="618">
        <v>-15303.35115</v>
      </c>
      <c r="DV33" s="183">
        <v>-2218.1352187224397</v>
      </c>
      <c r="DW33" s="570">
        <f t="shared" ref="DW33:DW35" si="56">SUM(DU33:DV33)</f>
        <v>-17521.486368722439</v>
      </c>
      <c r="DX33" s="137">
        <f t="shared" si="20"/>
        <v>-5.4205884225666523E-10</v>
      </c>
      <c r="DY33" s="137"/>
      <c r="DZ33" s="674"/>
      <c r="EA33" s="622"/>
      <c r="EB33" s="622"/>
      <c r="EC33" s="137">
        <v>-2444.1183144000242</v>
      </c>
      <c r="ED33" s="137">
        <v>0</v>
      </c>
      <c r="EE33" s="137">
        <v>0</v>
      </c>
      <c r="EF33" s="137">
        <v>-3336.7635200000095</v>
      </c>
      <c r="EG33" s="137">
        <v>0</v>
      </c>
      <c r="EH33" s="137">
        <v>0</v>
      </c>
      <c r="EI33" s="137">
        <v>1830.8180000000066</v>
      </c>
      <c r="EJ33" s="137">
        <v>-3950.0638343999744</v>
      </c>
      <c r="EK33" s="34"/>
      <c r="EL33" s="34"/>
      <c r="EM33" s="34"/>
      <c r="EN33" s="34"/>
      <c r="EO33" s="34"/>
      <c r="EP33" s="34"/>
      <c r="EQ33" s="34"/>
      <c r="ER33" s="94"/>
      <c r="ES33" s="94"/>
      <c r="ET33" s="94"/>
      <c r="EU33" s="94"/>
      <c r="EV33" s="94"/>
      <c r="EW33" s="34"/>
      <c r="EX33" s="34"/>
      <c r="EY33" s="34"/>
      <c r="EZ33" s="34"/>
      <c r="FA33" s="34"/>
      <c r="FB33" s="34"/>
      <c r="FC33" s="9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74"/>
    </row>
    <row r="34" spans="1:189" ht="15.75">
      <c r="A34" s="52" t="s">
        <v>128</v>
      </c>
      <c r="B34" s="26" t="s">
        <v>15</v>
      </c>
      <c r="C34" s="172">
        <v>109813.00444518799</v>
      </c>
      <c r="D34" s="173">
        <v>0</v>
      </c>
      <c r="E34" s="173">
        <v>0</v>
      </c>
      <c r="F34" s="173">
        <v>19.7468</v>
      </c>
      <c r="G34" s="173">
        <v>0</v>
      </c>
      <c r="H34" s="173">
        <v>0</v>
      </c>
      <c r="I34" s="173">
        <v>0</v>
      </c>
      <c r="J34" s="73">
        <v>109832.751245188</v>
      </c>
      <c r="K34" s="374">
        <f t="shared" si="55"/>
        <v>0</v>
      </c>
      <c r="L34" s="474"/>
      <c r="M34" s="157"/>
      <c r="N34" s="307"/>
      <c r="O34" s="157"/>
      <c r="P34" s="568">
        <v>0</v>
      </c>
      <c r="Q34" s="157"/>
      <c r="R34" s="647"/>
      <c r="S34" s="157"/>
      <c r="T34" s="401"/>
      <c r="U34" s="157"/>
      <c r="V34" s="672"/>
      <c r="W34" s="157"/>
      <c r="X34" s="481"/>
      <c r="Y34" s="114"/>
      <c r="Z34" s="172">
        <v>109813.00444518799</v>
      </c>
      <c r="AA34" s="204">
        <v>0</v>
      </c>
      <c r="AB34" s="204">
        <v>0</v>
      </c>
      <c r="AC34" s="207">
        <v>19.7468</v>
      </c>
      <c r="AD34" s="207">
        <v>0</v>
      </c>
      <c r="AE34" s="207">
        <v>0</v>
      </c>
      <c r="AF34" s="284">
        <v>109832.751245188</v>
      </c>
      <c r="AG34" s="181">
        <f t="shared" si="14"/>
        <v>0</v>
      </c>
      <c r="AH34" s="181"/>
      <c r="AI34" s="181"/>
      <c r="AJ34" s="307"/>
      <c r="AK34" s="157"/>
      <c r="AL34" s="307"/>
      <c r="AM34" s="157"/>
      <c r="AN34" s="401"/>
      <c r="AO34" s="157"/>
      <c r="AP34" s="401"/>
      <c r="AQ34" s="157"/>
      <c r="AR34" s="313"/>
      <c r="AS34" s="157"/>
      <c r="AT34" s="481"/>
      <c r="AU34" s="114"/>
      <c r="AV34" s="174">
        <v>0</v>
      </c>
      <c r="AW34" s="175">
        <v>0</v>
      </c>
      <c r="AX34" s="175">
        <v>0</v>
      </c>
      <c r="AY34" s="175">
        <v>0</v>
      </c>
      <c r="AZ34" s="175">
        <v>0</v>
      </c>
      <c r="BA34" s="175">
        <v>0</v>
      </c>
      <c r="BB34" s="168">
        <v>0</v>
      </c>
      <c r="BC34" s="181">
        <f t="shared" si="15"/>
        <v>0</v>
      </c>
      <c r="BD34" s="181"/>
      <c r="BE34" s="114"/>
      <c r="BF34" s="307"/>
      <c r="BG34" s="157"/>
      <c r="BH34" s="307"/>
      <c r="BI34" s="157"/>
      <c r="BJ34" s="401">
        <f>AZ34</f>
        <v>0</v>
      </c>
      <c r="BK34" s="157"/>
      <c r="BL34" s="401">
        <f>AZ34</f>
        <v>0</v>
      </c>
      <c r="BM34" s="157"/>
      <c r="BN34" s="313">
        <f>BB34</f>
        <v>0</v>
      </c>
      <c r="BO34" s="157"/>
      <c r="BP34" s="510"/>
      <c r="BQ34" s="181"/>
      <c r="BR34" s="103">
        <v>0</v>
      </c>
      <c r="BS34" s="175">
        <v>0</v>
      </c>
      <c r="BT34" s="175">
        <v>0</v>
      </c>
      <c r="BU34" s="175">
        <v>0</v>
      </c>
      <c r="BV34" s="175">
        <v>0</v>
      </c>
      <c r="BW34" s="175">
        <v>0</v>
      </c>
      <c r="BX34" s="284">
        <v>0</v>
      </c>
      <c r="BY34" s="181">
        <f t="shared" si="18"/>
        <v>0</v>
      </c>
      <c r="BZ34" s="181"/>
      <c r="CA34" s="568">
        <v>-106.51123</v>
      </c>
      <c r="CB34" s="181"/>
      <c r="CC34" s="183"/>
      <c r="CD34" s="307"/>
      <c r="CE34" s="157"/>
      <c r="CF34" s="307"/>
      <c r="CG34" s="157"/>
      <c r="CH34" s="401">
        <f>BV34</f>
        <v>0</v>
      </c>
      <c r="CI34" s="157"/>
      <c r="CJ34" s="401">
        <f>BV34</f>
        <v>0</v>
      </c>
      <c r="CK34" s="157"/>
      <c r="CL34" s="313">
        <f>BX34</f>
        <v>0</v>
      </c>
      <c r="CM34" s="157"/>
      <c r="CO34" s="183"/>
      <c r="CP34" s="102">
        <v>0</v>
      </c>
      <c r="CQ34" s="173">
        <v>0</v>
      </c>
      <c r="CR34" s="173">
        <v>0</v>
      </c>
      <c r="CS34" s="173">
        <v>0</v>
      </c>
      <c r="CT34" s="173">
        <v>0</v>
      </c>
      <c r="CU34" s="173">
        <v>0</v>
      </c>
      <c r="CV34" s="173">
        <v>0</v>
      </c>
      <c r="CW34" s="73">
        <v>0</v>
      </c>
      <c r="CX34" s="181">
        <f t="shared" si="10"/>
        <v>0</v>
      </c>
      <c r="CY34" s="157"/>
      <c r="CZ34" s="568">
        <v>0</v>
      </c>
      <c r="DA34" s="157"/>
      <c r="DB34" s="181"/>
      <c r="DC34" s="307"/>
      <c r="DD34" s="157"/>
      <c r="DE34" s="307"/>
      <c r="DF34" s="157"/>
      <c r="DG34" s="401">
        <f>CT34</f>
        <v>0</v>
      </c>
      <c r="DH34" s="157"/>
      <c r="DI34" s="401">
        <f>CT34</f>
        <v>0</v>
      </c>
      <c r="DJ34" s="157"/>
      <c r="DK34" s="313">
        <f>CW34</f>
        <v>0</v>
      </c>
      <c r="DL34" s="157"/>
      <c r="DM34" s="541"/>
      <c r="DN34" s="153"/>
      <c r="DO34" s="114"/>
      <c r="DP34" s="114"/>
      <c r="DQ34" s="34"/>
      <c r="DR34" s="34"/>
      <c r="DS34" s="137"/>
      <c r="DT34" s="596">
        <v>109832.751245188</v>
      </c>
      <c r="DU34" s="618">
        <v>0</v>
      </c>
      <c r="DV34" s="183">
        <v>0</v>
      </c>
      <c r="DW34" s="596">
        <f t="shared" si="56"/>
        <v>0</v>
      </c>
      <c r="DX34" s="137">
        <f t="shared" si="20"/>
        <v>0</v>
      </c>
      <c r="DY34" s="137"/>
      <c r="DZ34" s="622"/>
      <c r="EA34" s="622"/>
      <c r="EB34" s="622"/>
      <c r="EC34" s="137">
        <v>-1247.3456855999975</v>
      </c>
      <c r="ED34" s="137">
        <v>0</v>
      </c>
      <c r="EE34" s="137">
        <v>0</v>
      </c>
      <c r="EF34" s="137">
        <v>-18.967310000000001</v>
      </c>
      <c r="EG34" s="137">
        <v>0</v>
      </c>
      <c r="EH34" s="137">
        <v>0</v>
      </c>
      <c r="EI34" s="137">
        <v>0</v>
      </c>
      <c r="EJ34" s="137">
        <v>-1266.3129956000048</v>
      </c>
      <c r="EK34" s="34"/>
      <c r="EL34" s="34"/>
      <c r="EM34" s="34"/>
      <c r="EN34" s="34"/>
      <c r="EO34" s="34"/>
      <c r="EP34" s="34"/>
      <c r="EQ34" s="34"/>
      <c r="ER34" s="94"/>
      <c r="ES34" s="94"/>
      <c r="ET34" s="94"/>
      <c r="EU34" s="94"/>
      <c r="EV34" s="9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74"/>
    </row>
    <row r="35" spans="1:189" ht="16.5" thickBot="1">
      <c r="A35" s="160"/>
      <c r="B35" s="27" t="s">
        <v>54</v>
      </c>
      <c r="C35" s="176">
        <f>SUM(C33:C34)</f>
        <v>246389.70476921502</v>
      </c>
      <c r="D35" s="177">
        <f t="shared" ref="D35:I35" si="57">SUM(D33:D34)</f>
        <v>257361.76601771</v>
      </c>
      <c r="E35" s="177">
        <f t="shared" si="57"/>
        <v>13518.4440839534</v>
      </c>
      <c r="F35" s="177">
        <f t="shared" si="57"/>
        <v>9077.1970100000108</v>
      </c>
      <c r="G35" s="177">
        <f t="shared" ref="G35:H35" si="58">SUM(G33:G34)</f>
        <v>1462.2854998396299</v>
      </c>
      <c r="H35" s="177">
        <f t="shared" si="58"/>
        <v>122.3622</v>
      </c>
      <c r="I35" s="177">
        <f t="shared" si="57"/>
        <v>-54467.949571328107</v>
      </c>
      <c r="J35" s="81">
        <f t="shared" ref="J35" si="59">SUM(J33:J34)</f>
        <v>473463.81000939</v>
      </c>
      <c r="K35" s="374">
        <f t="shared" si="55"/>
        <v>0</v>
      </c>
      <c r="L35" s="474"/>
      <c r="M35" s="157"/>
      <c r="N35" s="308"/>
      <c r="O35" s="157"/>
      <c r="P35" s="569">
        <f>SUM(P33:P34)</f>
        <v>1873.4581499999999</v>
      </c>
      <c r="Q35" s="157"/>
      <c r="R35" s="657"/>
      <c r="S35" s="157"/>
      <c r="T35" s="411"/>
      <c r="U35" s="157"/>
      <c r="V35" s="673"/>
      <c r="W35" s="157"/>
      <c r="X35" s="481"/>
      <c r="Y35" s="114"/>
      <c r="Z35" s="176">
        <f>SUM(Z33:Z34)</f>
        <v>246389.70476921502</v>
      </c>
      <c r="AA35" s="129">
        <f t="shared" ref="AA35:AE35" si="60">SUM(AA33:AA34)</f>
        <v>257361.76601771</v>
      </c>
      <c r="AB35" s="129">
        <f t="shared" si="60"/>
        <v>13518.4440839534</v>
      </c>
      <c r="AC35" s="177">
        <f t="shared" si="60"/>
        <v>9077.1970100000108</v>
      </c>
      <c r="AD35" s="177">
        <f t="shared" si="60"/>
        <v>1462.2854998396299</v>
      </c>
      <c r="AE35" s="177">
        <f t="shared" si="60"/>
        <v>-56341.407721328105</v>
      </c>
      <c r="AF35" s="254">
        <f t="shared" ref="AF35" si="61">SUM(AF33:AF34)</f>
        <v>473463.81000939</v>
      </c>
      <c r="AG35" s="181">
        <f t="shared" si="14"/>
        <v>-1995.8203500000527</v>
      </c>
      <c r="AH35" s="181"/>
      <c r="AI35" s="121"/>
      <c r="AJ35" s="308"/>
      <c r="AK35" s="157"/>
      <c r="AL35" s="308"/>
      <c r="AM35" s="157"/>
      <c r="AN35" s="411"/>
      <c r="AO35" s="157"/>
      <c r="AP35" s="411"/>
      <c r="AQ35" s="157"/>
      <c r="AR35" s="314"/>
      <c r="AS35" s="157"/>
      <c r="AT35" s="481"/>
      <c r="AU35" s="114"/>
      <c r="AV35" s="176">
        <f>SUM(AV33:AV34)</f>
        <v>0</v>
      </c>
      <c r="AW35" s="177">
        <f t="shared" ref="AW35" si="62">SUM(AW33:AW34)</f>
        <v>0</v>
      </c>
      <c r="AX35" s="177">
        <f t="shared" ref="AX35" si="63">SUM(AX33:AX34)</f>
        <v>0</v>
      </c>
      <c r="AY35" s="177">
        <f t="shared" ref="AY35" si="64">SUM(AY33:AY34)</f>
        <v>0</v>
      </c>
      <c r="AZ35" s="177">
        <f t="shared" ref="AZ35" si="65">SUM(AZ33:AZ34)</f>
        <v>0</v>
      </c>
      <c r="BA35" s="177">
        <f t="shared" ref="BA35" si="66">SUM(BA33:BA34)</f>
        <v>0</v>
      </c>
      <c r="BB35" s="81">
        <f t="shared" ref="BB35" si="67">SUM(BB33:BB34)</f>
        <v>0</v>
      </c>
      <c r="BC35" s="181">
        <f t="shared" si="15"/>
        <v>0</v>
      </c>
      <c r="BD35" s="181"/>
      <c r="BE35" s="114"/>
      <c r="BF35" s="308"/>
      <c r="BG35" s="157"/>
      <c r="BH35" s="308"/>
      <c r="BI35" s="157"/>
      <c r="BJ35" s="411">
        <f>AZ29</f>
        <v>0</v>
      </c>
      <c r="BK35" s="157"/>
      <c r="BL35" s="411">
        <f>SUM(BL33:BL34)</f>
        <v>0</v>
      </c>
      <c r="BM35" s="157"/>
      <c r="BN35" s="314">
        <f>SUM(BN33:BN34)</f>
        <v>0</v>
      </c>
      <c r="BO35" s="157"/>
      <c r="BP35" s="505"/>
      <c r="BQ35" s="121"/>
      <c r="BR35" s="107">
        <f>SUM(BR33:BR34)</f>
        <v>0</v>
      </c>
      <c r="BS35" s="177">
        <f t="shared" ref="BS35" si="68">SUM(BS33:BS34)</f>
        <v>0</v>
      </c>
      <c r="BT35" s="177">
        <f t="shared" ref="BT35" si="69">SUM(BT33:BT34)</f>
        <v>0</v>
      </c>
      <c r="BU35" s="177">
        <f t="shared" ref="BU35" si="70">SUM(BU33:BU34)</f>
        <v>0</v>
      </c>
      <c r="BV35" s="177">
        <f t="shared" ref="BV35" si="71">SUM(BV33:BV34)</f>
        <v>0</v>
      </c>
      <c r="BW35" s="177">
        <f t="shared" ref="BW35" si="72">SUM(BW33:BW34)</f>
        <v>0</v>
      </c>
      <c r="BX35" s="254">
        <f t="shared" ref="BX35" si="73">SUM(BX33:BX34)</f>
        <v>0</v>
      </c>
      <c r="BY35" s="181">
        <f t="shared" si="18"/>
        <v>0</v>
      </c>
      <c r="BZ35" s="181"/>
      <c r="CA35" s="568">
        <v>0</v>
      </c>
      <c r="CB35" s="181"/>
      <c r="CC35" s="121"/>
      <c r="CD35" s="308"/>
      <c r="CE35" s="157"/>
      <c r="CF35" s="308"/>
      <c r="CG35" s="157"/>
      <c r="CH35" s="411">
        <f>BV29</f>
        <v>0</v>
      </c>
      <c r="CI35" s="157"/>
      <c r="CJ35" s="411">
        <f>SUM(CJ33:CJ34)</f>
        <v>0</v>
      </c>
      <c r="CK35" s="157"/>
      <c r="CL35" s="314">
        <f>SUM(CL33:CL34)</f>
        <v>0</v>
      </c>
      <c r="CM35" s="157"/>
      <c r="CO35" s="121"/>
      <c r="CP35" s="107">
        <f>SUM(CP33:CP34)</f>
        <v>0</v>
      </c>
      <c r="CQ35" s="177">
        <f t="shared" ref="CQ35" si="74">SUM(CQ33:CQ34)</f>
        <v>0</v>
      </c>
      <c r="CR35" s="177">
        <f t="shared" ref="CR35" si="75">SUM(CR33:CR34)</f>
        <v>0</v>
      </c>
      <c r="CS35" s="177">
        <f t="shared" ref="CS35" si="76">SUM(CS33:CS34)</f>
        <v>0</v>
      </c>
      <c r="CT35" s="177">
        <f t="shared" ref="CT35:CV35" si="77">SUM(CT33:CT34)</f>
        <v>0</v>
      </c>
      <c r="CU35" s="177">
        <f t="shared" si="77"/>
        <v>0</v>
      </c>
      <c r="CV35" s="177">
        <f t="shared" si="77"/>
        <v>1873.4581499999999</v>
      </c>
      <c r="CW35" s="81">
        <f t="shared" ref="CW35" si="78">SUM(CW33:CW34)</f>
        <v>0</v>
      </c>
      <c r="CX35" s="181">
        <f t="shared" si="10"/>
        <v>1873.4581499999999</v>
      </c>
      <c r="CY35" s="157"/>
      <c r="CZ35" s="569">
        <f>SUM(CZ33:CZ34)</f>
        <v>1873.4581499999999</v>
      </c>
      <c r="DA35" s="157"/>
      <c r="DB35" s="121"/>
      <c r="DC35" s="308"/>
      <c r="DD35" s="157"/>
      <c r="DE35" s="308"/>
      <c r="DF35" s="157"/>
      <c r="DG35" s="411">
        <f>CT29</f>
        <v>0</v>
      </c>
      <c r="DH35" s="157"/>
      <c r="DI35" s="411">
        <f>SUM(DI33:DI34)</f>
        <v>0</v>
      </c>
      <c r="DJ35" s="157"/>
      <c r="DK35" s="314">
        <f>SUM(DK33:DK34)</f>
        <v>0</v>
      </c>
      <c r="DL35" s="157"/>
      <c r="DM35" s="540"/>
      <c r="DN35" s="153"/>
      <c r="DO35" s="114"/>
      <c r="DP35" s="114"/>
      <c r="DQ35" s="34"/>
      <c r="DR35" s="34"/>
      <c r="DS35" s="137"/>
      <c r="DT35" s="599">
        <f t="shared" ref="DT35:DV35" si="79">SUM(DT33:DT34)</f>
        <v>490985.29637811298</v>
      </c>
      <c r="DU35" s="619">
        <f t="shared" si="79"/>
        <v>-15303.35115</v>
      </c>
      <c r="DV35" s="121">
        <f t="shared" si="79"/>
        <v>-2218.1352187224397</v>
      </c>
      <c r="DW35" s="599">
        <f t="shared" si="56"/>
        <v>-17521.486368722439</v>
      </c>
      <c r="DX35" s="137">
        <f t="shared" si="20"/>
        <v>-5.4205884225666523E-10</v>
      </c>
      <c r="DY35" s="137"/>
      <c r="DZ35" s="137"/>
      <c r="EA35" s="137"/>
      <c r="EB35" s="137"/>
      <c r="EC35" s="137">
        <v>-3691.4640000000363</v>
      </c>
      <c r="ED35" s="137">
        <v>0</v>
      </c>
      <c r="EE35" s="137">
        <v>0</v>
      </c>
      <c r="EF35" s="137">
        <v>-3355.7308300000104</v>
      </c>
      <c r="EG35" s="137">
        <v>0</v>
      </c>
      <c r="EH35" s="137">
        <v>0</v>
      </c>
      <c r="EI35" s="137">
        <v>1830.8180000000066</v>
      </c>
      <c r="EJ35" s="137">
        <v>-5216.3768299999647</v>
      </c>
      <c r="EK35" s="34"/>
      <c r="EL35" s="34"/>
      <c r="EM35" s="34"/>
      <c r="EN35" s="34"/>
      <c r="EO35" s="34"/>
      <c r="EP35" s="34"/>
      <c r="EQ35" s="34"/>
      <c r="ER35" s="94"/>
      <c r="ES35" s="94"/>
      <c r="ET35" s="94"/>
      <c r="EU35" s="94"/>
      <c r="EV35" s="9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76"/>
    </row>
    <row r="36" spans="1:189" ht="17.25" thickTop="1" thickBot="1">
      <c r="A36" s="51"/>
      <c r="B36" s="40"/>
      <c r="C36" s="108">
        <f>C30-C35</f>
        <v>0</v>
      </c>
      <c r="D36" s="109">
        <f t="shared" ref="D36:J36" si="80">D30-D35</f>
        <v>0</v>
      </c>
      <c r="E36" s="109">
        <f t="shared" si="80"/>
        <v>0</v>
      </c>
      <c r="F36" s="343">
        <f t="shared" si="80"/>
        <v>0</v>
      </c>
      <c r="G36" s="395">
        <f t="shared" ref="G36:H36" si="81">G30-G35</f>
        <v>0</v>
      </c>
      <c r="H36" s="395">
        <f t="shared" si="81"/>
        <v>0</v>
      </c>
      <c r="I36" s="109">
        <f t="shared" si="80"/>
        <v>0</v>
      </c>
      <c r="J36" s="110">
        <f t="shared" si="80"/>
        <v>9.8953023552894592E-10</v>
      </c>
      <c r="K36" s="376"/>
      <c r="L36" s="474"/>
      <c r="M36" s="192"/>
      <c r="N36" s="309"/>
      <c r="O36" s="192"/>
      <c r="P36" s="309">
        <f t="shared" ref="P36" si="82">P30-P35</f>
        <v>0</v>
      </c>
      <c r="Q36" s="192"/>
      <c r="R36" s="658"/>
      <c r="S36" s="192"/>
      <c r="T36" s="309"/>
      <c r="U36" s="192"/>
      <c r="V36" s="621">
        <f>V35-V26</f>
        <v>0</v>
      </c>
      <c r="W36" s="192"/>
      <c r="X36" s="484"/>
      <c r="Y36" s="114"/>
      <c r="Z36" s="108">
        <f>Z30-Z35</f>
        <v>0</v>
      </c>
      <c r="AA36" s="241">
        <f t="shared" ref="AA36:AE36" si="83">AA30-AA35</f>
        <v>0</v>
      </c>
      <c r="AB36" s="241">
        <f t="shared" si="83"/>
        <v>0</v>
      </c>
      <c r="AC36" s="241">
        <f t="shared" si="83"/>
        <v>0</v>
      </c>
      <c r="AD36" s="241">
        <f t="shared" si="83"/>
        <v>0</v>
      </c>
      <c r="AE36" s="109">
        <f t="shared" si="83"/>
        <v>0</v>
      </c>
      <c r="AF36" s="109">
        <f t="shared" ref="AF36" si="84">AF30-AF35</f>
        <v>9.8953023552894592E-10</v>
      </c>
      <c r="AG36" s="192"/>
      <c r="AH36" s="192"/>
      <c r="AI36" s="192"/>
      <c r="AJ36" s="309"/>
      <c r="AK36" s="192"/>
      <c r="AL36" s="309"/>
      <c r="AM36" s="192"/>
      <c r="AN36" s="309"/>
      <c r="AO36" s="192"/>
      <c r="AP36" s="309"/>
      <c r="AQ36" s="192"/>
      <c r="AR36" s="309"/>
      <c r="AS36" s="157"/>
      <c r="AT36" s="484"/>
      <c r="AU36" s="114"/>
      <c r="AV36" s="242">
        <f>AV30-AV35</f>
        <v>0</v>
      </c>
      <c r="AW36" s="109">
        <f t="shared" ref="AW36" si="85">AW30-AW35</f>
        <v>0</v>
      </c>
      <c r="AX36" s="109">
        <f t="shared" ref="AX36" si="86">AX30-AX35</f>
        <v>0</v>
      </c>
      <c r="AY36" s="109">
        <f t="shared" ref="AY36" si="87">AY30-AY35</f>
        <v>0</v>
      </c>
      <c r="AZ36" s="109">
        <f t="shared" ref="AZ36" si="88">AZ30-AZ35</f>
        <v>0</v>
      </c>
      <c r="BA36" s="109">
        <f t="shared" ref="BA36" si="89">BA30-BA35</f>
        <v>0</v>
      </c>
      <c r="BB36" s="277">
        <f t="shared" ref="BB36" si="90">BB30-BB35</f>
        <v>0</v>
      </c>
      <c r="BC36" s="192"/>
      <c r="BD36" s="192"/>
      <c r="BE36" s="114"/>
      <c r="BF36" s="309"/>
      <c r="BG36" s="192"/>
      <c r="BH36" s="309"/>
      <c r="BI36" s="192"/>
      <c r="BJ36" s="309"/>
      <c r="BK36" s="192"/>
      <c r="BL36" s="309"/>
      <c r="BM36" s="192"/>
      <c r="BN36" s="309">
        <f>BN35-BN26</f>
        <v>0</v>
      </c>
      <c r="BO36" s="157"/>
      <c r="BP36" s="508"/>
      <c r="BQ36" s="181"/>
      <c r="BR36" s="242">
        <f>BR30-BR35</f>
        <v>0</v>
      </c>
      <c r="BS36" s="109">
        <f t="shared" ref="BS36" si="91">BS30-BS35</f>
        <v>0</v>
      </c>
      <c r="BT36" s="109">
        <f t="shared" ref="BT36" si="92">BT30-BT35</f>
        <v>0</v>
      </c>
      <c r="BU36" s="109">
        <f t="shared" ref="BU36" si="93">BU30-BU35</f>
        <v>0</v>
      </c>
      <c r="BV36" s="109">
        <f t="shared" ref="BV36" si="94">BV30-BV35</f>
        <v>0</v>
      </c>
      <c r="BW36" s="109">
        <f t="shared" ref="BW36" si="95">BW30-BW35</f>
        <v>0</v>
      </c>
      <c r="BX36" s="277">
        <f t="shared" ref="BX36" si="96">BX30-BX35</f>
        <v>0</v>
      </c>
      <c r="BY36" s="192"/>
      <c r="BZ36" s="192"/>
      <c r="CA36" s="569">
        <v>-106.51123</v>
      </c>
      <c r="CB36" s="192"/>
      <c r="CC36" s="181"/>
      <c r="CD36" s="309"/>
      <c r="CE36" s="192"/>
      <c r="CF36" s="309"/>
      <c r="CG36" s="192"/>
      <c r="CH36" s="309"/>
      <c r="CI36" s="192"/>
      <c r="CJ36" s="309"/>
      <c r="CK36" s="192"/>
      <c r="CL36" s="309"/>
      <c r="CM36" s="157"/>
      <c r="CO36" s="181"/>
      <c r="CP36" s="242">
        <f>CP30-CP35</f>
        <v>0</v>
      </c>
      <c r="CQ36" s="109">
        <f t="shared" ref="CQ36" si="97">CQ30-CQ35</f>
        <v>0</v>
      </c>
      <c r="CR36" s="109">
        <f t="shared" ref="CR36" si="98">CR30-CR35</f>
        <v>0</v>
      </c>
      <c r="CS36" s="109">
        <f t="shared" ref="CS36" si="99">CS30-CS35</f>
        <v>0</v>
      </c>
      <c r="CT36" s="109">
        <f t="shared" ref="CT36:CU36" si="100">CT30-CT35</f>
        <v>0</v>
      </c>
      <c r="CU36" s="109">
        <f t="shared" si="100"/>
        <v>0</v>
      </c>
      <c r="CV36" s="109">
        <f t="shared" ref="CV36" si="101">CV30-CV35</f>
        <v>0</v>
      </c>
      <c r="CW36" s="110">
        <f t="shared" ref="CW36" si="102">CW30-CW35</f>
        <v>0</v>
      </c>
      <c r="CX36" s="192"/>
      <c r="CY36" s="157"/>
      <c r="CZ36" s="309">
        <f t="shared" ref="CZ36" si="103">CZ30-CZ35</f>
        <v>0</v>
      </c>
      <c r="DA36" s="157"/>
      <c r="DB36" s="192"/>
      <c r="DC36" s="309"/>
      <c r="DD36" s="192"/>
      <c r="DE36" s="309"/>
      <c r="DF36" s="192"/>
      <c r="DG36" s="309"/>
      <c r="DH36" s="192"/>
      <c r="DI36" s="309"/>
      <c r="DJ36" s="192"/>
      <c r="DK36" s="309"/>
      <c r="DL36" s="157"/>
      <c r="DM36" s="544"/>
      <c r="DN36" s="153"/>
      <c r="DO36" s="114"/>
      <c r="DP36" s="114"/>
      <c r="DQ36" s="34"/>
      <c r="DR36" s="34"/>
      <c r="DS36" s="137"/>
      <c r="DT36" s="309">
        <f t="shared" ref="DT36" si="104">DT30-DT35</f>
        <v>9.8953023552894592E-10</v>
      </c>
      <c r="DU36" s="621"/>
      <c r="DV36" s="625"/>
      <c r="DW36" s="309">
        <f t="shared" ref="DW36" si="105">DW30-DW35</f>
        <v>0</v>
      </c>
      <c r="DX36" s="137"/>
      <c r="DY36" s="137"/>
      <c r="DZ36" s="137"/>
      <c r="EA36" s="137"/>
      <c r="EB36" s="137"/>
      <c r="EC36" s="137">
        <v>0</v>
      </c>
      <c r="ED36" s="137">
        <v>0</v>
      </c>
      <c r="EE36" s="137">
        <v>0</v>
      </c>
      <c r="EF36" s="137">
        <v>0</v>
      </c>
      <c r="EG36" s="137">
        <v>0</v>
      </c>
      <c r="EH36" s="137">
        <v>0</v>
      </c>
      <c r="EI36" s="137">
        <v>0</v>
      </c>
      <c r="EJ36" s="137">
        <v>0</v>
      </c>
      <c r="EK36" s="34"/>
      <c r="EL36" s="34"/>
      <c r="EM36" s="34"/>
      <c r="EN36" s="34"/>
      <c r="EO36" s="34"/>
      <c r="EP36" s="34"/>
      <c r="EQ36" s="34"/>
      <c r="ER36" s="94"/>
      <c r="ES36" s="94"/>
      <c r="ET36" s="94"/>
      <c r="EU36" s="94"/>
      <c r="EV36" s="9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84"/>
    </row>
    <row r="37" spans="1:189" ht="16.5" thickBot="1">
      <c r="A37" s="148"/>
      <c r="B37" s="152" t="s">
        <v>167</v>
      </c>
      <c r="C37" s="114"/>
      <c r="D37" s="114"/>
      <c r="E37" s="114"/>
      <c r="F37" s="114"/>
      <c r="G37" s="114"/>
      <c r="H37" s="114"/>
      <c r="I37" s="114"/>
      <c r="J37" s="114"/>
      <c r="K37" s="115"/>
      <c r="L37" s="474"/>
      <c r="M37" s="192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484"/>
      <c r="Y37" s="114"/>
      <c r="Z37" s="114"/>
      <c r="AA37" s="114"/>
      <c r="AB37" s="114"/>
      <c r="AC37" s="114"/>
      <c r="AD37" s="114"/>
      <c r="AE37" s="114"/>
      <c r="AF37" s="114"/>
      <c r="AG37" s="115"/>
      <c r="AH37" s="115"/>
      <c r="AI37" s="115"/>
      <c r="AJ37" s="300"/>
      <c r="AK37" s="300"/>
      <c r="AL37" s="300"/>
      <c r="AM37" s="300"/>
      <c r="AN37" s="300"/>
      <c r="AO37" s="300"/>
      <c r="AP37" s="300"/>
      <c r="AQ37" s="300"/>
      <c r="AR37" s="300"/>
      <c r="AS37" s="157"/>
      <c r="AT37" s="496"/>
      <c r="AU37" s="114"/>
      <c r="AV37" s="554">
        <v>1998719.5933722029</v>
      </c>
      <c r="AW37" s="554">
        <v>341841.216106935</v>
      </c>
      <c r="AX37" s="554">
        <v>525.58455056720209</v>
      </c>
      <c r="AY37" s="554">
        <v>102221.12311</v>
      </c>
      <c r="AZ37" s="554">
        <v>-2627.5890078451089</v>
      </c>
      <c r="BA37" s="554">
        <v>-19.36</v>
      </c>
      <c r="BB37" s="554">
        <v>-147032.21358298601</v>
      </c>
      <c r="BC37" s="115"/>
      <c r="BD37" s="115"/>
      <c r="BE37" s="114"/>
      <c r="BF37" s="300"/>
      <c r="BG37" s="300"/>
      <c r="BH37" s="300"/>
      <c r="BI37" s="300"/>
      <c r="BJ37" s="300">
        <f>BJ26-AZ29</f>
        <v>0</v>
      </c>
      <c r="BK37" s="300"/>
      <c r="BL37" s="300">
        <f>BL26-AZ30</f>
        <v>0</v>
      </c>
      <c r="BM37" s="300"/>
      <c r="BN37" s="300">
        <f>BN26-BB30</f>
        <v>0</v>
      </c>
      <c r="BO37" s="157"/>
      <c r="BP37" s="514"/>
      <c r="BQ37" s="180"/>
      <c r="BR37" s="114"/>
      <c r="BS37" s="114"/>
      <c r="BT37" s="114"/>
      <c r="BU37" s="114"/>
      <c r="BV37" s="114"/>
      <c r="BW37" s="114"/>
      <c r="BX37" s="114"/>
      <c r="BY37" s="115"/>
      <c r="BZ37" s="115"/>
      <c r="CA37" s="309">
        <v>0</v>
      </c>
      <c r="CB37" s="115"/>
      <c r="CC37" s="85"/>
      <c r="CD37" s="300"/>
      <c r="CE37" s="300"/>
      <c r="CF37" s="300"/>
      <c r="CG37" s="300"/>
      <c r="CH37" s="300"/>
      <c r="CI37" s="300"/>
      <c r="CJ37" s="300"/>
      <c r="CK37" s="300"/>
      <c r="CL37" s="300"/>
      <c r="CM37" s="157"/>
      <c r="CO37" s="340"/>
      <c r="CP37" s="217"/>
      <c r="CQ37" s="217"/>
      <c r="CR37" s="217"/>
      <c r="CS37" s="217"/>
      <c r="CT37" s="217"/>
      <c r="CU37" s="217"/>
      <c r="CV37" s="217"/>
      <c r="CW37" s="217"/>
      <c r="CX37" s="115"/>
      <c r="CY37" s="115"/>
      <c r="CZ37" s="300"/>
      <c r="DA37" s="115"/>
      <c r="DB37" s="115"/>
      <c r="DC37" s="300"/>
      <c r="DD37" s="300"/>
      <c r="DE37" s="300"/>
      <c r="DF37" s="300"/>
      <c r="DG37" s="300"/>
      <c r="DH37" s="300"/>
      <c r="DI37" s="300"/>
      <c r="DJ37" s="300"/>
      <c r="DK37" s="300"/>
      <c r="DL37" s="157"/>
      <c r="DM37" s="544"/>
      <c r="DN37" s="153"/>
      <c r="DO37" s="114"/>
      <c r="DP37" s="114"/>
      <c r="DQ37" s="34"/>
      <c r="DR37" s="34"/>
      <c r="DS37" s="137"/>
      <c r="DT37" s="137"/>
      <c r="DU37" s="622"/>
      <c r="DV37" s="622"/>
      <c r="DW37" s="622"/>
      <c r="DX37" s="137"/>
      <c r="DY37" s="137"/>
      <c r="DZ37" s="137"/>
      <c r="EA37" s="137"/>
      <c r="EB37" s="137"/>
      <c r="EC37" s="137">
        <v>0</v>
      </c>
      <c r="ED37" s="137">
        <v>0</v>
      </c>
      <c r="EE37" s="137">
        <v>0</v>
      </c>
      <c r="EF37" s="137">
        <v>0</v>
      </c>
      <c r="EG37" s="137">
        <v>0</v>
      </c>
      <c r="EH37" s="137">
        <v>0</v>
      </c>
      <c r="EI37" s="137">
        <v>0</v>
      </c>
      <c r="EJ37" s="137">
        <v>0</v>
      </c>
      <c r="EK37" s="34"/>
      <c r="EL37" s="34"/>
      <c r="EM37" s="34"/>
      <c r="EN37" s="34"/>
      <c r="EO37" s="34"/>
      <c r="EP37" s="34"/>
      <c r="EQ37" s="34"/>
      <c r="ER37" s="94"/>
      <c r="ES37" s="94"/>
      <c r="ET37" s="94"/>
      <c r="EU37" s="94"/>
      <c r="EV37" s="9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</row>
    <row r="38" spans="1:189" ht="15.75">
      <c r="A38" s="51"/>
      <c r="B38" s="30" t="s">
        <v>50</v>
      </c>
      <c r="C38" s="114"/>
      <c r="D38" s="114"/>
      <c r="E38" s="114"/>
      <c r="F38" s="218"/>
      <c r="G38" s="218"/>
      <c r="H38" s="218"/>
      <c r="I38" s="114"/>
      <c r="J38" s="114"/>
      <c r="K38" s="115"/>
      <c r="L38" s="474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484"/>
      <c r="Y38" s="114"/>
      <c r="Z38" s="114"/>
      <c r="AA38" s="114"/>
      <c r="AB38" s="114"/>
      <c r="AC38" s="114"/>
      <c r="AD38" s="114"/>
      <c r="AE38" s="114"/>
      <c r="AF38" s="114"/>
      <c r="AG38" s="115"/>
      <c r="AH38" s="115"/>
      <c r="AI38" s="115"/>
      <c r="AJ38" s="192"/>
      <c r="AK38" s="192"/>
      <c r="AL38" s="192"/>
      <c r="AM38" s="192"/>
      <c r="AN38" s="192"/>
      <c r="AO38" s="192"/>
      <c r="AP38" s="192"/>
      <c r="AQ38" s="192"/>
      <c r="AR38" s="192"/>
      <c r="AS38" s="157"/>
      <c r="AT38" s="484"/>
      <c r="AU38" s="114"/>
      <c r="AV38" s="114"/>
      <c r="AW38" s="114"/>
      <c r="AX38" s="114"/>
      <c r="AY38" s="114"/>
      <c r="AZ38" s="114"/>
      <c r="BA38" s="114"/>
      <c r="BB38" s="114"/>
      <c r="BC38" s="115"/>
      <c r="BD38" s="115"/>
      <c r="BE38" s="114"/>
      <c r="BF38" s="192"/>
      <c r="BG38" s="192"/>
      <c r="BH38" s="192"/>
      <c r="BI38" s="192"/>
      <c r="BJ38" s="555">
        <v>0</v>
      </c>
      <c r="BK38" s="555"/>
      <c r="BL38" s="555">
        <v>0</v>
      </c>
      <c r="BM38" s="555"/>
      <c r="BN38" s="555">
        <v>0</v>
      </c>
      <c r="BO38" s="157"/>
      <c r="BP38" s="514"/>
      <c r="BQ38" s="180"/>
      <c r="BR38" s="114"/>
      <c r="BS38" s="114"/>
      <c r="BT38" s="114"/>
      <c r="BU38" s="114"/>
      <c r="BV38" s="114"/>
      <c r="BW38" s="114"/>
      <c r="BX38" s="114"/>
      <c r="BY38" s="115"/>
      <c r="BZ38" s="115"/>
      <c r="CA38" s="115"/>
      <c r="CB38" s="115"/>
      <c r="CC38" s="85"/>
      <c r="CD38" s="192"/>
      <c r="CE38" s="192"/>
      <c r="CF38" s="192"/>
      <c r="CG38" s="192"/>
      <c r="CH38" s="192"/>
      <c r="CI38" s="192"/>
      <c r="CJ38" s="555"/>
      <c r="CK38" s="555"/>
      <c r="CL38" s="555"/>
      <c r="CM38" s="157"/>
      <c r="CO38" s="340"/>
      <c r="CP38" s="217"/>
      <c r="CQ38" s="192"/>
      <c r="CR38" s="217"/>
      <c r="CS38" s="217"/>
      <c r="CT38" s="217"/>
      <c r="CU38" s="217"/>
      <c r="CV38" s="217"/>
      <c r="CW38" s="217"/>
      <c r="CX38" s="115"/>
      <c r="CY38" s="192"/>
      <c r="CZ38" s="192"/>
      <c r="DA38" s="192"/>
      <c r="DB38" s="192"/>
      <c r="DC38" s="192"/>
      <c r="DD38" s="192"/>
      <c r="DE38" s="192"/>
      <c r="DF38" s="192"/>
      <c r="DG38" s="192"/>
      <c r="DH38" s="192"/>
      <c r="DI38" s="192"/>
      <c r="DJ38" s="192"/>
      <c r="DK38" s="192"/>
      <c r="DL38" s="157"/>
      <c r="DM38" s="544"/>
      <c r="DN38" s="153"/>
      <c r="DO38" s="114"/>
      <c r="DP38" s="114"/>
      <c r="DQ38" s="34"/>
      <c r="DR38" s="34"/>
      <c r="DS38" s="137"/>
      <c r="DT38" s="137"/>
      <c r="DU38" s="622"/>
      <c r="DV38" s="622"/>
      <c r="DW38" s="622"/>
      <c r="DX38" s="137"/>
      <c r="DY38" s="137"/>
      <c r="DZ38" s="137"/>
      <c r="EA38" s="137"/>
      <c r="EB38" s="137"/>
      <c r="EC38" s="137">
        <v>0</v>
      </c>
      <c r="ED38" s="137">
        <v>0</v>
      </c>
      <c r="EE38" s="137">
        <v>0</v>
      </c>
      <c r="EF38" s="137">
        <v>0</v>
      </c>
      <c r="EG38" s="137">
        <v>0</v>
      </c>
      <c r="EH38" s="137">
        <v>0</v>
      </c>
      <c r="EI38" s="137">
        <v>0</v>
      </c>
      <c r="EJ38" s="137">
        <v>0</v>
      </c>
      <c r="EK38" s="34"/>
      <c r="EL38" s="34"/>
      <c r="EM38" s="34"/>
      <c r="EN38" s="34"/>
      <c r="EO38" s="34"/>
      <c r="EP38" s="34"/>
      <c r="EQ38" s="34"/>
      <c r="ER38" s="94"/>
      <c r="ES38" s="94"/>
      <c r="ET38" s="94"/>
      <c r="EU38" s="94"/>
      <c r="EV38" s="9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</row>
    <row r="39" spans="1:189" ht="15.75">
      <c r="A39" s="54" t="s">
        <v>51</v>
      </c>
      <c r="B39" s="165" t="s">
        <v>51</v>
      </c>
      <c r="C39" s="180">
        <v>209760.09368721399</v>
      </c>
      <c r="D39" s="166">
        <v>9190.220388004851</v>
      </c>
      <c r="E39" s="180">
        <v>0</v>
      </c>
      <c r="F39" s="180">
        <v>5229.8338300000005</v>
      </c>
      <c r="G39" s="180">
        <v>2118.4546022568097</v>
      </c>
      <c r="H39" s="180">
        <v>0</v>
      </c>
      <c r="I39" s="166">
        <v>0</v>
      </c>
      <c r="J39" s="166">
        <f>SUM(C39:I39)</f>
        <v>226298.60250747562</v>
      </c>
      <c r="K39" s="150">
        <f>SUM(C39:I39)-J39</f>
        <v>0</v>
      </c>
      <c r="L39"/>
      <c r="M39"/>
      <c r="N39"/>
      <c r="O39"/>
      <c r="P39" s="166">
        <v>0</v>
      </c>
      <c r="Q39" s="181"/>
      <c r="R39" s="181"/>
      <c r="S39" s="181"/>
      <c r="T39" s="181"/>
      <c r="U39" s="181"/>
      <c r="V39" s="181"/>
      <c r="W39" s="181"/>
      <c r="X39" s="485"/>
      <c r="Y39" s="114"/>
      <c r="Z39" s="180">
        <v>209760.09368721399</v>
      </c>
      <c r="AA39" s="180">
        <v>9190.220388004851</v>
      </c>
      <c r="AB39" s="180">
        <v>0</v>
      </c>
      <c r="AC39" s="180">
        <v>5229.8338300000005</v>
      </c>
      <c r="AD39" s="180">
        <v>2118.4546022568097</v>
      </c>
      <c r="AE39" s="180">
        <v>0</v>
      </c>
      <c r="AF39" s="180">
        <f>SUM(Z39:AE39)</f>
        <v>226298.60250747562</v>
      </c>
      <c r="AG39" s="181"/>
      <c r="AH39" s="180"/>
      <c r="AI39" s="180"/>
      <c r="AJ39" s="181"/>
      <c r="AK39" s="181"/>
      <c r="AL39" s="181"/>
      <c r="AM39" s="181"/>
      <c r="AN39" s="181"/>
      <c r="AO39" s="181"/>
      <c r="AP39" s="181"/>
      <c r="AQ39" s="181"/>
      <c r="AR39" s="181"/>
      <c r="AS39" s="157"/>
      <c r="AT39" s="485"/>
      <c r="AU39" s="114"/>
      <c r="AV39" s="180">
        <v>0</v>
      </c>
      <c r="AW39" s="180">
        <v>0</v>
      </c>
      <c r="AX39" s="180">
        <v>0</v>
      </c>
      <c r="AY39" s="180">
        <v>0</v>
      </c>
      <c r="AZ39" s="180">
        <v>0</v>
      </c>
      <c r="BA39" s="180">
        <v>0</v>
      </c>
      <c r="BB39" s="180">
        <f>SUM(AV39:BA39)</f>
        <v>0</v>
      </c>
      <c r="BC39" s="181"/>
      <c r="BD39" s="181"/>
      <c r="BE39" s="115"/>
      <c r="BF39" s="181"/>
      <c r="BG39" s="181"/>
      <c r="BH39" s="181"/>
      <c r="BI39" s="181"/>
      <c r="BJ39" s="181"/>
      <c r="BK39" s="181"/>
      <c r="BL39" s="181">
        <f>AZ39+BJ39</f>
        <v>0</v>
      </c>
      <c r="BM39" s="181"/>
      <c r="BN39" s="181">
        <f>BB39+BF39+BJ39</f>
        <v>0</v>
      </c>
      <c r="BO39" s="157"/>
      <c r="BP39" s="513"/>
      <c r="BQ39" s="181"/>
      <c r="BR39" s="183">
        <v>0</v>
      </c>
      <c r="BS39" s="183">
        <v>0</v>
      </c>
      <c r="BT39" s="183">
        <v>0</v>
      </c>
      <c r="BU39" s="183">
        <v>0</v>
      </c>
      <c r="BV39" s="183">
        <v>0</v>
      </c>
      <c r="BW39" s="183">
        <v>0</v>
      </c>
      <c r="BX39" s="180">
        <f>SUM(BR39:BW39)</f>
        <v>0</v>
      </c>
      <c r="BY39" s="181"/>
      <c r="BZ39" s="181"/>
      <c r="CA39" s="181"/>
      <c r="CB39" s="181"/>
      <c r="CC39" s="180"/>
      <c r="CD39" s="181"/>
      <c r="CE39" s="181"/>
      <c r="CF39" s="181"/>
      <c r="CG39" s="181"/>
      <c r="CH39" s="181"/>
      <c r="CI39" s="181"/>
      <c r="CJ39" s="181">
        <f>BV39+CH39</f>
        <v>0</v>
      </c>
      <c r="CK39" s="181"/>
      <c r="CL39" s="181">
        <f>BX39+CD39+CH39</f>
        <v>0</v>
      </c>
      <c r="CM39" s="157"/>
      <c r="CO39" s="181"/>
      <c r="CP39" s="183">
        <v>0</v>
      </c>
      <c r="CQ39" s="183">
        <v>0</v>
      </c>
      <c r="CR39" s="183">
        <v>0</v>
      </c>
      <c r="CS39" s="183">
        <v>0</v>
      </c>
      <c r="CT39" s="183">
        <v>0</v>
      </c>
      <c r="CU39" s="183">
        <v>0</v>
      </c>
      <c r="CV39" s="183">
        <v>0</v>
      </c>
      <c r="CW39" s="183">
        <f>SUM(CP39:CV39)</f>
        <v>0</v>
      </c>
      <c r="CX39" s="181"/>
      <c r="CY39" s="181"/>
      <c r="CZ39" s="183">
        <v>0</v>
      </c>
      <c r="DA39" s="181"/>
      <c r="DB39" s="181"/>
      <c r="DC39" s="183"/>
      <c r="DD39" s="181"/>
      <c r="DE39" s="181"/>
      <c r="DF39" s="181"/>
      <c r="DG39" s="181"/>
      <c r="DH39" s="181"/>
      <c r="DI39" s="181">
        <f>CT39+DG39</f>
        <v>0</v>
      </c>
      <c r="DJ39" s="181"/>
      <c r="DK39" s="181">
        <f>CW39+DC39+DG39</f>
        <v>0</v>
      </c>
      <c r="DL39" s="157"/>
      <c r="DM39" s="541"/>
      <c r="DN39" s="153"/>
      <c r="DO39" s="114"/>
      <c r="DP39" s="114"/>
      <c r="DQ39" s="34"/>
      <c r="DR39" s="34"/>
      <c r="DS39" s="137"/>
      <c r="DT39" s="137"/>
      <c r="DU39" s="622"/>
      <c r="DV39" s="622"/>
      <c r="DW39" s="622"/>
      <c r="DX39" s="137"/>
      <c r="DY39" s="137"/>
      <c r="DZ39" s="137"/>
      <c r="EA39" s="137"/>
      <c r="EB39" s="137"/>
      <c r="EC39" s="137">
        <v>0</v>
      </c>
      <c r="ED39" s="137">
        <v>0</v>
      </c>
      <c r="EE39" s="137">
        <v>0</v>
      </c>
      <c r="EF39" s="137">
        <v>0</v>
      </c>
      <c r="EG39" s="137">
        <v>0</v>
      </c>
      <c r="EH39" s="137">
        <v>0</v>
      </c>
      <c r="EI39" s="137">
        <v>0</v>
      </c>
      <c r="EJ39" s="137">
        <v>0</v>
      </c>
      <c r="EK39" s="34"/>
      <c r="EL39" s="34"/>
      <c r="EM39" s="34"/>
      <c r="EN39" s="34"/>
      <c r="EO39" s="34"/>
      <c r="EP39" s="34"/>
      <c r="EQ39" s="34"/>
      <c r="ER39" s="94"/>
      <c r="ES39" s="94"/>
      <c r="ET39" s="94"/>
      <c r="EU39" s="94"/>
      <c r="EV39" s="9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86"/>
    </row>
    <row r="40" spans="1:189" ht="15.75">
      <c r="A40" s="54" t="s">
        <v>130</v>
      </c>
      <c r="B40" s="165" t="s">
        <v>52</v>
      </c>
      <c r="C40" s="180">
        <v>7967.9033479721902</v>
      </c>
      <c r="D40" s="166">
        <v>29904.4906975374</v>
      </c>
      <c r="E40" s="166">
        <v>2104.0800616365</v>
      </c>
      <c r="F40" s="180">
        <v>11588.4629</v>
      </c>
      <c r="G40" s="180">
        <v>2750.2581821634499</v>
      </c>
      <c r="H40" s="180">
        <v>0</v>
      </c>
      <c r="I40" s="180">
        <v>2.2092764265835299E-6</v>
      </c>
      <c r="J40" s="166">
        <f>SUM(C40:I40)</f>
        <v>54315.195191518818</v>
      </c>
      <c r="K40" s="150">
        <f t="shared" ref="K40:K43" si="106">SUM(C40:I40)-J40</f>
        <v>0</v>
      </c>
      <c r="L40" t="s">
        <v>219</v>
      </c>
      <c r="M40"/>
      <c r="N40"/>
      <c r="O40"/>
      <c r="P40" s="166">
        <v>0</v>
      </c>
      <c r="Q40" s="181"/>
      <c r="R40" s="181"/>
      <c r="S40" s="180"/>
      <c r="T40" s="181"/>
      <c r="U40" s="180"/>
      <c r="V40" s="180"/>
      <c r="W40" s="181"/>
      <c r="X40" s="486"/>
      <c r="Y40" s="114"/>
      <c r="Z40" s="180">
        <v>7967.9033479721902</v>
      </c>
      <c r="AA40" s="183">
        <v>29904.4906975374</v>
      </c>
      <c r="AB40" s="183">
        <v>2104.0800616365</v>
      </c>
      <c r="AC40" s="183">
        <v>11588.4629</v>
      </c>
      <c r="AD40" s="183">
        <v>2750.2581821634499</v>
      </c>
      <c r="AE40" s="183">
        <v>2.2092764265835299E-6</v>
      </c>
      <c r="AF40" s="180">
        <f>SUM(Z40:AE40)</f>
        <v>54315.195191518818</v>
      </c>
      <c r="AG40" s="181"/>
      <c r="AH40" s="180"/>
      <c r="AI40" s="180"/>
      <c r="AJ40" s="181"/>
      <c r="AK40" s="180"/>
      <c r="AL40" s="181"/>
      <c r="AM40" s="180"/>
      <c r="AN40" s="181"/>
      <c r="AO40" s="180"/>
      <c r="AP40" s="181"/>
      <c r="AQ40" s="180"/>
      <c r="AR40" s="181"/>
      <c r="AS40" s="157"/>
      <c r="AT40" s="486"/>
      <c r="AU40" s="114"/>
      <c r="AV40" s="180">
        <v>0</v>
      </c>
      <c r="AW40" s="183">
        <v>0</v>
      </c>
      <c r="AX40" s="183">
        <v>0</v>
      </c>
      <c r="AY40" s="183">
        <v>0</v>
      </c>
      <c r="AZ40" s="183">
        <v>0</v>
      </c>
      <c r="BA40" s="183">
        <v>0</v>
      </c>
      <c r="BB40" s="180">
        <f>SUM(AV40:BA40)</f>
        <v>0</v>
      </c>
      <c r="BC40" s="181"/>
      <c r="BD40" s="181"/>
      <c r="BE40" s="192"/>
      <c r="BF40" s="181"/>
      <c r="BG40" s="180"/>
      <c r="BH40" s="181"/>
      <c r="BI40" s="180"/>
      <c r="BJ40" s="181"/>
      <c r="BK40" s="180"/>
      <c r="BL40" s="181">
        <f>AZ40+BJ40</f>
        <v>0</v>
      </c>
      <c r="BM40" s="180"/>
      <c r="BN40" s="181">
        <f>BB40+BF40+BJ40</f>
        <v>0</v>
      </c>
      <c r="BO40" s="157"/>
      <c r="BP40" s="513"/>
      <c r="BQ40" s="181"/>
      <c r="BR40" s="183">
        <v>0</v>
      </c>
      <c r="BS40" s="183">
        <v>0</v>
      </c>
      <c r="BT40" s="183">
        <v>0</v>
      </c>
      <c r="BU40" s="183">
        <v>0</v>
      </c>
      <c r="BV40" s="183">
        <v>0</v>
      </c>
      <c r="BW40" s="183">
        <v>0</v>
      </c>
      <c r="BX40" s="180">
        <f>SUM(BR40:BW40)</f>
        <v>0</v>
      </c>
      <c r="BY40" s="181"/>
      <c r="BZ40" s="181"/>
      <c r="CA40" s="181"/>
      <c r="CB40" s="181"/>
      <c r="CC40" s="181"/>
      <c r="CD40" s="181"/>
      <c r="CE40" s="180"/>
      <c r="CF40" s="181"/>
      <c r="CG40" s="180"/>
      <c r="CH40" s="181"/>
      <c r="CI40" s="180"/>
      <c r="CJ40" s="181">
        <f>BV40+CH40</f>
        <v>0</v>
      </c>
      <c r="CK40" s="180"/>
      <c r="CL40" s="181">
        <f>BX40+CD40+CH40</f>
        <v>0</v>
      </c>
      <c r="CM40" s="157"/>
      <c r="CO40" s="181"/>
      <c r="CP40" s="183">
        <v>0</v>
      </c>
      <c r="CQ40" s="183">
        <v>0</v>
      </c>
      <c r="CR40" s="183">
        <v>0</v>
      </c>
      <c r="CS40" s="183">
        <v>0</v>
      </c>
      <c r="CT40" s="183">
        <v>0</v>
      </c>
      <c r="CU40" s="183">
        <v>0</v>
      </c>
      <c r="CV40" s="183">
        <v>0</v>
      </c>
      <c r="CW40" s="181">
        <f>SUM(CP40:CV40)</f>
        <v>0</v>
      </c>
      <c r="CX40" s="181"/>
      <c r="CY40" s="181"/>
      <c r="CZ40" s="183">
        <v>0</v>
      </c>
      <c r="DA40" s="181"/>
      <c r="DB40" s="181"/>
      <c r="DC40" s="181"/>
      <c r="DD40" s="180"/>
      <c r="DE40" s="181"/>
      <c r="DF40" s="180"/>
      <c r="DG40" s="181"/>
      <c r="DH40" s="180"/>
      <c r="DI40" s="181">
        <f>CT40+DG40</f>
        <v>0</v>
      </c>
      <c r="DJ40" s="180"/>
      <c r="DK40" s="181">
        <f>CW40+DC40+DG40</f>
        <v>0</v>
      </c>
      <c r="DL40" s="157"/>
      <c r="DM40" s="509"/>
      <c r="DN40" s="153"/>
      <c r="DO40" s="114"/>
      <c r="DP40" s="114"/>
      <c r="DQ40" s="34"/>
      <c r="DR40" s="34"/>
      <c r="DS40" s="137"/>
      <c r="DT40" s="137"/>
      <c r="DU40" s="622"/>
      <c r="DV40" s="622"/>
      <c r="DW40" s="622"/>
      <c r="DX40" s="137"/>
      <c r="DY40" s="137"/>
      <c r="DZ40" s="137"/>
      <c r="EA40" s="137"/>
      <c r="EB40" s="137"/>
      <c r="EC40" s="137">
        <v>0</v>
      </c>
      <c r="ED40" s="137">
        <v>0</v>
      </c>
      <c r="EE40" s="137">
        <v>0</v>
      </c>
      <c r="EF40" s="137">
        <v>0</v>
      </c>
      <c r="EG40" s="137">
        <v>0</v>
      </c>
      <c r="EH40" s="137">
        <v>0</v>
      </c>
      <c r="EI40" s="137">
        <v>0</v>
      </c>
      <c r="EJ40" s="137">
        <v>0</v>
      </c>
      <c r="EK40" s="34"/>
      <c r="EL40" s="34"/>
      <c r="EM40" s="34"/>
      <c r="EN40" s="34"/>
      <c r="EO40" s="34"/>
      <c r="EP40" s="34"/>
      <c r="EQ40" s="34"/>
      <c r="ER40" s="94"/>
      <c r="ES40" s="94"/>
      <c r="ET40" s="94"/>
      <c r="EU40" s="94"/>
      <c r="EV40" s="9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86"/>
    </row>
    <row r="41" spans="1:189" ht="15.75">
      <c r="A41" s="54" t="s">
        <v>131</v>
      </c>
      <c r="B41" s="165" t="s">
        <v>60</v>
      </c>
      <c r="C41" s="180">
        <v>0</v>
      </c>
      <c r="D41" s="180">
        <v>-2.9243528842926E-10</v>
      </c>
      <c r="E41" s="180">
        <v>0</v>
      </c>
      <c r="F41" s="166">
        <v>0</v>
      </c>
      <c r="G41" s="166">
        <v>0</v>
      </c>
      <c r="H41" s="166">
        <v>0</v>
      </c>
      <c r="I41" s="166">
        <v>0</v>
      </c>
      <c r="J41" s="166">
        <f>SUM(C41:I41)</f>
        <v>-2.9243528842926E-10</v>
      </c>
      <c r="K41" s="150">
        <f t="shared" si="106"/>
        <v>0</v>
      </c>
      <c r="L41"/>
      <c r="M41"/>
      <c r="N41"/>
      <c r="O41"/>
      <c r="P41" s="166">
        <v>0</v>
      </c>
      <c r="Q41" s="181"/>
      <c r="R41" s="181"/>
      <c r="S41" s="180"/>
      <c r="T41" s="181"/>
      <c r="U41" s="180"/>
      <c r="V41" s="180"/>
      <c r="W41" s="181"/>
      <c r="X41" s="486"/>
      <c r="Y41" s="114"/>
      <c r="Z41" s="180">
        <v>0</v>
      </c>
      <c r="AA41" s="183">
        <v>-2.9243528842926E-10</v>
      </c>
      <c r="AB41" s="183">
        <v>0</v>
      </c>
      <c r="AC41" s="183">
        <v>0</v>
      </c>
      <c r="AD41" s="183">
        <v>0</v>
      </c>
      <c r="AE41" s="183">
        <v>0</v>
      </c>
      <c r="AF41" s="180">
        <f>SUM(Z41:AE41)</f>
        <v>-2.9243528842926E-10</v>
      </c>
      <c r="AG41" s="181"/>
      <c r="AH41" s="180"/>
      <c r="AI41" s="180"/>
      <c r="AJ41" s="181"/>
      <c r="AK41" s="180"/>
      <c r="AL41" s="181"/>
      <c r="AM41" s="180"/>
      <c r="AN41" s="181"/>
      <c r="AO41" s="180"/>
      <c r="AP41" s="181"/>
      <c r="AQ41" s="180"/>
      <c r="AR41" s="181"/>
      <c r="AS41" s="157"/>
      <c r="AT41" s="486"/>
      <c r="AU41" s="114"/>
      <c r="AV41" s="180">
        <v>0</v>
      </c>
      <c r="AW41" s="183">
        <v>0</v>
      </c>
      <c r="AX41" s="183">
        <v>0</v>
      </c>
      <c r="AY41" s="183">
        <v>0</v>
      </c>
      <c r="AZ41" s="183">
        <v>0</v>
      </c>
      <c r="BA41" s="183">
        <v>0</v>
      </c>
      <c r="BB41" s="180">
        <f>SUM(AV41:BA41)</f>
        <v>0</v>
      </c>
      <c r="BC41" s="181"/>
      <c r="BD41" s="181"/>
      <c r="BE41" s="115"/>
      <c r="BF41" s="181"/>
      <c r="BG41" s="180"/>
      <c r="BH41" s="181"/>
      <c r="BI41" s="180"/>
      <c r="BJ41" s="181"/>
      <c r="BK41" s="180"/>
      <c r="BL41" s="181">
        <f>AZ41+BJ41</f>
        <v>0</v>
      </c>
      <c r="BM41" s="180"/>
      <c r="BN41" s="181">
        <f>BB41+BF41+BJ41</f>
        <v>0</v>
      </c>
      <c r="BO41" s="157"/>
      <c r="BP41" s="513"/>
      <c r="BQ41" s="181"/>
      <c r="BR41" s="183">
        <v>0</v>
      </c>
      <c r="BS41" s="183">
        <v>0</v>
      </c>
      <c r="BT41" s="183">
        <v>0</v>
      </c>
      <c r="BU41" s="183">
        <v>0</v>
      </c>
      <c r="BV41" s="183">
        <v>0</v>
      </c>
      <c r="BW41" s="183">
        <v>0</v>
      </c>
      <c r="BX41" s="180">
        <f>SUM(BR41:BW41)</f>
        <v>0</v>
      </c>
      <c r="BY41" s="181"/>
      <c r="BZ41" s="181"/>
      <c r="CA41" s="181"/>
      <c r="CB41" s="181"/>
      <c r="CC41" s="180"/>
      <c r="CD41" s="181"/>
      <c r="CE41" s="180"/>
      <c r="CF41" s="181"/>
      <c r="CG41" s="180"/>
      <c r="CH41" s="181"/>
      <c r="CI41" s="180"/>
      <c r="CJ41" s="181">
        <f>BV41+CH41</f>
        <v>0</v>
      </c>
      <c r="CK41" s="180"/>
      <c r="CL41" s="181">
        <f>BX41+CD41+CH41</f>
        <v>0</v>
      </c>
      <c r="CM41" s="157"/>
      <c r="CO41" s="181"/>
      <c r="CP41" s="183">
        <v>0</v>
      </c>
      <c r="CQ41" s="183">
        <v>0</v>
      </c>
      <c r="CR41" s="183">
        <v>0</v>
      </c>
      <c r="CS41" s="183">
        <v>0</v>
      </c>
      <c r="CT41" s="183">
        <v>0</v>
      </c>
      <c r="CU41" s="183">
        <v>0</v>
      </c>
      <c r="CV41" s="183">
        <v>0</v>
      </c>
      <c r="CW41" s="143">
        <f>SUM(CP41:CV41)</f>
        <v>0</v>
      </c>
      <c r="CX41" s="181"/>
      <c r="CY41" s="181"/>
      <c r="CZ41" s="183">
        <v>0</v>
      </c>
      <c r="DA41" s="181"/>
      <c r="DB41" s="181"/>
      <c r="DC41" s="181"/>
      <c r="DD41" s="180"/>
      <c r="DE41" s="181"/>
      <c r="DF41" s="180"/>
      <c r="DG41" s="181"/>
      <c r="DH41" s="180"/>
      <c r="DI41" s="181">
        <f>CT41+DG41</f>
        <v>0</v>
      </c>
      <c r="DJ41" s="180"/>
      <c r="DK41" s="181">
        <f>CW41+DC41+DG41</f>
        <v>0</v>
      </c>
      <c r="DL41" s="157"/>
      <c r="DM41" s="509"/>
      <c r="DN41" s="153"/>
      <c r="DO41" s="114"/>
      <c r="DP41" s="114"/>
      <c r="DQ41" s="34"/>
      <c r="DR41" s="34"/>
      <c r="DS41" s="137"/>
      <c r="DT41" s="137"/>
      <c r="DU41" s="137"/>
      <c r="DV41" s="137"/>
      <c r="DW41" s="137"/>
      <c r="DX41" s="137"/>
      <c r="DY41" s="137"/>
      <c r="DZ41" s="137"/>
      <c r="EA41" s="137"/>
      <c r="EB41" s="137"/>
      <c r="EC41" s="137">
        <v>0</v>
      </c>
      <c r="ED41" s="137">
        <v>0</v>
      </c>
      <c r="EE41" s="137">
        <v>0</v>
      </c>
      <c r="EF41" s="137">
        <v>0</v>
      </c>
      <c r="EG41" s="137">
        <v>0</v>
      </c>
      <c r="EH41" s="137">
        <v>0</v>
      </c>
      <c r="EI41" s="137">
        <v>0</v>
      </c>
      <c r="EJ41" s="137">
        <v>0</v>
      </c>
      <c r="EK41" s="34"/>
      <c r="EL41" s="34"/>
      <c r="EM41" s="34"/>
      <c r="EN41" s="34"/>
      <c r="EO41" s="34"/>
      <c r="EP41" s="34"/>
      <c r="EQ41" s="34"/>
      <c r="ER41" s="94"/>
      <c r="ES41" s="94"/>
      <c r="ET41" s="94"/>
      <c r="EU41" s="94"/>
      <c r="EV41" s="9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86"/>
    </row>
    <row r="42" spans="1:189" ht="15.75">
      <c r="A42" s="54" t="s">
        <v>188</v>
      </c>
      <c r="B42" s="165" t="s">
        <v>189</v>
      </c>
      <c r="C42" s="180">
        <v>14912.078348426799</v>
      </c>
      <c r="D42" s="166">
        <v>0</v>
      </c>
      <c r="E42" s="180">
        <v>0</v>
      </c>
      <c r="F42" s="166">
        <v>0</v>
      </c>
      <c r="G42" s="166">
        <v>0</v>
      </c>
      <c r="H42" s="166">
        <v>0</v>
      </c>
      <c r="I42" s="166">
        <v>0</v>
      </c>
      <c r="J42" s="166">
        <f>SUM(C42:I42)</f>
        <v>14912.078348426799</v>
      </c>
      <c r="K42" s="150">
        <f t="shared" si="106"/>
        <v>0</v>
      </c>
      <c r="L42"/>
      <c r="M42"/>
      <c r="N42"/>
      <c r="O42"/>
      <c r="P42" s="166">
        <v>0</v>
      </c>
      <c r="Q42" s="181"/>
      <c r="R42" s="181"/>
      <c r="S42" s="180"/>
      <c r="T42" s="181"/>
      <c r="U42" s="180"/>
      <c r="V42" s="180"/>
      <c r="W42" s="181"/>
      <c r="X42" s="486"/>
      <c r="Y42" s="114"/>
      <c r="Z42" s="180">
        <v>14912.078348426799</v>
      </c>
      <c r="AA42" s="183">
        <v>0</v>
      </c>
      <c r="AB42" s="183">
        <v>0</v>
      </c>
      <c r="AC42" s="183">
        <v>0</v>
      </c>
      <c r="AD42" s="183">
        <v>0</v>
      </c>
      <c r="AE42" s="183">
        <v>0</v>
      </c>
      <c r="AF42" s="180">
        <f>SUM(Z42:AE42)</f>
        <v>14912.078348426799</v>
      </c>
      <c r="AG42" s="181"/>
      <c r="AH42" s="180"/>
      <c r="AI42" s="180"/>
      <c r="AJ42" s="181"/>
      <c r="AK42" s="180"/>
      <c r="AL42" s="181"/>
      <c r="AM42" s="180"/>
      <c r="AN42" s="181"/>
      <c r="AO42" s="180"/>
      <c r="AP42" s="181"/>
      <c r="AQ42" s="180"/>
      <c r="AR42" s="181"/>
      <c r="AS42" s="157"/>
      <c r="AT42" s="486"/>
      <c r="AU42" s="114"/>
      <c r="AV42" s="180">
        <v>0</v>
      </c>
      <c r="AW42" s="183">
        <v>0</v>
      </c>
      <c r="AX42" s="183">
        <v>0</v>
      </c>
      <c r="AY42" s="183">
        <v>0</v>
      </c>
      <c r="AZ42" s="183">
        <v>0</v>
      </c>
      <c r="BA42" s="183">
        <v>0</v>
      </c>
      <c r="BB42" s="180">
        <f>SUM(AV42:BA42)</f>
        <v>0</v>
      </c>
      <c r="BC42" s="181"/>
      <c r="BD42" s="181"/>
      <c r="BE42" s="115"/>
      <c r="BF42" s="181"/>
      <c r="BG42" s="180"/>
      <c r="BH42" s="181"/>
      <c r="BI42" s="180"/>
      <c r="BJ42" s="181"/>
      <c r="BK42" s="180"/>
      <c r="BL42" s="181">
        <f>AZ42+BJ42</f>
        <v>0</v>
      </c>
      <c r="BM42" s="180"/>
      <c r="BN42" s="181">
        <f>BB42+BF42+BJ42</f>
        <v>0</v>
      </c>
      <c r="BO42" s="157"/>
      <c r="BP42" s="513"/>
      <c r="BQ42" s="181"/>
      <c r="BR42" s="183">
        <v>0</v>
      </c>
      <c r="BS42" s="183">
        <v>0</v>
      </c>
      <c r="BT42" s="183">
        <v>0</v>
      </c>
      <c r="BU42" s="183">
        <v>0</v>
      </c>
      <c r="BV42" s="183">
        <v>0</v>
      </c>
      <c r="BW42" s="183">
        <v>0</v>
      </c>
      <c r="BX42" s="180">
        <f>SUM(BR42:BW42)</f>
        <v>0</v>
      </c>
      <c r="BY42" s="181"/>
      <c r="BZ42" s="181"/>
      <c r="CA42" s="181"/>
      <c r="CB42" s="181"/>
      <c r="CC42" s="180"/>
      <c r="CD42" s="181"/>
      <c r="CE42" s="180"/>
      <c r="CF42" s="181"/>
      <c r="CG42" s="180"/>
      <c r="CH42" s="181"/>
      <c r="CI42" s="180"/>
      <c r="CJ42" s="181">
        <f>BV42+CH42</f>
        <v>0</v>
      </c>
      <c r="CK42" s="180"/>
      <c r="CL42" s="181">
        <f>BX42+CD42+CH42</f>
        <v>0</v>
      </c>
      <c r="CM42" s="157"/>
      <c r="CO42" s="181"/>
      <c r="CP42" s="183">
        <v>0</v>
      </c>
      <c r="CQ42" s="183">
        <v>0</v>
      </c>
      <c r="CR42" s="183">
        <v>0</v>
      </c>
      <c r="CS42" s="183">
        <v>0</v>
      </c>
      <c r="CT42" s="183">
        <v>0</v>
      </c>
      <c r="CU42" s="183">
        <v>0</v>
      </c>
      <c r="CV42" s="183">
        <v>0</v>
      </c>
      <c r="CW42" s="143">
        <f>SUM(CP42:CV42)</f>
        <v>0</v>
      </c>
      <c r="CX42" s="181"/>
      <c r="CY42" s="181"/>
      <c r="CZ42" s="183">
        <v>0</v>
      </c>
      <c r="DA42" s="181"/>
      <c r="DB42" s="181"/>
      <c r="DC42" s="181"/>
      <c r="DD42" s="180"/>
      <c r="DE42" s="181"/>
      <c r="DF42" s="180"/>
      <c r="DG42" s="181"/>
      <c r="DH42" s="180"/>
      <c r="DI42" s="181">
        <f>CT42+DG42</f>
        <v>0</v>
      </c>
      <c r="DJ42" s="180"/>
      <c r="DK42" s="181">
        <f>CW42+DC42+DG42</f>
        <v>0</v>
      </c>
      <c r="DL42" s="157"/>
      <c r="DM42" s="509"/>
      <c r="DN42" s="153"/>
      <c r="DO42" s="114"/>
      <c r="DP42" s="114"/>
      <c r="DQ42" s="34"/>
      <c r="DR42" s="34"/>
      <c r="DS42" s="137"/>
      <c r="DT42" s="137"/>
      <c r="DU42" s="137"/>
      <c r="DV42" s="137"/>
      <c r="DW42" s="137"/>
      <c r="DX42" s="137"/>
      <c r="DY42" s="137"/>
      <c r="DZ42" s="137"/>
      <c r="EA42" s="137"/>
      <c r="EB42" s="137"/>
      <c r="EC42" s="137">
        <v>0</v>
      </c>
      <c r="ED42" s="137">
        <v>0</v>
      </c>
      <c r="EE42" s="137">
        <v>0</v>
      </c>
      <c r="EF42" s="137">
        <v>0</v>
      </c>
      <c r="EG42" s="137">
        <v>0</v>
      </c>
      <c r="EH42" s="137">
        <v>0</v>
      </c>
      <c r="EI42" s="137">
        <v>0</v>
      </c>
      <c r="EJ42" s="137">
        <v>0</v>
      </c>
      <c r="EK42" s="34"/>
      <c r="EL42" s="34"/>
      <c r="EM42" s="34"/>
      <c r="EN42" s="34"/>
      <c r="EO42" s="34"/>
      <c r="EP42" s="34"/>
      <c r="EQ42" s="34"/>
      <c r="ER42" s="94"/>
      <c r="ES42" s="94"/>
      <c r="ET42" s="94"/>
      <c r="EU42" s="94"/>
      <c r="EV42" s="9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180"/>
    </row>
    <row r="43" spans="1:189" ht="16.5" thickBot="1">
      <c r="A43" s="51"/>
      <c r="B43" s="188"/>
      <c r="C43" s="171">
        <f>SUM(C39:C42)</f>
        <v>232640.07538361297</v>
      </c>
      <c r="D43" s="171">
        <f t="shared" ref="D43:J43" si="107">SUM(D39:D42)</f>
        <v>39094.71108554196</v>
      </c>
      <c r="E43" s="171">
        <f t="shared" si="107"/>
        <v>2104.0800616365</v>
      </c>
      <c r="F43" s="171">
        <f t="shared" si="107"/>
        <v>16818.296730000002</v>
      </c>
      <c r="G43" s="171">
        <f t="shared" si="107"/>
        <v>4868.7127844202596</v>
      </c>
      <c r="H43" s="171">
        <f t="shared" ref="H43" si="108">SUM(H39:H42)</f>
        <v>0</v>
      </c>
      <c r="I43" s="171">
        <f t="shared" si="107"/>
        <v>2.2092764265835299E-6</v>
      </c>
      <c r="J43" s="171">
        <f t="shared" si="107"/>
        <v>295525.87604742096</v>
      </c>
      <c r="K43" s="150">
        <f t="shared" si="106"/>
        <v>0</v>
      </c>
      <c r="L43"/>
      <c r="M43"/>
      <c r="N43"/>
      <c r="O43"/>
      <c r="P43" s="171">
        <f t="shared" ref="P43" si="109">SUM(P39:P42)</f>
        <v>0</v>
      </c>
      <c r="Q43" s="181"/>
      <c r="R43" s="171"/>
      <c r="S43" s="171"/>
      <c r="T43" s="171"/>
      <c r="U43" s="171"/>
      <c r="V43" s="171"/>
      <c r="W43" s="181"/>
      <c r="X43" s="485"/>
      <c r="Y43" s="114"/>
      <c r="Z43" s="171">
        <f>SUM(Z39:Z42)</f>
        <v>232640.07538361297</v>
      </c>
      <c r="AA43" s="171">
        <f t="shared" ref="AA43:AF43" si="110">SUM(AA39:AA42)</f>
        <v>39094.71108554196</v>
      </c>
      <c r="AB43" s="171">
        <f t="shared" si="110"/>
        <v>2104.0800616365</v>
      </c>
      <c r="AC43" s="171">
        <f t="shared" si="110"/>
        <v>16818.296730000002</v>
      </c>
      <c r="AD43" s="171">
        <f t="shared" si="110"/>
        <v>4868.7127844202596</v>
      </c>
      <c r="AE43" s="171">
        <f t="shared" si="110"/>
        <v>2.2092764265835299E-6</v>
      </c>
      <c r="AF43" s="171">
        <f t="shared" si="110"/>
        <v>295525.87604742096</v>
      </c>
      <c r="AG43" s="181"/>
      <c r="AH43" s="181"/>
      <c r="AI43" s="181"/>
      <c r="AJ43" s="171"/>
      <c r="AK43" s="171"/>
      <c r="AL43" s="171"/>
      <c r="AM43" s="171"/>
      <c r="AN43" s="171"/>
      <c r="AO43" s="171"/>
      <c r="AP43" s="171"/>
      <c r="AQ43" s="171"/>
      <c r="AR43" s="171"/>
      <c r="AS43" s="157"/>
      <c r="AT43" s="485"/>
      <c r="AU43" s="143">
        <f t="shared" ref="AU43" si="111">SUM(AU39:AU42)</f>
        <v>0</v>
      </c>
      <c r="AV43" s="171">
        <f>SUM(AV39:AV42)</f>
        <v>0</v>
      </c>
      <c r="AW43" s="171">
        <f t="shared" ref="AW43" si="112">SUM(AW39:AW42)</f>
        <v>0</v>
      </c>
      <c r="AX43" s="171">
        <f t="shared" ref="AX43" si="113">SUM(AX39:AX42)</f>
        <v>0</v>
      </c>
      <c r="AY43" s="171">
        <f t="shared" ref="AY43" si="114">SUM(AY39:AY42)</f>
        <v>0</v>
      </c>
      <c r="AZ43" s="171">
        <f t="shared" ref="AZ43" si="115">SUM(AZ39:AZ42)</f>
        <v>0</v>
      </c>
      <c r="BA43" s="171">
        <f t="shared" ref="BA43:BB43" si="116">SUM(BA39:BA42)</f>
        <v>0</v>
      </c>
      <c r="BB43" s="171">
        <f t="shared" si="116"/>
        <v>0</v>
      </c>
      <c r="BC43" s="181"/>
      <c r="BD43" s="181"/>
      <c r="BE43" s="115"/>
      <c r="BF43" s="171"/>
      <c r="BG43" s="171"/>
      <c r="BH43" s="171"/>
      <c r="BI43" s="171"/>
      <c r="BJ43" s="171"/>
      <c r="BK43" s="171"/>
      <c r="BL43" s="171">
        <f>SUM(BL39:BL42)</f>
        <v>0</v>
      </c>
      <c r="BM43" s="171"/>
      <c r="BN43" s="171">
        <f>SUM(BN39:BN42)</f>
        <v>0</v>
      </c>
      <c r="BO43" s="157"/>
      <c r="BP43" s="510"/>
      <c r="BQ43" s="181"/>
      <c r="BR43" s="171">
        <f>SUM(BR39:BR42)</f>
        <v>0</v>
      </c>
      <c r="BS43" s="171">
        <f t="shared" ref="BS43" si="117">SUM(BS39:BS42)</f>
        <v>0</v>
      </c>
      <c r="BT43" s="171">
        <f t="shared" ref="BT43" si="118">SUM(BT39:BT42)</f>
        <v>0</v>
      </c>
      <c r="BU43" s="171">
        <f t="shared" ref="BU43" si="119">SUM(BU39:BU42)</f>
        <v>0</v>
      </c>
      <c r="BV43" s="171">
        <f t="shared" ref="BV43" si="120">SUM(BV39:BV42)</f>
        <v>0</v>
      </c>
      <c r="BW43" s="171">
        <f t="shared" ref="BW43:BX43" si="121">SUM(BW39:BW42)</f>
        <v>0</v>
      </c>
      <c r="BX43" s="171">
        <f t="shared" si="121"/>
        <v>0</v>
      </c>
      <c r="BY43" s="181"/>
      <c r="BZ43" s="181"/>
      <c r="CA43" s="181"/>
      <c r="CB43" s="181"/>
      <c r="CC43" s="181"/>
      <c r="CD43" s="171"/>
      <c r="CE43" s="171"/>
      <c r="CF43" s="171"/>
      <c r="CG43" s="171"/>
      <c r="CH43" s="171"/>
      <c r="CI43" s="171"/>
      <c r="CJ43" s="171">
        <f>SUM(CJ39:CJ42)</f>
        <v>0</v>
      </c>
      <c r="CK43" s="171"/>
      <c r="CL43" s="171">
        <f>SUM(CL39:CL42)</f>
        <v>0</v>
      </c>
      <c r="CM43" s="157"/>
      <c r="CO43" s="181"/>
      <c r="CP43" s="171">
        <f>SUM(CP39:CP42)</f>
        <v>0</v>
      </c>
      <c r="CQ43" s="171">
        <f t="shared" ref="CQ43" si="122">SUM(CQ39:CQ42)</f>
        <v>0</v>
      </c>
      <c r="CR43" s="171">
        <f t="shared" ref="CR43" si="123">SUM(CR39:CR42)</f>
        <v>0</v>
      </c>
      <c r="CS43" s="171">
        <f t="shared" ref="CS43" si="124">SUM(CS39:CS42)</f>
        <v>0</v>
      </c>
      <c r="CT43" s="171">
        <f t="shared" ref="CT43:CU43" si="125">SUM(CT39:CT42)</f>
        <v>0</v>
      </c>
      <c r="CU43" s="171">
        <f t="shared" si="125"/>
        <v>0</v>
      </c>
      <c r="CV43" s="171">
        <f t="shared" ref="CV43:CW43" si="126">SUM(CV39:CV42)</f>
        <v>0</v>
      </c>
      <c r="CW43" s="171">
        <f t="shared" si="126"/>
        <v>0</v>
      </c>
      <c r="CX43" s="181"/>
      <c r="CY43" s="181"/>
      <c r="CZ43" s="171">
        <f t="shared" ref="CZ43" si="127">SUM(CZ39:CZ42)</f>
        <v>0</v>
      </c>
      <c r="DA43" s="181"/>
      <c r="DB43" s="181"/>
      <c r="DC43" s="171"/>
      <c r="DD43" s="171"/>
      <c r="DE43" s="171"/>
      <c r="DF43" s="171"/>
      <c r="DG43" s="171"/>
      <c r="DH43" s="171"/>
      <c r="DI43" s="171">
        <f>SUM(DI39:DI42)</f>
        <v>0</v>
      </c>
      <c r="DJ43" s="171"/>
      <c r="DK43" s="171">
        <f>SUM(DK39:DK42)</f>
        <v>0</v>
      </c>
      <c r="DL43" s="157"/>
      <c r="DM43" s="509"/>
      <c r="DN43" s="153"/>
      <c r="DO43" s="114"/>
      <c r="DP43" s="114"/>
      <c r="DQ43" s="34"/>
      <c r="DR43" s="34"/>
      <c r="DS43" s="137"/>
      <c r="DT43" s="137"/>
      <c r="DU43" s="137"/>
      <c r="DV43" s="137"/>
      <c r="DW43" s="137"/>
      <c r="DX43" s="137"/>
      <c r="DY43" s="137"/>
      <c r="DZ43" s="137"/>
      <c r="EA43" s="137"/>
      <c r="EB43" s="137"/>
      <c r="EC43" s="137">
        <v>0</v>
      </c>
      <c r="ED43" s="137">
        <v>0</v>
      </c>
      <c r="EE43" s="137">
        <v>0</v>
      </c>
      <c r="EF43" s="137">
        <v>0</v>
      </c>
      <c r="EG43" s="137">
        <v>0</v>
      </c>
      <c r="EH43" s="137">
        <v>0</v>
      </c>
      <c r="EI43" s="137">
        <v>0</v>
      </c>
      <c r="EJ43" s="137">
        <v>0</v>
      </c>
      <c r="EK43" s="34"/>
      <c r="EL43" s="34"/>
      <c r="EM43" s="34"/>
      <c r="EN43" s="34"/>
      <c r="EO43" s="34"/>
      <c r="EP43" s="34"/>
      <c r="EQ43" s="34"/>
      <c r="ER43" s="94"/>
      <c r="ES43" s="94"/>
      <c r="ET43" s="94"/>
      <c r="EU43" s="94"/>
      <c r="EV43" s="9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91"/>
    </row>
    <row r="44" spans="1:189" ht="16.5" thickTop="1">
      <c r="A44" s="51"/>
      <c r="B44" s="188"/>
      <c r="C44" s="194">
        <f>C43-C10</f>
        <v>0</v>
      </c>
      <c r="D44" s="194">
        <f>D43-D10</f>
        <v>6.5483618527650833E-11</v>
      </c>
      <c r="E44" s="194">
        <f t="shared" ref="E44:H44" si="128">E43-E10</f>
        <v>0</v>
      </c>
      <c r="F44" s="194">
        <f t="shared" si="128"/>
        <v>0</v>
      </c>
      <c r="G44" s="194">
        <f t="shared" si="128"/>
        <v>0</v>
      </c>
      <c r="H44" s="194">
        <f t="shared" si="128"/>
        <v>0</v>
      </c>
      <c r="I44" s="194">
        <f>I43-I10</f>
        <v>4.6566128994370579E-13</v>
      </c>
      <c r="J44" s="194">
        <f>J43-J10</f>
        <v>0</v>
      </c>
      <c r="K44" s="197"/>
      <c r="L44"/>
      <c r="M44"/>
      <c r="N44"/>
      <c r="O44"/>
      <c r="P44"/>
      <c r="Q44" s="195"/>
      <c r="R44" s="194"/>
      <c r="S44" s="194"/>
      <c r="T44" s="194"/>
      <c r="U44" s="194"/>
      <c r="V44" s="194"/>
      <c r="W44" s="195"/>
      <c r="X44" s="487"/>
      <c r="Y44" s="114"/>
      <c r="Z44" s="194">
        <f t="shared" ref="Z44:AF44" si="129">Z43-Z10</f>
        <v>0</v>
      </c>
      <c r="AA44" s="194">
        <f t="shared" si="129"/>
        <v>6.5483618527650833E-11</v>
      </c>
      <c r="AB44" s="194">
        <f t="shared" si="129"/>
        <v>0</v>
      </c>
      <c r="AC44" s="194">
        <f t="shared" si="129"/>
        <v>0</v>
      </c>
      <c r="AD44" s="194">
        <f t="shared" si="129"/>
        <v>0</v>
      </c>
      <c r="AE44" s="194">
        <f t="shared" si="129"/>
        <v>4.6566128994370579E-13</v>
      </c>
      <c r="AF44" s="194">
        <f t="shared" si="129"/>
        <v>0</v>
      </c>
      <c r="AG44" s="197"/>
      <c r="AH44" s="197"/>
      <c r="AI44" s="197"/>
      <c r="AJ44" s="194"/>
      <c r="AK44" s="194"/>
      <c r="AL44" s="194"/>
      <c r="AM44" s="194"/>
      <c r="AN44" s="194"/>
      <c r="AO44" s="194"/>
      <c r="AP44" s="194"/>
      <c r="AQ44" s="194"/>
      <c r="AR44" s="194"/>
      <c r="AS44" s="157"/>
      <c r="AT44" s="487"/>
      <c r="AU44" s="115"/>
      <c r="AV44" s="194">
        <f t="shared" ref="AV44:BB44" si="130">AV43-AV10</f>
        <v>0</v>
      </c>
      <c r="AW44" s="194">
        <f t="shared" si="130"/>
        <v>0</v>
      </c>
      <c r="AX44" s="194">
        <f t="shared" si="130"/>
        <v>0</v>
      </c>
      <c r="AY44" s="194">
        <f t="shared" si="130"/>
        <v>0</v>
      </c>
      <c r="AZ44" s="194">
        <f t="shared" si="130"/>
        <v>0</v>
      </c>
      <c r="BA44" s="194">
        <f t="shared" si="130"/>
        <v>0</v>
      </c>
      <c r="BB44" s="194">
        <f t="shared" si="130"/>
        <v>0</v>
      </c>
      <c r="BC44" s="197"/>
      <c r="BD44" s="197"/>
      <c r="BE44" s="115"/>
      <c r="BF44" s="194"/>
      <c r="BG44" s="194"/>
      <c r="BH44" s="194"/>
      <c r="BI44" s="194"/>
      <c r="BJ44" s="194"/>
      <c r="BK44" s="194"/>
      <c r="BL44" s="194"/>
      <c r="BM44" s="194"/>
      <c r="BN44" s="194">
        <f>BN43-BN10</f>
        <v>0</v>
      </c>
      <c r="BO44" s="157"/>
      <c r="BP44" s="511"/>
      <c r="BQ44" s="180"/>
      <c r="BR44" s="194">
        <f t="shared" ref="BR44:BX44" si="131">BR43-BR10</f>
        <v>0</v>
      </c>
      <c r="BS44" s="194">
        <f t="shared" si="131"/>
        <v>0</v>
      </c>
      <c r="BT44" s="194">
        <f t="shared" si="131"/>
        <v>0</v>
      </c>
      <c r="BU44" s="194">
        <f t="shared" si="131"/>
        <v>0</v>
      </c>
      <c r="BV44" s="194">
        <f t="shared" si="131"/>
        <v>0</v>
      </c>
      <c r="BW44" s="194">
        <f t="shared" si="131"/>
        <v>0</v>
      </c>
      <c r="BX44" s="194">
        <f t="shared" si="131"/>
        <v>0</v>
      </c>
      <c r="BY44" s="197"/>
      <c r="BZ44" s="197"/>
      <c r="CA44" s="197"/>
      <c r="CB44" s="197"/>
      <c r="CC44" s="134"/>
      <c r="CD44" s="194"/>
      <c r="CE44" s="194"/>
      <c r="CF44" s="194"/>
      <c r="CG44" s="194"/>
      <c r="CH44" s="194"/>
      <c r="CI44" s="194"/>
      <c r="CJ44" s="194"/>
      <c r="CK44" s="194"/>
      <c r="CL44" s="194">
        <f>CL43-CL10</f>
        <v>0</v>
      </c>
      <c r="CM44" s="157"/>
      <c r="CO44" s="341"/>
      <c r="CP44" s="196">
        <f t="shared" ref="CP44:CW44" si="132">CP43-CP10</f>
        <v>0</v>
      </c>
      <c r="CQ44" s="196">
        <f t="shared" si="132"/>
        <v>0</v>
      </c>
      <c r="CR44" s="196">
        <f t="shared" si="132"/>
        <v>0</v>
      </c>
      <c r="CS44" s="196">
        <f t="shared" si="132"/>
        <v>0</v>
      </c>
      <c r="CT44" s="196">
        <f t="shared" si="132"/>
        <v>0</v>
      </c>
      <c r="CU44" s="196">
        <f t="shared" ref="CU44" si="133">CU43-CU10</f>
        <v>0</v>
      </c>
      <c r="CV44" s="196">
        <f t="shared" si="132"/>
        <v>0</v>
      </c>
      <c r="CW44" s="196">
        <f t="shared" si="132"/>
        <v>0</v>
      </c>
      <c r="CX44" s="197"/>
      <c r="CY44" s="195"/>
      <c r="CZ44" s="196">
        <f t="shared" ref="CZ44" si="134">CZ43-CZ10</f>
        <v>0</v>
      </c>
      <c r="DA44" s="195"/>
      <c r="DB44" s="195"/>
      <c r="DC44" s="194"/>
      <c r="DD44" s="194"/>
      <c r="DE44" s="194"/>
      <c r="DF44" s="194"/>
      <c r="DG44" s="194"/>
      <c r="DH44" s="194"/>
      <c r="DI44" s="194"/>
      <c r="DJ44" s="194"/>
      <c r="DK44" s="194">
        <f>DK43-DK10</f>
        <v>0</v>
      </c>
      <c r="DL44" s="157"/>
      <c r="DM44" s="545"/>
      <c r="DN44" s="153"/>
      <c r="DO44" s="114"/>
      <c r="DP44" s="114"/>
      <c r="DQ44" s="34"/>
      <c r="DR44" s="34"/>
      <c r="DS44" s="137"/>
      <c r="DT44" s="137"/>
      <c r="DU44" s="137"/>
      <c r="DV44" s="137"/>
      <c r="DW44" s="137"/>
      <c r="DX44" s="137"/>
      <c r="DY44" s="137"/>
      <c r="DZ44" s="137"/>
      <c r="EA44" s="137"/>
      <c r="EB44" s="137"/>
      <c r="EC44" s="137">
        <v>0</v>
      </c>
      <c r="ED44" s="137">
        <v>0</v>
      </c>
      <c r="EE44" s="137">
        <v>0</v>
      </c>
      <c r="EF44" s="137">
        <v>0</v>
      </c>
      <c r="EG44" s="137">
        <v>0</v>
      </c>
      <c r="EH44" s="137">
        <v>0</v>
      </c>
      <c r="EI44" s="137">
        <v>0</v>
      </c>
      <c r="EJ44" s="137">
        <v>0</v>
      </c>
      <c r="EK44" s="34"/>
      <c r="EL44" s="34"/>
      <c r="EM44" s="34"/>
      <c r="EN44" s="34"/>
      <c r="EO44" s="34"/>
      <c r="EP44" s="34"/>
      <c r="EQ44" s="34"/>
      <c r="ER44" s="94"/>
      <c r="ES44" s="94"/>
      <c r="ET44" s="94"/>
      <c r="EU44" s="94"/>
      <c r="EV44" s="9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123"/>
    </row>
    <row r="45" spans="1:189" ht="15.75">
      <c r="A45" s="54"/>
      <c r="B45" s="30"/>
      <c r="C45" s="115"/>
      <c r="D45" s="116"/>
      <c r="E45" s="116"/>
      <c r="F45" s="116"/>
      <c r="G45" s="116"/>
      <c r="H45" s="116"/>
      <c r="I45" s="116"/>
      <c r="J45" s="116"/>
      <c r="K45" s="115"/>
      <c r="L45"/>
      <c r="M45"/>
      <c r="N45"/>
      <c r="O45"/>
      <c r="P45"/>
      <c r="X45" s="488"/>
      <c r="Y45" s="114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29"/>
      <c r="AK45" s="29"/>
      <c r="AL45" s="29"/>
      <c r="AR45" s="29"/>
      <c r="AS45" s="157"/>
      <c r="AT45" s="494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29"/>
      <c r="BG45" s="29"/>
      <c r="BH45" s="29"/>
      <c r="BN45" s="29"/>
      <c r="BO45" s="157"/>
      <c r="BP45" s="514"/>
      <c r="BQ45" s="180"/>
      <c r="BR45" s="115"/>
      <c r="BS45" s="115"/>
      <c r="BT45" s="115"/>
      <c r="BU45" s="115"/>
      <c r="BV45" s="115"/>
      <c r="BW45" s="115"/>
      <c r="BX45" s="115"/>
      <c r="BY45" s="115"/>
      <c r="BZ45" s="115"/>
      <c r="CA45" s="115"/>
      <c r="CB45" s="115"/>
      <c r="CC45" s="180"/>
      <c r="CD45" s="29"/>
      <c r="CE45" s="29"/>
      <c r="CF45" s="29"/>
      <c r="CL45" s="29"/>
      <c r="CM45" s="157"/>
      <c r="CO45" s="181"/>
      <c r="CP45" s="192"/>
      <c r="CQ45" s="192"/>
      <c r="CR45" s="192"/>
      <c r="CS45" s="192"/>
      <c r="CT45" s="192"/>
      <c r="CU45" s="192"/>
      <c r="CV45" s="192"/>
      <c r="CW45" s="192"/>
      <c r="CX45" s="115"/>
      <c r="CY45" s="192"/>
      <c r="CZ45" s="192"/>
      <c r="DA45" s="192"/>
      <c r="DB45" s="192"/>
      <c r="DC45" s="29"/>
      <c r="DD45" s="29"/>
      <c r="DE45" s="29"/>
      <c r="DK45" s="29"/>
      <c r="DL45" s="157"/>
      <c r="DM45" s="544"/>
      <c r="DN45" s="153"/>
      <c r="DO45" s="114"/>
      <c r="DP45" s="114"/>
      <c r="DQ45" s="34"/>
      <c r="DR45" s="34"/>
      <c r="DS45" s="137"/>
      <c r="DT45" s="137"/>
      <c r="DU45" s="137"/>
      <c r="DV45" s="137"/>
      <c r="DW45" s="137"/>
      <c r="DX45" s="137"/>
      <c r="DY45" s="137"/>
      <c r="DZ45" s="137"/>
      <c r="EA45" s="137"/>
      <c r="EB45" s="137"/>
      <c r="EC45" s="137">
        <v>0</v>
      </c>
      <c r="ED45" s="137">
        <v>0</v>
      </c>
      <c r="EE45" s="137">
        <v>0</v>
      </c>
      <c r="EF45" s="137">
        <v>0</v>
      </c>
      <c r="EG45" s="137">
        <v>0</v>
      </c>
      <c r="EH45" s="137">
        <v>0</v>
      </c>
      <c r="EI45" s="137">
        <v>0</v>
      </c>
      <c r="EJ45" s="137">
        <v>0</v>
      </c>
      <c r="EK45" s="34"/>
      <c r="EL45" s="34"/>
      <c r="EM45" s="34"/>
      <c r="EN45" s="34"/>
      <c r="EO45" s="34"/>
      <c r="EP45" s="34"/>
      <c r="EQ45" s="34"/>
      <c r="ER45" s="94"/>
      <c r="ES45" s="94"/>
      <c r="ET45" s="94"/>
      <c r="EU45" s="94"/>
      <c r="EV45" s="9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</row>
    <row r="46" spans="1:189" s="31" customFormat="1" ht="15.75">
      <c r="A46" s="53"/>
      <c r="B46" s="30" t="s">
        <v>47</v>
      </c>
      <c r="C46" s="166"/>
      <c r="D46" s="166"/>
      <c r="E46" s="166"/>
      <c r="F46" s="166"/>
      <c r="G46" s="166"/>
      <c r="H46" s="166"/>
      <c r="I46" s="166"/>
      <c r="J46" s="166"/>
      <c r="K46" s="180"/>
      <c r="L46"/>
      <c r="M46"/>
      <c r="N46"/>
      <c r="O46"/>
      <c r="P46"/>
      <c r="Q46" s="181"/>
      <c r="R46" s="180"/>
      <c r="S46" s="180"/>
      <c r="T46" s="180"/>
      <c r="U46" s="180"/>
      <c r="V46" s="180"/>
      <c r="W46" s="181"/>
      <c r="X46" s="486"/>
      <c r="Y46" s="114"/>
      <c r="Z46" s="166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57"/>
      <c r="AT46" s="486"/>
      <c r="AU46" s="115"/>
      <c r="AV46" s="166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57"/>
      <c r="BP46" s="513"/>
      <c r="BQ46" s="180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57"/>
      <c r="CN46" s="530"/>
      <c r="CO46" s="181"/>
      <c r="CP46" s="181"/>
      <c r="CQ46" s="181"/>
      <c r="CR46" s="181"/>
      <c r="CS46" s="181"/>
      <c r="CT46" s="181"/>
      <c r="CU46" s="181"/>
      <c r="CV46" s="181"/>
      <c r="CW46" s="181"/>
      <c r="CX46" s="180"/>
      <c r="CY46" s="181"/>
      <c r="CZ46" s="181"/>
      <c r="DA46" s="181"/>
      <c r="DB46" s="181"/>
      <c r="DC46" s="180"/>
      <c r="DD46" s="180"/>
      <c r="DE46" s="180"/>
      <c r="DF46" s="180"/>
      <c r="DG46" s="180"/>
      <c r="DH46" s="180"/>
      <c r="DI46" s="180"/>
      <c r="DJ46" s="180"/>
      <c r="DK46" s="180"/>
      <c r="DL46" s="157"/>
      <c r="DM46" s="509"/>
      <c r="DN46" s="153"/>
      <c r="DO46" s="114"/>
      <c r="DP46" s="114"/>
      <c r="DQ46" s="34"/>
      <c r="DR46" s="34"/>
      <c r="DS46" s="137"/>
      <c r="DT46" s="137"/>
      <c r="DU46" s="137"/>
      <c r="DV46" s="137"/>
      <c r="DW46" s="137"/>
      <c r="DX46" s="137"/>
      <c r="DY46" s="137"/>
      <c r="DZ46" s="137"/>
      <c r="EA46" s="137"/>
      <c r="EB46" s="137"/>
      <c r="EC46" s="137">
        <v>0</v>
      </c>
      <c r="ED46" s="137">
        <v>0</v>
      </c>
      <c r="EE46" s="137">
        <v>0</v>
      </c>
      <c r="EF46" s="137">
        <v>0</v>
      </c>
      <c r="EG46" s="137">
        <v>0</v>
      </c>
      <c r="EH46" s="137">
        <v>0</v>
      </c>
      <c r="EI46" s="137">
        <v>0</v>
      </c>
      <c r="EJ46" s="137">
        <v>0</v>
      </c>
      <c r="EK46" s="34"/>
      <c r="EL46" s="34"/>
      <c r="EM46" s="34"/>
      <c r="EN46" s="34"/>
      <c r="EO46" s="34"/>
      <c r="EP46" s="34"/>
      <c r="EQ46" s="34"/>
      <c r="ER46" s="94"/>
      <c r="ES46" s="94"/>
      <c r="ET46" s="94"/>
      <c r="EU46" s="94"/>
      <c r="EV46" s="9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</row>
    <row r="47" spans="1:189" s="31" customFormat="1" ht="15.75">
      <c r="A47" s="53" t="s">
        <v>132</v>
      </c>
      <c r="B47" s="165" t="s">
        <v>48</v>
      </c>
      <c r="C47" s="166">
        <v>-15026.986495237199</v>
      </c>
      <c r="D47" s="166">
        <v>-3157.6248376435401</v>
      </c>
      <c r="E47" s="166">
        <v>-831.96161807646297</v>
      </c>
      <c r="F47" s="180">
        <v>-171.32103000000001</v>
      </c>
      <c r="G47" s="180">
        <v>-226.32740418846299</v>
      </c>
      <c r="H47" s="180">
        <v>0</v>
      </c>
      <c r="I47" s="166">
        <v>-225.88878</v>
      </c>
      <c r="J47" s="166">
        <f>SUM(C47:I47)</f>
        <v>-19640.110165145667</v>
      </c>
      <c r="K47" s="150">
        <f t="shared" ref="K47:K49" si="135">SUM(C47:I47)-J47</f>
        <v>0</v>
      </c>
      <c r="L47"/>
      <c r="M47"/>
      <c r="N47"/>
      <c r="O47"/>
      <c r="P47" s="166">
        <v>0</v>
      </c>
      <c r="Q47" s="181"/>
      <c r="R47" s="181"/>
      <c r="S47" s="180"/>
      <c r="T47" s="181"/>
      <c r="U47" s="180"/>
      <c r="V47" s="180"/>
      <c r="W47" s="181"/>
      <c r="X47" s="486"/>
      <c r="Y47" s="114"/>
      <c r="Z47" s="166">
        <v>-15026.986495237199</v>
      </c>
      <c r="AA47" s="183">
        <v>-3157.6248376435401</v>
      </c>
      <c r="AB47" s="183">
        <v>-831.96161807646297</v>
      </c>
      <c r="AC47" s="183">
        <v>-171.32103000000001</v>
      </c>
      <c r="AD47" s="183">
        <v>-226.32740418846299</v>
      </c>
      <c r="AE47" s="183">
        <v>-225.88878</v>
      </c>
      <c r="AF47" s="180">
        <f>SUM(Z47:AE47)</f>
        <v>-19640.110165145667</v>
      </c>
      <c r="AG47" s="181"/>
      <c r="AH47" s="180"/>
      <c r="AI47" s="180"/>
      <c r="AJ47" s="181"/>
      <c r="AK47" s="180"/>
      <c r="AL47" s="180"/>
      <c r="AM47" s="180"/>
      <c r="AN47" s="181"/>
      <c r="AO47" s="180"/>
      <c r="AP47" s="181"/>
      <c r="AQ47" s="180"/>
      <c r="AR47" s="180"/>
      <c r="AS47" s="157"/>
      <c r="AT47" s="486"/>
      <c r="AU47" s="114"/>
      <c r="AV47" s="166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0">
        <f>SUM(AV47:BA47)</f>
        <v>0</v>
      </c>
      <c r="BC47" s="181"/>
      <c r="BD47" s="181"/>
      <c r="BE47" s="115"/>
      <c r="BF47" s="181"/>
      <c r="BG47" s="180"/>
      <c r="BH47" s="180"/>
      <c r="BI47" s="180"/>
      <c r="BJ47" s="181"/>
      <c r="BK47" s="180"/>
      <c r="BL47" s="181">
        <f>AZ47+BJ47</f>
        <v>0</v>
      </c>
      <c r="BM47" s="180"/>
      <c r="BN47" s="180">
        <f>BB47+BF47+BJ47</f>
        <v>0</v>
      </c>
      <c r="BO47" s="157"/>
      <c r="BP47" s="513"/>
      <c r="BQ47" s="180"/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0">
        <f>SUM(BR47:BW47)</f>
        <v>0</v>
      </c>
      <c r="BY47" s="181"/>
      <c r="BZ47" s="181"/>
      <c r="CA47" s="181"/>
      <c r="CB47" s="181"/>
      <c r="CC47" s="180"/>
      <c r="CD47" s="181"/>
      <c r="CE47" s="180"/>
      <c r="CF47" s="181"/>
      <c r="CG47" s="180"/>
      <c r="CH47" s="181"/>
      <c r="CI47" s="180"/>
      <c r="CJ47" s="181">
        <f>BV47+CH47</f>
        <v>0</v>
      </c>
      <c r="CK47" s="180"/>
      <c r="CL47" s="180">
        <f>BX47+CD47+CH47</f>
        <v>0</v>
      </c>
      <c r="CM47" s="157"/>
      <c r="CN47" s="530"/>
      <c r="CO47" s="181"/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1">
        <f>SUM(CP47:CV47)</f>
        <v>0</v>
      </c>
      <c r="CX47" s="181"/>
      <c r="CY47" s="181"/>
      <c r="CZ47" s="183">
        <v>0</v>
      </c>
      <c r="DA47" s="181"/>
      <c r="DB47" s="181"/>
      <c r="DC47" s="181"/>
      <c r="DD47" s="180"/>
      <c r="DE47" s="181"/>
      <c r="DF47" s="180"/>
      <c r="DG47" s="181"/>
      <c r="DH47" s="180"/>
      <c r="DI47" s="181">
        <f>CT47+DG47</f>
        <v>0</v>
      </c>
      <c r="DJ47" s="180"/>
      <c r="DK47" s="180">
        <f>CW47+DC47+DG47</f>
        <v>0</v>
      </c>
      <c r="DL47" s="157"/>
      <c r="DM47" s="509"/>
      <c r="DN47" s="153"/>
      <c r="DO47" s="114"/>
      <c r="DP47" s="114"/>
      <c r="DQ47" s="34"/>
      <c r="DR47" s="34"/>
      <c r="DS47" s="137"/>
      <c r="DT47" s="137"/>
      <c r="DU47" s="137"/>
      <c r="DV47" s="137"/>
      <c r="DW47" s="137"/>
      <c r="DX47" s="137"/>
      <c r="DY47" s="137"/>
      <c r="DZ47" s="137"/>
      <c r="EA47" s="137"/>
      <c r="EB47" s="137"/>
      <c r="EC47" s="137">
        <v>0</v>
      </c>
      <c r="ED47" s="137">
        <v>0</v>
      </c>
      <c r="EE47" s="137">
        <v>0</v>
      </c>
      <c r="EF47" s="137">
        <v>-3366.7339999999999</v>
      </c>
      <c r="EG47" s="137">
        <v>0</v>
      </c>
      <c r="EH47" s="137">
        <v>0</v>
      </c>
      <c r="EI47" s="137">
        <v>0</v>
      </c>
      <c r="EJ47" s="137">
        <v>-3366.7340000000004</v>
      </c>
      <c r="EK47" s="34"/>
      <c r="EL47" s="34"/>
      <c r="EM47" s="34"/>
      <c r="EN47" s="34"/>
      <c r="EO47" s="34"/>
      <c r="EP47" s="34"/>
      <c r="EQ47" s="34"/>
      <c r="ER47" s="94"/>
      <c r="ES47" s="94"/>
      <c r="ET47" s="94"/>
      <c r="EU47" s="94"/>
      <c r="EV47" s="9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86"/>
    </row>
    <row r="48" spans="1:189" s="31" customFormat="1" ht="15.75">
      <c r="A48" s="53" t="s">
        <v>133</v>
      </c>
      <c r="B48" s="165" t="s">
        <v>49</v>
      </c>
      <c r="C48" s="166">
        <v>-62797.935507690803</v>
      </c>
      <c r="D48" s="180">
        <v>-1067.0041922257501</v>
      </c>
      <c r="E48" s="166">
        <v>-209.61270823567702</v>
      </c>
      <c r="F48" s="180">
        <v>-1387.5468899999998</v>
      </c>
      <c r="G48" s="180">
        <v>0</v>
      </c>
      <c r="H48" s="180">
        <v>0</v>
      </c>
      <c r="I48" s="166">
        <v>287.39739000000003</v>
      </c>
      <c r="J48" s="166">
        <f>SUM(C48:I48)</f>
        <v>-65174.70190815223</v>
      </c>
      <c r="K48" s="150">
        <f t="shared" si="135"/>
        <v>0</v>
      </c>
      <c r="L48"/>
      <c r="M48"/>
      <c r="N48"/>
      <c r="O48"/>
      <c r="P48" s="166">
        <v>0</v>
      </c>
      <c r="Q48" s="181"/>
      <c r="R48" s="181"/>
      <c r="S48" s="180"/>
      <c r="T48" s="181"/>
      <c r="U48" s="180"/>
      <c r="V48" s="180"/>
      <c r="W48" s="181"/>
      <c r="X48" s="486"/>
      <c r="Y48" s="114"/>
      <c r="Z48" s="166">
        <v>-62797.935507690803</v>
      </c>
      <c r="AA48" s="183">
        <v>-1067.0041922257501</v>
      </c>
      <c r="AB48" s="183">
        <v>-209.61270823567702</v>
      </c>
      <c r="AC48" s="183">
        <v>-1387.5468899999998</v>
      </c>
      <c r="AD48" s="183">
        <v>0</v>
      </c>
      <c r="AE48" s="183">
        <v>287.39739000000003</v>
      </c>
      <c r="AF48" s="180">
        <f>SUM(Z48:AE48)</f>
        <v>-65174.70190815223</v>
      </c>
      <c r="AG48" s="181"/>
      <c r="AH48" s="180"/>
      <c r="AI48" s="180"/>
      <c r="AJ48" s="181"/>
      <c r="AK48" s="180"/>
      <c r="AL48" s="180"/>
      <c r="AM48" s="180"/>
      <c r="AN48" s="181"/>
      <c r="AO48" s="180"/>
      <c r="AP48" s="181"/>
      <c r="AQ48" s="180"/>
      <c r="AR48" s="180"/>
      <c r="AS48" s="157"/>
      <c r="AT48" s="486"/>
      <c r="AU48" s="114"/>
      <c r="AV48" s="166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0">
        <f>SUM(AV48:BA48)</f>
        <v>0</v>
      </c>
      <c r="BC48" s="181"/>
      <c r="BD48" s="181"/>
      <c r="BE48" s="115"/>
      <c r="BF48" s="181"/>
      <c r="BG48" s="180"/>
      <c r="BH48" s="180"/>
      <c r="BI48" s="180"/>
      <c r="BJ48" s="181"/>
      <c r="BK48" s="180"/>
      <c r="BL48" s="181">
        <f>AZ48+BJ48</f>
        <v>0</v>
      </c>
      <c r="BM48" s="180"/>
      <c r="BN48" s="180">
        <f>BB48+BF48+BJ48</f>
        <v>0</v>
      </c>
      <c r="BO48" s="157"/>
      <c r="BP48" s="513"/>
      <c r="BQ48" s="180"/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0">
        <f>SUM(BR48:BW48)</f>
        <v>0</v>
      </c>
      <c r="BY48" s="181"/>
      <c r="BZ48" s="181"/>
      <c r="CA48" s="181"/>
      <c r="CB48" s="181"/>
      <c r="CC48" s="180"/>
      <c r="CD48" s="181"/>
      <c r="CE48" s="180"/>
      <c r="CF48" s="181"/>
      <c r="CG48" s="180"/>
      <c r="CH48" s="181"/>
      <c r="CI48" s="180"/>
      <c r="CJ48" s="181">
        <f>BV48+CH48</f>
        <v>0</v>
      </c>
      <c r="CK48" s="180"/>
      <c r="CL48" s="180">
        <f>BX48+CD48+CH48</f>
        <v>0</v>
      </c>
      <c r="CM48" s="157"/>
      <c r="CN48" s="530"/>
      <c r="CO48" s="181"/>
      <c r="CP48" s="183">
        <v>0</v>
      </c>
      <c r="CQ48" s="183">
        <v>0</v>
      </c>
      <c r="CR48" s="183">
        <v>0</v>
      </c>
      <c r="CS48" s="183">
        <v>0</v>
      </c>
      <c r="CT48" s="183">
        <v>0</v>
      </c>
      <c r="CU48" s="183">
        <v>0</v>
      </c>
      <c r="CV48" s="183">
        <v>0</v>
      </c>
      <c r="CW48" s="181">
        <f>SUM(CP48:CV48)</f>
        <v>0</v>
      </c>
      <c r="CX48" s="181"/>
      <c r="CY48" s="181"/>
      <c r="CZ48" s="183">
        <v>0</v>
      </c>
      <c r="DA48" s="181"/>
      <c r="DB48" s="181"/>
      <c r="DC48" s="181"/>
      <c r="DD48" s="180"/>
      <c r="DE48" s="181"/>
      <c r="DF48" s="180"/>
      <c r="DG48" s="181"/>
      <c r="DH48" s="180"/>
      <c r="DI48" s="181">
        <f>CT48+DG48</f>
        <v>0</v>
      </c>
      <c r="DJ48" s="180"/>
      <c r="DK48" s="180">
        <f>CW48+DC48+DG48</f>
        <v>0</v>
      </c>
      <c r="DL48" s="157"/>
      <c r="DM48" s="509"/>
      <c r="DN48" s="153"/>
      <c r="DO48" s="114"/>
      <c r="DP48" s="114"/>
      <c r="DQ48" s="34"/>
      <c r="DR48" s="34"/>
      <c r="DS48" s="137"/>
      <c r="DT48" s="137"/>
      <c r="DU48" s="137"/>
      <c r="DV48" s="137"/>
      <c r="DW48" s="137"/>
      <c r="DX48" s="137"/>
      <c r="DY48" s="137"/>
      <c r="DZ48" s="137"/>
      <c r="EA48" s="137"/>
      <c r="EB48" s="137"/>
      <c r="EC48" s="137">
        <v>0</v>
      </c>
      <c r="ED48" s="137">
        <v>0</v>
      </c>
      <c r="EE48" s="137">
        <v>0</v>
      </c>
      <c r="EF48" s="137">
        <v>572.07144999999991</v>
      </c>
      <c r="EG48" s="137">
        <v>0</v>
      </c>
      <c r="EH48" s="137">
        <v>0</v>
      </c>
      <c r="EI48" s="137">
        <v>0</v>
      </c>
      <c r="EJ48" s="137">
        <v>572.07144999999582</v>
      </c>
      <c r="EK48" s="34"/>
      <c r="EL48" s="34"/>
      <c r="EM48" s="34"/>
      <c r="EN48" s="34"/>
      <c r="EO48" s="34"/>
      <c r="EP48" s="34"/>
      <c r="EQ48" s="34"/>
      <c r="ER48" s="94"/>
      <c r="ES48" s="94"/>
      <c r="ET48" s="94"/>
      <c r="EU48" s="94"/>
      <c r="EV48" s="9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86"/>
    </row>
    <row r="49" spans="1:189" s="31" customFormat="1" ht="16.5" thickBot="1">
      <c r="A49" s="53"/>
      <c r="B49" s="165"/>
      <c r="C49" s="171">
        <f>SUM(C47:C48)</f>
        <v>-77824.922002927997</v>
      </c>
      <c r="D49" s="171">
        <f t="shared" ref="D49:J49" si="136">SUM(D47:D48)</f>
        <v>-4224.6290298692902</v>
      </c>
      <c r="E49" s="171">
        <f t="shared" si="136"/>
        <v>-1041.5743263121399</v>
      </c>
      <c r="F49" s="171">
        <f t="shared" si="136"/>
        <v>-1558.8679199999999</v>
      </c>
      <c r="G49" s="171">
        <f t="shared" ref="G49:H49" si="137">SUM(G47:G48)</f>
        <v>-226.32740418846299</v>
      </c>
      <c r="H49" s="171">
        <f t="shared" si="137"/>
        <v>0</v>
      </c>
      <c r="I49" s="171">
        <f t="shared" si="136"/>
        <v>61.508610000000033</v>
      </c>
      <c r="J49" s="171">
        <f t="shared" si="136"/>
        <v>-84814.8120732979</v>
      </c>
      <c r="K49" s="150">
        <f t="shared" si="135"/>
        <v>0</v>
      </c>
      <c r="L49"/>
      <c r="M49"/>
      <c r="N49"/>
      <c r="O49"/>
      <c r="P49" s="171">
        <f t="shared" ref="P49" si="138">SUM(P47:P48)</f>
        <v>0</v>
      </c>
      <c r="Q49" s="181"/>
      <c r="R49" s="171"/>
      <c r="S49" s="171"/>
      <c r="T49" s="171"/>
      <c r="U49" s="171"/>
      <c r="V49" s="171"/>
      <c r="W49" s="181"/>
      <c r="X49" s="485"/>
      <c r="Y49" s="114"/>
      <c r="Z49" s="171">
        <f>SUM(Z47:Z48)</f>
        <v>-77824.922002927997</v>
      </c>
      <c r="AA49" s="171">
        <f t="shared" ref="AA49:AF49" si="139">SUM(AA47:AA48)</f>
        <v>-4224.6290298692902</v>
      </c>
      <c r="AB49" s="171">
        <f t="shared" si="139"/>
        <v>-1041.5743263121399</v>
      </c>
      <c r="AC49" s="171">
        <f t="shared" si="139"/>
        <v>-1558.8679199999999</v>
      </c>
      <c r="AD49" s="171">
        <f t="shared" si="139"/>
        <v>-226.32740418846299</v>
      </c>
      <c r="AE49" s="171">
        <f t="shared" si="139"/>
        <v>61.508610000000033</v>
      </c>
      <c r="AF49" s="171">
        <f t="shared" si="139"/>
        <v>-84814.8120732979</v>
      </c>
      <c r="AG49" s="181"/>
      <c r="AH49" s="181"/>
      <c r="AI49" s="181"/>
      <c r="AJ49" s="171"/>
      <c r="AK49" s="171"/>
      <c r="AL49" s="171"/>
      <c r="AM49" s="171"/>
      <c r="AN49" s="171"/>
      <c r="AO49" s="171"/>
      <c r="AP49" s="171"/>
      <c r="AQ49" s="171"/>
      <c r="AR49" s="171"/>
      <c r="AS49" s="157"/>
      <c r="AT49" s="485"/>
      <c r="AU49" s="114"/>
      <c r="AV49" s="171">
        <f>SUM(AV47:AV48)</f>
        <v>0</v>
      </c>
      <c r="AW49" s="171">
        <f t="shared" ref="AW49" si="140">SUM(AW47:AW48)</f>
        <v>0</v>
      </c>
      <c r="AX49" s="171">
        <f t="shared" ref="AX49" si="141">SUM(AX47:AX48)</f>
        <v>0</v>
      </c>
      <c r="AY49" s="171">
        <f t="shared" ref="AY49" si="142">SUM(AY47:AY48)</f>
        <v>0</v>
      </c>
      <c r="AZ49" s="171">
        <f t="shared" ref="AZ49" si="143">SUM(AZ47:AZ48)</f>
        <v>0</v>
      </c>
      <c r="BA49" s="171">
        <f t="shared" ref="BA49:BB49" si="144">SUM(BA47:BA48)</f>
        <v>0</v>
      </c>
      <c r="BB49" s="171">
        <f t="shared" si="144"/>
        <v>0</v>
      </c>
      <c r="BC49" s="181"/>
      <c r="BD49" s="181"/>
      <c r="BE49" s="115"/>
      <c r="BF49" s="171"/>
      <c r="BG49" s="171"/>
      <c r="BH49" s="171"/>
      <c r="BI49" s="171"/>
      <c r="BJ49" s="171"/>
      <c r="BK49" s="171"/>
      <c r="BL49" s="171">
        <f>SUM(BL47:BL48)</f>
        <v>0</v>
      </c>
      <c r="BM49" s="171"/>
      <c r="BN49" s="171">
        <f t="shared" ref="BN49" si="145">SUM(BN47:BN48)</f>
        <v>0</v>
      </c>
      <c r="BO49" s="157"/>
      <c r="BP49" s="510"/>
      <c r="BQ49" s="181"/>
      <c r="BR49" s="182">
        <f>SUM(BR47:BR48)</f>
        <v>0</v>
      </c>
      <c r="BS49" s="182">
        <f t="shared" ref="BS49" si="146">SUM(BS47:BS48)</f>
        <v>0</v>
      </c>
      <c r="BT49" s="182">
        <f t="shared" ref="BT49" si="147">SUM(BT47:BT48)</f>
        <v>0</v>
      </c>
      <c r="BU49" s="182">
        <f t="shared" ref="BU49" si="148">SUM(BU47:BU48)</f>
        <v>0</v>
      </c>
      <c r="BV49" s="182">
        <f t="shared" ref="BV49" si="149">SUM(BV47:BV48)</f>
        <v>0</v>
      </c>
      <c r="BW49" s="182">
        <f t="shared" ref="BW49:BX49" si="150">SUM(BW47:BW48)</f>
        <v>0</v>
      </c>
      <c r="BX49" s="182">
        <f t="shared" si="150"/>
        <v>0</v>
      </c>
      <c r="BY49" s="181"/>
      <c r="BZ49" s="181"/>
      <c r="CA49" s="181"/>
      <c r="CB49" s="181"/>
      <c r="CC49" s="181"/>
      <c r="CD49" s="171"/>
      <c r="CE49" s="171"/>
      <c r="CF49" s="171"/>
      <c r="CG49" s="171"/>
      <c r="CH49" s="171"/>
      <c r="CI49" s="171"/>
      <c r="CJ49" s="171">
        <f>SUM(CJ47:CJ48)</f>
        <v>0</v>
      </c>
      <c r="CK49" s="171"/>
      <c r="CL49" s="171">
        <f t="shared" ref="CL49" si="151">SUM(CL47:CL48)</f>
        <v>0</v>
      </c>
      <c r="CM49" s="157"/>
      <c r="CN49" s="530"/>
      <c r="CO49" s="181"/>
      <c r="CP49" s="182">
        <f>SUM(CP47:CP48)</f>
        <v>0</v>
      </c>
      <c r="CQ49" s="182">
        <f t="shared" ref="CQ49" si="152">SUM(CQ47:CQ48)</f>
        <v>0</v>
      </c>
      <c r="CR49" s="182">
        <f t="shared" ref="CR49" si="153">SUM(CR47:CR48)</f>
        <v>0</v>
      </c>
      <c r="CS49" s="182">
        <f t="shared" ref="CS49" si="154">SUM(CS47:CS48)</f>
        <v>0</v>
      </c>
      <c r="CT49" s="182">
        <f t="shared" ref="CT49:CU49" si="155">SUM(CT47:CT48)</f>
        <v>0</v>
      </c>
      <c r="CU49" s="182">
        <f t="shared" si="155"/>
        <v>0</v>
      </c>
      <c r="CV49" s="182">
        <f t="shared" ref="CV49:CW49" si="156">SUM(CV47:CV48)</f>
        <v>0</v>
      </c>
      <c r="CW49" s="182">
        <f t="shared" si="156"/>
        <v>0</v>
      </c>
      <c r="CX49" s="181"/>
      <c r="CY49" s="181"/>
      <c r="CZ49" s="182">
        <f t="shared" ref="CZ49" si="157">SUM(CZ47:CZ48)</f>
        <v>0</v>
      </c>
      <c r="DA49" s="181"/>
      <c r="DB49" s="181"/>
      <c r="DC49" s="171"/>
      <c r="DD49" s="171"/>
      <c r="DE49" s="171"/>
      <c r="DF49" s="171"/>
      <c r="DG49" s="171"/>
      <c r="DH49" s="171"/>
      <c r="DI49" s="171">
        <f>SUM(DI47:DI48)</f>
        <v>0</v>
      </c>
      <c r="DJ49" s="171"/>
      <c r="DK49" s="171">
        <f t="shared" ref="DK49" si="158">SUM(DK47:DK48)</f>
        <v>0</v>
      </c>
      <c r="DL49" s="157"/>
      <c r="DM49" s="509"/>
      <c r="DN49" s="153"/>
      <c r="DO49" s="114"/>
      <c r="DP49" s="114"/>
      <c r="DQ49" s="34"/>
      <c r="DR49" s="34"/>
      <c r="DS49" s="137"/>
      <c r="DT49" s="137"/>
      <c r="DU49" s="137"/>
      <c r="DV49" s="137"/>
      <c r="DW49" s="137"/>
      <c r="DX49" s="137"/>
      <c r="DY49" s="137"/>
      <c r="DZ49" s="137"/>
      <c r="EA49" s="137"/>
      <c r="EB49" s="137"/>
      <c r="EC49" s="137">
        <v>0</v>
      </c>
      <c r="ED49" s="137">
        <v>0</v>
      </c>
      <c r="EE49" s="137">
        <v>0</v>
      </c>
      <c r="EF49" s="137">
        <v>-2794.66255</v>
      </c>
      <c r="EG49" s="137">
        <v>0</v>
      </c>
      <c r="EH49" s="137">
        <v>0</v>
      </c>
      <c r="EI49" s="137">
        <v>0</v>
      </c>
      <c r="EJ49" s="137">
        <v>-2794.6625499999936</v>
      </c>
      <c r="EK49" s="34"/>
      <c r="EL49" s="34"/>
      <c r="EM49" s="34"/>
      <c r="EN49" s="34"/>
      <c r="EO49" s="34"/>
      <c r="EP49" s="34"/>
      <c r="EQ49" s="34"/>
      <c r="ER49" s="94"/>
      <c r="ES49" s="94"/>
      <c r="ET49" s="94"/>
      <c r="EU49" s="94"/>
      <c r="EV49" s="9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90"/>
    </row>
    <row r="50" spans="1:189" s="29" customFormat="1" ht="16.5" thickTop="1">
      <c r="A50" s="54"/>
      <c r="B50" s="147"/>
      <c r="C50" s="194">
        <f t="shared" ref="C50:J50" si="159">C49-C25</f>
        <v>0</v>
      </c>
      <c r="D50" s="194">
        <f t="shared" si="159"/>
        <v>0</v>
      </c>
      <c r="E50" s="194">
        <f t="shared" si="159"/>
        <v>0</v>
      </c>
      <c r="F50" s="194">
        <f t="shared" si="159"/>
        <v>0</v>
      </c>
      <c r="G50" s="194"/>
      <c r="H50" s="194"/>
      <c r="I50" s="194">
        <f t="shared" si="159"/>
        <v>0</v>
      </c>
      <c r="J50" s="194">
        <f t="shared" si="159"/>
        <v>0</v>
      </c>
      <c r="K50" s="197"/>
      <c r="L50"/>
      <c r="M50"/>
      <c r="N50"/>
      <c r="O50"/>
      <c r="P50"/>
      <c r="Q50" s="195"/>
      <c r="R50" s="194"/>
      <c r="S50" s="194"/>
      <c r="T50" s="194"/>
      <c r="U50" s="194"/>
      <c r="V50" s="194"/>
      <c r="W50" s="195"/>
      <c r="X50" s="487"/>
      <c r="Y50" s="114"/>
      <c r="Z50" s="194">
        <f t="shared" ref="Z50" si="160">Z49-Z25</f>
        <v>0</v>
      </c>
      <c r="AA50" s="194">
        <f t="shared" ref="AA50:AF50" si="161">AA49-AA25</f>
        <v>0</v>
      </c>
      <c r="AB50" s="194">
        <f t="shared" si="161"/>
        <v>0</v>
      </c>
      <c r="AC50" s="194">
        <f t="shared" si="161"/>
        <v>0</v>
      </c>
      <c r="AD50" s="194">
        <f t="shared" si="161"/>
        <v>0</v>
      </c>
      <c r="AE50" s="194">
        <f t="shared" si="161"/>
        <v>0</v>
      </c>
      <c r="AF50" s="194">
        <f t="shared" si="161"/>
        <v>0</v>
      </c>
      <c r="AG50" s="197"/>
      <c r="AH50" s="197"/>
      <c r="AI50" s="197"/>
      <c r="AJ50" s="194"/>
      <c r="AK50" s="194"/>
      <c r="AL50" s="194"/>
      <c r="AM50" s="194"/>
      <c r="AN50" s="194"/>
      <c r="AO50" s="194"/>
      <c r="AP50" s="194"/>
      <c r="AQ50" s="194"/>
      <c r="AR50" s="194"/>
      <c r="AS50" s="157"/>
      <c r="AT50" s="487"/>
      <c r="AU50" s="115"/>
      <c r="AV50" s="194">
        <f t="shared" ref="AV50:BB50" si="162">AV49-AV25</f>
        <v>0</v>
      </c>
      <c r="AW50" s="194">
        <f t="shared" si="162"/>
        <v>0</v>
      </c>
      <c r="AX50" s="194">
        <f t="shared" si="162"/>
        <v>0</v>
      </c>
      <c r="AY50" s="194">
        <f t="shared" si="162"/>
        <v>0</v>
      </c>
      <c r="AZ50" s="194">
        <f t="shared" si="162"/>
        <v>0</v>
      </c>
      <c r="BA50" s="194">
        <f t="shared" si="162"/>
        <v>0</v>
      </c>
      <c r="BB50" s="194">
        <f t="shared" si="162"/>
        <v>0</v>
      </c>
      <c r="BC50" s="197"/>
      <c r="BD50" s="197"/>
      <c r="BE50" s="115"/>
      <c r="BF50" s="194"/>
      <c r="BG50" s="194"/>
      <c r="BH50" s="194"/>
      <c r="BI50" s="194"/>
      <c r="BJ50" s="194"/>
      <c r="BK50" s="194"/>
      <c r="BL50" s="194"/>
      <c r="BM50" s="194"/>
      <c r="BN50" s="194">
        <f>BN49-BN25</f>
        <v>0</v>
      </c>
      <c r="BO50" s="157"/>
      <c r="BP50" s="511"/>
      <c r="BQ50" s="180"/>
      <c r="BR50" s="194">
        <f t="shared" ref="BR50:BX50" si="163">BR49-BR25</f>
        <v>0</v>
      </c>
      <c r="BS50" s="194">
        <f t="shared" si="163"/>
        <v>0</v>
      </c>
      <c r="BT50" s="194">
        <f t="shared" si="163"/>
        <v>0</v>
      </c>
      <c r="BU50" s="194">
        <f t="shared" si="163"/>
        <v>0</v>
      </c>
      <c r="BV50" s="194">
        <f t="shared" si="163"/>
        <v>0</v>
      </c>
      <c r="BW50" s="194">
        <f t="shared" si="163"/>
        <v>0</v>
      </c>
      <c r="BX50" s="194">
        <f t="shared" si="163"/>
        <v>0</v>
      </c>
      <c r="BY50" s="197"/>
      <c r="BZ50" s="197"/>
      <c r="CA50" s="197"/>
      <c r="CB50" s="197"/>
      <c r="CC50" s="134"/>
      <c r="CD50" s="194"/>
      <c r="CE50" s="194"/>
      <c r="CF50" s="194"/>
      <c r="CG50" s="194"/>
      <c r="CH50" s="194"/>
      <c r="CI50" s="194"/>
      <c r="CJ50" s="194"/>
      <c r="CK50" s="194"/>
      <c r="CL50" s="194">
        <f>CL49-CL25</f>
        <v>0</v>
      </c>
      <c r="CM50" s="157"/>
      <c r="CN50" s="512"/>
      <c r="CO50" s="341"/>
      <c r="CP50" s="196">
        <f t="shared" ref="CP50:CW50" si="164">CP49-CP25</f>
        <v>0</v>
      </c>
      <c r="CQ50" s="196">
        <f t="shared" si="164"/>
        <v>0</v>
      </c>
      <c r="CR50" s="196">
        <f t="shared" si="164"/>
        <v>0</v>
      </c>
      <c r="CS50" s="196">
        <f t="shared" si="164"/>
        <v>0</v>
      </c>
      <c r="CT50" s="196">
        <f t="shared" si="164"/>
        <v>0</v>
      </c>
      <c r="CU50" s="196">
        <f t="shared" ref="CU50" si="165">CU49-CU25</f>
        <v>0</v>
      </c>
      <c r="CV50" s="196">
        <f t="shared" si="164"/>
        <v>0</v>
      </c>
      <c r="CW50" s="196">
        <f t="shared" si="164"/>
        <v>0</v>
      </c>
      <c r="CX50" s="197"/>
      <c r="CY50" s="195"/>
      <c r="CZ50" s="196">
        <f t="shared" ref="CZ50" si="166">CZ49-CZ25</f>
        <v>0</v>
      </c>
      <c r="DA50" s="195"/>
      <c r="DB50" s="195"/>
      <c r="DC50" s="194"/>
      <c r="DD50" s="194"/>
      <c r="DE50" s="194"/>
      <c r="DF50" s="194"/>
      <c r="DG50" s="194"/>
      <c r="DH50" s="194"/>
      <c r="DI50" s="194"/>
      <c r="DJ50" s="194"/>
      <c r="DK50" s="194">
        <f>DK49-DK25</f>
        <v>0</v>
      </c>
      <c r="DL50" s="157"/>
      <c r="DM50" s="545"/>
      <c r="DN50" s="153"/>
      <c r="DO50" s="114"/>
      <c r="DP50" s="114"/>
      <c r="DQ50" s="34"/>
      <c r="DR50" s="34"/>
      <c r="DS50" s="137"/>
      <c r="DT50" s="137"/>
      <c r="DU50" s="137"/>
      <c r="DV50" s="137"/>
      <c r="DW50" s="137"/>
      <c r="DX50" s="137"/>
      <c r="DY50" s="137"/>
      <c r="DZ50" s="137"/>
      <c r="EA50" s="137"/>
      <c r="EB50" s="137"/>
      <c r="EC50" s="137">
        <v>0</v>
      </c>
      <c r="ED50" s="137">
        <v>0</v>
      </c>
      <c r="EE50" s="137">
        <v>0</v>
      </c>
      <c r="EF50" s="137">
        <v>0</v>
      </c>
      <c r="EG50" s="137">
        <v>0</v>
      </c>
      <c r="EH50" s="137">
        <v>0</v>
      </c>
      <c r="EI50" s="137">
        <v>0</v>
      </c>
      <c r="EJ50" s="137">
        <v>0</v>
      </c>
      <c r="EK50" s="34"/>
      <c r="EL50" s="34"/>
      <c r="EM50" s="34"/>
      <c r="EN50" s="34"/>
      <c r="EO50" s="34"/>
      <c r="EP50" s="34"/>
      <c r="EQ50" s="34"/>
      <c r="ER50" s="94"/>
      <c r="ES50" s="94"/>
      <c r="ET50" s="94"/>
      <c r="EU50" s="94"/>
      <c r="EV50" s="9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  <c r="FQ50" s="34"/>
      <c r="FR50" s="34"/>
      <c r="FS50" s="34"/>
      <c r="FT50" s="34"/>
      <c r="FU50" s="34"/>
      <c r="FV50" s="34"/>
      <c r="FW50" s="34"/>
      <c r="FX50" s="34"/>
      <c r="FY50" s="34"/>
      <c r="FZ50" s="34"/>
      <c r="GA50" s="34"/>
      <c r="GB50" s="34"/>
      <c r="GC50" s="34"/>
      <c r="GD50" s="34"/>
      <c r="GE50" s="34"/>
      <c r="GF50" s="34"/>
      <c r="GG50" s="123"/>
    </row>
    <row r="51" spans="1:189" s="29" customFormat="1" ht="15.75">
      <c r="A51" s="54"/>
      <c r="B51" s="30" t="s">
        <v>55</v>
      </c>
      <c r="C51" s="116"/>
      <c r="D51" s="116"/>
      <c r="E51" s="116"/>
      <c r="F51" s="116"/>
      <c r="G51" s="116"/>
      <c r="H51" s="116"/>
      <c r="I51" s="116"/>
      <c r="J51" s="116"/>
      <c r="K51" s="115"/>
      <c r="L51"/>
      <c r="M51"/>
      <c r="N51"/>
      <c r="O51"/>
      <c r="P51"/>
      <c r="Q51" s="192"/>
      <c r="R51" s="115"/>
      <c r="S51" s="115"/>
      <c r="T51" s="115"/>
      <c r="U51" s="115"/>
      <c r="V51" s="115"/>
      <c r="W51" s="192"/>
      <c r="X51" s="488"/>
      <c r="Y51" s="114"/>
      <c r="Z51" s="116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57"/>
      <c r="AT51" s="488"/>
      <c r="AU51" s="115"/>
      <c r="AV51" s="116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57"/>
      <c r="BP51" s="514"/>
      <c r="BQ51" s="180"/>
      <c r="BR51" s="115"/>
      <c r="BS51" s="115"/>
      <c r="BT51" s="115"/>
      <c r="BU51" s="115"/>
      <c r="BV51" s="115"/>
      <c r="BW51" s="115"/>
      <c r="BX51" s="115"/>
      <c r="BY51" s="115"/>
      <c r="BZ51" s="115"/>
      <c r="CA51" s="115"/>
      <c r="CB51" s="115"/>
      <c r="CC51" s="180"/>
      <c r="CD51" s="115"/>
      <c r="CE51" s="115"/>
      <c r="CF51" s="115"/>
      <c r="CG51" s="115"/>
      <c r="CH51" s="115"/>
      <c r="CI51" s="115"/>
      <c r="CJ51" s="115"/>
      <c r="CK51" s="115"/>
      <c r="CL51" s="115"/>
      <c r="CM51" s="157"/>
      <c r="CN51" s="512"/>
      <c r="CO51" s="181"/>
      <c r="CP51" s="192"/>
      <c r="CQ51" s="192"/>
      <c r="CR51" s="192"/>
      <c r="CS51" s="192"/>
      <c r="CT51" s="192"/>
      <c r="CU51" s="192"/>
      <c r="CV51" s="192"/>
      <c r="CW51" s="192"/>
      <c r="CX51" s="115"/>
      <c r="CY51" s="192"/>
      <c r="CZ51" s="192"/>
      <c r="DA51" s="192"/>
      <c r="DB51" s="192"/>
      <c r="DC51" s="115"/>
      <c r="DD51" s="115"/>
      <c r="DE51" s="115"/>
      <c r="DF51" s="115"/>
      <c r="DG51" s="115"/>
      <c r="DH51" s="115"/>
      <c r="DI51" s="115"/>
      <c r="DJ51" s="115"/>
      <c r="DK51" s="115"/>
      <c r="DL51" s="157"/>
      <c r="DM51" s="544"/>
      <c r="DN51" s="153"/>
      <c r="DO51" s="114"/>
      <c r="DP51" s="114"/>
      <c r="DQ51" s="34"/>
      <c r="DR51" s="34"/>
      <c r="DS51" s="137"/>
      <c r="DT51" s="137"/>
      <c r="DU51" s="137"/>
      <c r="DV51" s="137"/>
      <c r="DW51" s="137"/>
      <c r="DX51" s="137"/>
      <c r="DY51" s="137"/>
      <c r="DZ51" s="137"/>
      <c r="EA51" s="137"/>
      <c r="EB51" s="137"/>
      <c r="EC51" s="137">
        <v>0</v>
      </c>
      <c r="ED51" s="137">
        <v>0</v>
      </c>
      <c r="EE51" s="137">
        <v>0</v>
      </c>
      <c r="EF51" s="137">
        <v>0</v>
      </c>
      <c r="EG51" s="137">
        <v>0</v>
      </c>
      <c r="EH51" s="137">
        <v>0</v>
      </c>
      <c r="EI51" s="137">
        <v>0</v>
      </c>
      <c r="EJ51" s="137">
        <v>0</v>
      </c>
      <c r="EK51" s="34"/>
      <c r="EL51" s="34"/>
      <c r="EM51" s="34"/>
      <c r="EN51" s="34"/>
      <c r="EO51" s="34"/>
      <c r="EP51" s="34"/>
      <c r="EQ51" s="34"/>
      <c r="ER51" s="94"/>
      <c r="ES51" s="94"/>
      <c r="ET51" s="94"/>
      <c r="EU51" s="94"/>
      <c r="EV51" s="9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</row>
    <row r="52" spans="1:189" s="29" customFormat="1" ht="15.75">
      <c r="A52" s="54" t="s">
        <v>134</v>
      </c>
      <c r="B52" s="165" t="s">
        <v>56</v>
      </c>
      <c r="C52" s="166">
        <v>10448.377533376901</v>
      </c>
      <c r="D52" s="166">
        <v>2.35533899340694</v>
      </c>
      <c r="E52" s="166">
        <v>42.136854780112103</v>
      </c>
      <c r="F52" s="166">
        <v>963.18326999999999</v>
      </c>
      <c r="G52" s="166">
        <v>-0.22749945697202401</v>
      </c>
      <c r="H52" s="166">
        <v>0</v>
      </c>
      <c r="I52" s="166">
        <v>379.70626000000198</v>
      </c>
      <c r="J52" s="166">
        <f t="shared" ref="J52:J57" si="167">SUM(C52:I52)</f>
        <v>11835.53175769345</v>
      </c>
      <c r="K52" s="150">
        <f t="shared" ref="K52:K58" si="168">SUM(C52:I52)-J52</f>
        <v>0</v>
      </c>
      <c r="L52"/>
      <c r="M52"/>
      <c r="N52"/>
      <c r="O52"/>
      <c r="P52" s="166">
        <v>0</v>
      </c>
      <c r="Q52" s="181"/>
      <c r="R52" s="166"/>
      <c r="S52" s="180"/>
      <c r="T52" s="166"/>
      <c r="U52" s="180"/>
      <c r="V52" s="180"/>
      <c r="W52" s="181"/>
      <c r="X52" s="486"/>
      <c r="Y52" s="114"/>
      <c r="Z52" s="166">
        <v>10448.377533376901</v>
      </c>
      <c r="AA52" s="183">
        <v>2.35533899340694</v>
      </c>
      <c r="AB52" s="183">
        <v>42.136854780112103</v>
      </c>
      <c r="AC52" s="183">
        <v>963.18326999999999</v>
      </c>
      <c r="AD52" s="183">
        <v>-0.22749945697202401</v>
      </c>
      <c r="AE52" s="183">
        <v>379.70626000000198</v>
      </c>
      <c r="AF52" s="180">
        <f t="shared" ref="AF52:AF57" si="169">SUM(Z52:AE52)</f>
        <v>11835.53175769345</v>
      </c>
      <c r="AG52" s="181"/>
      <c r="AH52" s="180"/>
      <c r="AI52" s="180"/>
      <c r="AJ52" s="181"/>
      <c r="AK52" s="180"/>
      <c r="AL52" s="180"/>
      <c r="AM52" s="180"/>
      <c r="AN52" s="166"/>
      <c r="AO52" s="180"/>
      <c r="AP52" s="166"/>
      <c r="AQ52" s="180"/>
      <c r="AR52" s="180"/>
      <c r="AS52" s="157"/>
      <c r="AT52" s="486"/>
      <c r="AU52" s="114"/>
      <c r="AV52" s="166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0">
        <f t="shared" ref="BB52:BB57" si="170">SUM(AV52:BA52)</f>
        <v>0</v>
      </c>
      <c r="BC52" s="181"/>
      <c r="BD52" s="181"/>
      <c r="BE52" s="115"/>
      <c r="BF52" s="181"/>
      <c r="BG52" s="180"/>
      <c r="BH52" s="180"/>
      <c r="BI52" s="180"/>
      <c r="BJ52" s="166"/>
      <c r="BK52" s="180"/>
      <c r="BL52" s="166">
        <f>AZ52+BJ52</f>
        <v>0</v>
      </c>
      <c r="BM52" s="180"/>
      <c r="BN52" s="180">
        <f>BB52+BF52+BJ52</f>
        <v>0</v>
      </c>
      <c r="BO52" s="157"/>
      <c r="BP52" s="513"/>
      <c r="BQ52" s="180"/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0">
        <f t="shared" ref="BX52:BX57" si="171">SUM(BR52:BW52)</f>
        <v>0</v>
      </c>
      <c r="BY52" s="181"/>
      <c r="BZ52" s="181"/>
      <c r="CA52" s="181"/>
      <c r="CB52" s="181"/>
      <c r="CC52" s="180"/>
      <c r="CD52" s="181"/>
      <c r="CE52" s="180"/>
      <c r="CF52" s="180"/>
      <c r="CG52" s="180"/>
      <c r="CH52" s="166"/>
      <c r="CI52" s="180"/>
      <c r="CJ52" s="166">
        <f>BV52+CH52</f>
        <v>0</v>
      </c>
      <c r="CK52" s="180"/>
      <c r="CL52" s="180">
        <f>BX52+CD52+CH52</f>
        <v>0</v>
      </c>
      <c r="CM52" s="157"/>
      <c r="CN52" s="512"/>
      <c r="CO52" s="181"/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1">
        <f t="shared" ref="CW52:CW57" si="172">SUM(CP52:CV52)</f>
        <v>0</v>
      </c>
      <c r="CX52" s="181"/>
      <c r="CY52" s="181"/>
      <c r="CZ52" s="183">
        <v>0</v>
      </c>
      <c r="DA52" s="181"/>
      <c r="DB52" s="181"/>
      <c r="DC52" s="181"/>
      <c r="DD52" s="180"/>
      <c r="DE52" s="180"/>
      <c r="DF52" s="180"/>
      <c r="DG52" s="180"/>
      <c r="DH52" s="180"/>
      <c r="DI52" s="180">
        <f>CT52+DG52</f>
        <v>0</v>
      </c>
      <c r="DJ52" s="180"/>
      <c r="DK52" s="180">
        <f>CW52+DC52+DG52</f>
        <v>0</v>
      </c>
      <c r="DL52" s="157"/>
      <c r="DM52" s="509"/>
      <c r="DN52" s="153"/>
      <c r="DO52" s="114"/>
      <c r="DP52" s="114"/>
      <c r="DQ52" s="34"/>
      <c r="DR52" s="34"/>
      <c r="DS52" s="137"/>
      <c r="DT52" s="137"/>
      <c r="DU52" s="137"/>
      <c r="DV52" s="137"/>
      <c r="DW52" s="137"/>
      <c r="DX52" s="137"/>
      <c r="DY52" s="137"/>
      <c r="DZ52" s="137"/>
      <c r="EA52" s="137"/>
      <c r="EB52" s="137"/>
      <c r="EC52" s="137">
        <v>0</v>
      </c>
      <c r="ED52" s="137">
        <v>0</v>
      </c>
      <c r="EE52" s="137">
        <v>0</v>
      </c>
      <c r="EF52" s="137">
        <v>0</v>
      </c>
      <c r="EG52" s="137">
        <v>0</v>
      </c>
      <c r="EH52" s="137">
        <v>0</v>
      </c>
      <c r="EI52" s="137">
        <v>0</v>
      </c>
      <c r="EJ52" s="137">
        <v>0</v>
      </c>
      <c r="EK52" s="34"/>
      <c r="EL52" s="34"/>
      <c r="EM52" s="34"/>
      <c r="EN52" s="34"/>
      <c r="EO52" s="34"/>
      <c r="EP52" s="34"/>
      <c r="EQ52" s="34"/>
      <c r="ER52" s="94"/>
      <c r="ES52" s="94"/>
      <c r="ET52" s="94"/>
      <c r="EU52" s="94"/>
      <c r="EV52" s="9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86"/>
    </row>
    <row r="53" spans="1:189" s="29" customFormat="1" ht="15.75">
      <c r="A53" s="54" t="s">
        <v>135</v>
      </c>
      <c r="B53" s="165" t="s">
        <v>57</v>
      </c>
      <c r="C53" s="210">
        <v>-1851.5591806980399</v>
      </c>
      <c r="D53" s="210">
        <v>-323.42326978246297</v>
      </c>
      <c r="E53" s="210">
        <v>0</v>
      </c>
      <c r="F53" s="210">
        <v>-253.21952999999999</v>
      </c>
      <c r="G53" s="210">
        <v>0</v>
      </c>
      <c r="H53" s="210">
        <v>0</v>
      </c>
      <c r="I53" s="210">
        <v>-3464.1689700000002</v>
      </c>
      <c r="J53" s="210">
        <f t="shared" si="167"/>
        <v>-5892.3709504805029</v>
      </c>
      <c r="K53" s="219">
        <f t="shared" si="168"/>
        <v>0</v>
      </c>
      <c r="L53"/>
      <c r="M53"/>
      <c r="N53"/>
      <c r="O53"/>
      <c r="P53" s="210">
        <v>0</v>
      </c>
      <c r="Q53" s="181"/>
      <c r="R53" s="210"/>
      <c r="S53" s="279"/>
      <c r="T53" s="210"/>
      <c r="U53" s="279"/>
      <c r="V53" s="279"/>
      <c r="W53" s="181"/>
      <c r="X53" s="489"/>
      <c r="Y53" s="198"/>
      <c r="Z53" s="210">
        <v>-1851.5591806980399</v>
      </c>
      <c r="AA53" s="299">
        <v>-323.42326978246297</v>
      </c>
      <c r="AB53" s="299">
        <v>0</v>
      </c>
      <c r="AC53" s="299">
        <v>-253.21952999999999</v>
      </c>
      <c r="AD53" s="299">
        <v>0</v>
      </c>
      <c r="AE53" s="199">
        <v>-3464.1689700000002</v>
      </c>
      <c r="AF53" s="199">
        <f t="shared" si="169"/>
        <v>-5892.3709504805029</v>
      </c>
      <c r="AG53" s="181"/>
      <c r="AH53" s="153"/>
      <c r="AI53" s="153"/>
      <c r="AJ53" s="199"/>
      <c r="AK53" s="210"/>
      <c r="AL53" s="210"/>
      <c r="AM53" s="279"/>
      <c r="AN53" s="210"/>
      <c r="AO53" s="279"/>
      <c r="AP53" s="210"/>
      <c r="AQ53" s="279"/>
      <c r="AR53" s="210"/>
      <c r="AS53" s="157"/>
      <c r="AT53" s="486"/>
      <c r="AU53" s="198"/>
      <c r="AV53" s="210">
        <v>0</v>
      </c>
      <c r="AW53" s="299">
        <v>0</v>
      </c>
      <c r="AX53" s="299">
        <v>0</v>
      </c>
      <c r="AY53" s="299">
        <v>0</v>
      </c>
      <c r="AZ53" s="299">
        <v>0</v>
      </c>
      <c r="BA53" s="199">
        <v>0</v>
      </c>
      <c r="BB53" s="199">
        <f t="shared" si="170"/>
        <v>0</v>
      </c>
      <c r="BC53" s="181"/>
      <c r="BD53" s="181"/>
      <c r="BE53" s="197"/>
      <c r="BF53" s="199"/>
      <c r="BG53" s="210"/>
      <c r="BH53" s="210"/>
      <c r="BI53" s="279"/>
      <c r="BJ53" s="210"/>
      <c r="BK53" s="279"/>
      <c r="BL53" s="210">
        <f>AZ53+BJ53</f>
        <v>0</v>
      </c>
      <c r="BM53" s="279"/>
      <c r="BN53" s="210">
        <f>BB53+BF53+BJ53</f>
        <v>0</v>
      </c>
      <c r="BO53" s="157"/>
      <c r="BP53" s="515"/>
      <c r="BQ53" s="144"/>
      <c r="BR53" s="261">
        <v>0</v>
      </c>
      <c r="BS53" s="261">
        <v>0</v>
      </c>
      <c r="BT53" s="261">
        <v>0</v>
      </c>
      <c r="BU53" s="261">
        <v>0</v>
      </c>
      <c r="BV53" s="261">
        <v>0</v>
      </c>
      <c r="BW53" s="261">
        <v>0</v>
      </c>
      <c r="BX53" s="210">
        <f t="shared" si="171"/>
        <v>0</v>
      </c>
      <c r="BY53" s="181"/>
      <c r="BZ53" s="181"/>
      <c r="CA53" s="181"/>
      <c r="CB53" s="181"/>
      <c r="CC53" s="210"/>
      <c r="CD53" s="199"/>
      <c r="CE53" s="210"/>
      <c r="CF53" s="210"/>
      <c r="CG53" s="279"/>
      <c r="CH53" s="210"/>
      <c r="CI53" s="279"/>
      <c r="CJ53" s="210">
        <f>BV53+CH53</f>
        <v>0</v>
      </c>
      <c r="CK53" s="279"/>
      <c r="CL53" s="210">
        <f>BX53+CD53+CH53</f>
        <v>0</v>
      </c>
      <c r="CM53" s="157"/>
      <c r="CN53" s="512"/>
      <c r="CO53" s="153"/>
      <c r="CP53" s="153">
        <v>0</v>
      </c>
      <c r="CQ53" s="153">
        <v>0</v>
      </c>
      <c r="CR53" s="153">
        <v>0</v>
      </c>
      <c r="CS53" s="153">
        <v>0</v>
      </c>
      <c r="CT53" s="153">
        <v>0</v>
      </c>
      <c r="CU53" s="153">
        <v>0</v>
      </c>
      <c r="CV53" s="153">
        <v>0</v>
      </c>
      <c r="CW53" s="153">
        <f t="shared" si="172"/>
        <v>0</v>
      </c>
      <c r="CX53" s="181"/>
      <c r="CY53" s="181"/>
      <c r="CZ53" s="153">
        <v>0</v>
      </c>
      <c r="DA53" s="181"/>
      <c r="DB53" s="153"/>
      <c r="DC53" s="153"/>
      <c r="DD53" s="144"/>
      <c r="DE53" s="144"/>
      <c r="DF53" s="180"/>
      <c r="DG53" s="144"/>
      <c r="DH53" s="180"/>
      <c r="DI53" s="144">
        <f>CT53+DG53</f>
        <v>0</v>
      </c>
      <c r="DJ53" s="180"/>
      <c r="DK53" s="144">
        <f>CW53+DC53+DG53</f>
        <v>0</v>
      </c>
      <c r="DL53" s="157"/>
      <c r="DM53" s="546"/>
      <c r="DN53" s="153"/>
      <c r="DO53" s="114"/>
      <c r="DP53" s="114"/>
      <c r="DQ53" s="34"/>
      <c r="DR53" s="34"/>
      <c r="DS53" s="137"/>
      <c r="DT53" s="137"/>
      <c r="DU53" s="137"/>
      <c r="DV53" s="137"/>
      <c r="DW53" s="137"/>
      <c r="DX53" s="137"/>
      <c r="DY53" s="137"/>
      <c r="DZ53" s="137"/>
      <c r="EA53" s="137"/>
      <c r="EB53" s="137"/>
      <c r="EC53" s="137">
        <v>0</v>
      </c>
      <c r="ED53" s="137">
        <v>0</v>
      </c>
      <c r="EE53" s="137">
        <v>0</v>
      </c>
      <c r="EF53" s="137">
        <v>0</v>
      </c>
      <c r="EG53" s="137">
        <v>0</v>
      </c>
      <c r="EH53" s="137">
        <v>0</v>
      </c>
      <c r="EI53" s="137">
        <v>0</v>
      </c>
      <c r="EJ53" s="137">
        <v>0</v>
      </c>
      <c r="EK53" s="34"/>
      <c r="EL53" s="34"/>
      <c r="EM53" s="34"/>
      <c r="EN53" s="34"/>
      <c r="EO53" s="34"/>
      <c r="EP53" s="34"/>
      <c r="EQ53" s="34"/>
      <c r="ER53" s="94"/>
      <c r="ES53" s="94"/>
      <c r="ET53" s="94"/>
      <c r="EU53" s="94"/>
      <c r="EV53" s="9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86"/>
    </row>
    <row r="54" spans="1:189" s="29" customFormat="1" ht="15.75">
      <c r="A54" s="54" t="s">
        <v>136</v>
      </c>
      <c r="B54" s="165" t="s">
        <v>137</v>
      </c>
      <c r="C54" s="55">
        <v>-76633.102199384593</v>
      </c>
      <c r="D54" s="56">
        <v>-1353.4717445803599</v>
      </c>
      <c r="E54" s="56">
        <v>0</v>
      </c>
      <c r="F54" s="56">
        <v>-2578.8477699999999</v>
      </c>
      <c r="G54" s="56">
        <v>0</v>
      </c>
      <c r="H54" s="56">
        <v>0</v>
      </c>
      <c r="I54" s="55">
        <v>-35112.199059999999</v>
      </c>
      <c r="J54" s="55">
        <f t="shared" si="167"/>
        <v>-115677.62077396494</v>
      </c>
      <c r="K54" s="219">
        <f t="shared" si="168"/>
        <v>0</v>
      </c>
      <c r="L54"/>
      <c r="M54"/>
      <c r="N54"/>
      <c r="O54"/>
      <c r="P54" s="55">
        <v>0</v>
      </c>
      <c r="Q54" s="181"/>
      <c r="R54" s="56"/>
      <c r="S54" s="280"/>
      <c r="T54" s="56"/>
      <c r="U54" s="280"/>
      <c r="V54" s="280"/>
      <c r="W54" s="181"/>
      <c r="X54" s="490"/>
      <c r="Y54" s="198"/>
      <c r="Z54" s="55">
        <v>-76633.102199384593</v>
      </c>
      <c r="AA54" s="56">
        <v>-1353.4717445803599</v>
      </c>
      <c r="AB54" s="56">
        <v>0</v>
      </c>
      <c r="AC54" s="56">
        <v>-2578.8477699999999</v>
      </c>
      <c r="AD54" s="56">
        <v>0</v>
      </c>
      <c r="AE54" s="55">
        <v>-35112.199059999999</v>
      </c>
      <c r="AF54" s="55">
        <f t="shared" si="169"/>
        <v>-115677.62077396494</v>
      </c>
      <c r="AG54" s="181"/>
      <c r="AH54" s="153"/>
      <c r="AI54" s="153"/>
      <c r="AJ54" s="55"/>
      <c r="AK54" s="199"/>
      <c r="AL54" s="199"/>
      <c r="AM54" s="398"/>
      <c r="AN54" s="56"/>
      <c r="AO54" s="280"/>
      <c r="AP54" s="56"/>
      <c r="AQ54" s="280"/>
      <c r="AR54" s="199"/>
      <c r="AS54" s="157"/>
      <c r="AT54" s="490"/>
      <c r="AU54" s="198"/>
      <c r="AV54" s="55">
        <v>0</v>
      </c>
      <c r="AW54" s="56">
        <v>0</v>
      </c>
      <c r="AX54" s="56">
        <v>0</v>
      </c>
      <c r="AY54" s="56">
        <v>0</v>
      </c>
      <c r="AZ54" s="56">
        <v>0</v>
      </c>
      <c r="BA54" s="55">
        <v>0</v>
      </c>
      <c r="BB54" s="55">
        <f t="shared" si="170"/>
        <v>0</v>
      </c>
      <c r="BC54" s="181"/>
      <c r="BD54" s="181"/>
      <c r="BE54" s="197"/>
      <c r="BF54" s="55"/>
      <c r="BG54" s="199"/>
      <c r="BH54" s="199"/>
      <c r="BI54" s="398"/>
      <c r="BJ54" s="56"/>
      <c r="BK54" s="280"/>
      <c r="BL54" s="56">
        <f>AZ54+BJ54</f>
        <v>0</v>
      </c>
      <c r="BM54" s="280"/>
      <c r="BN54" s="199">
        <f>BB54+BF54+BJ54</f>
        <v>0</v>
      </c>
      <c r="BO54" s="157"/>
      <c r="BP54" s="515"/>
      <c r="BQ54" s="144"/>
      <c r="BR54" s="262">
        <v>0</v>
      </c>
      <c r="BS54" s="262">
        <v>0</v>
      </c>
      <c r="BT54" s="262">
        <v>0</v>
      </c>
      <c r="BU54" s="262">
        <v>0</v>
      </c>
      <c r="BV54" s="262">
        <v>0</v>
      </c>
      <c r="BW54" s="262">
        <v>0</v>
      </c>
      <c r="BX54" s="55">
        <f t="shared" si="171"/>
        <v>0</v>
      </c>
      <c r="BY54" s="181"/>
      <c r="BZ54" s="181"/>
      <c r="CA54" s="181"/>
      <c r="CB54" s="181"/>
      <c r="CC54" s="199"/>
      <c r="CD54" s="55"/>
      <c r="CE54" s="55"/>
      <c r="CF54" s="55"/>
      <c r="CG54" s="398"/>
      <c r="CH54" s="56"/>
      <c r="CI54" s="280"/>
      <c r="CJ54" s="56">
        <f>BV54+CH54</f>
        <v>0</v>
      </c>
      <c r="CK54" s="280"/>
      <c r="CL54" s="199">
        <f>BX54+CD54+CH54</f>
        <v>0</v>
      </c>
      <c r="CM54" s="157"/>
      <c r="CN54" s="512"/>
      <c r="CO54" s="153"/>
      <c r="CP54" s="676">
        <v>0</v>
      </c>
      <c r="CQ54" s="676">
        <v>0</v>
      </c>
      <c r="CR54" s="676">
        <v>0</v>
      </c>
      <c r="CS54" s="676">
        <v>0</v>
      </c>
      <c r="CT54" s="676">
        <v>0</v>
      </c>
      <c r="CU54" s="676">
        <v>0</v>
      </c>
      <c r="CV54" s="676">
        <v>0</v>
      </c>
      <c r="CW54" s="676">
        <f t="shared" si="172"/>
        <v>0</v>
      </c>
      <c r="CX54" s="181"/>
      <c r="CY54" s="181"/>
      <c r="CZ54" s="676">
        <v>0</v>
      </c>
      <c r="DA54" s="181"/>
      <c r="DB54" s="153"/>
      <c r="DC54" s="676"/>
      <c r="DD54" s="676"/>
      <c r="DE54" s="676"/>
      <c r="DF54" s="677"/>
      <c r="DG54" s="678"/>
      <c r="DH54" s="181"/>
      <c r="DI54" s="678">
        <f>CT54+DG54</f>
        <v>0</v>
      </c>
      <c r="DJ54" s="181"/>
      <c r="DK54" s="153">
        <f>CW54+DC54+DG54</f>
        <v>0</v>
      </c>
      <c r="DL54" s="157"/>
      <c r="DM54" s="546"/>
      <c r="DN54" s="153"/>
      <c r="DO54" s="114"/>
      <c r="DP54" s="114"/>
      <c r="DQ54" s="34"/>
      <c r="DR54" s="34"/>
      <c r="DS54" s="137"/>
      <c r="DT54" s="137"/>
      <c r="DU54" s="137"/>
      <c r="DV54" s="137"/>
      <c r="DW54" s="137"/>
      <c r="DX54" s="137"/>
      <c r="DY54" s="137"/>
      <c r="DZ54" s="137"/>
      <c r="EA54" s="137"/>
      <c r="EB54" s="137"/>
      <c r="EC54" s="137">
        <v>0</v>
      </c>
      <c r="ED54" s="137">
        <v>0</v>
      </c>
      <c r="EE54" s="137">
        <v>0</v>
      </c>
      <c r="EF54" s="137">
        <v>0</v>
      </c>
      <c r="EG54" s="137">
        <v>0</v>
      </c>
      <c r="EH54" s="137">
        <v>0</v>
      </c>
      <c r="EI54" s="137">
        <v>0</v>
      </c>
      <c r="EJ54" s="137">
        <v>0</v>
      </c>
      <c r="EK54" s="34"/>
      <c r="EL54" s="34"/>
      <c r="EM54" s="34"/>
      <c r="EN54" s="34"/>
      <c r="EO54" s="34"/>
      <c r="EP54" s="34"/>
      <c r="EQ54" s="34"/>
      <c r="ER54" s="94"/>
      <c r="ES54" s="94"/>
      <c r="ET54" s="94"/>
      <c r="EU54" s="94"/>
      <c r="EV54" s="9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4"/>
      <c r="GE54" s="34"/>
      <c r="GF54" s="34"/>
      <c r="GG54" s="124"/>
    </row>
    <row r="55" spans="1:189" s="29" customFormat="1" ht="15.75">
      <c r="A55" s="54"/>
      <c r="B55" s="165" t="s">
        <v>138</v>
      </c>
      <c r="C55" s="166">
        <f t="shared" ref="C55:H55" si="173">C54-C53</f>
        <v>-74781.543018686556</v>
      </c>
      <c r="D55" s="166">
        <f t="shared" si="173"/>
        <v>-1030.0484747978969</v>
      </c>
      <c r="E55" s="166">
        <f t="shared" si="173"/>
        <v>0</v>
      </c>
      <c r="F55" s="166">
        <f t="shared" si="173"/>
        <v>-2325.62824</v>
      </c>
      <c r="G55" s="166">
        <f t="shared" si="173"/>
        <v>0</v>
      </c>
      <c r="H55" s="166">
        <f t="shared" si="173"/>
        <v>0</v>
      </c>
      <c r="I55" s="166">
        <f t="shared" ref="I55" si="174">I54-I53</f>
        <v>-31648.03009</v>
      </c>
      <c r="J55" s="166">
        <f t="shared" si="167"/>
        <v>-109785.24982348445</v>
      </c>
      <c r="K55" s="150">
        <f t="shared" si="168"/>
        <v>0</v>
      </c>
      <c r="L55"/>
      <c r="M55"/>
      <c r="N55"/>
      <c r="O55"/>
      <c r="P55" s="166">
        <f t="shared" ref="P55" si="175">P54-P53</f>
        <v>0</v>
      </c>
      <c r="Q55" s="181"/>
      <c r="R55" s="143"/>
      <c r="S55" s="396"/>
      <c r="T55" s="143"/>
      <c r="U55" s="396"/>
      <c r="V55" s="396"/>
      <c r="W55" s="181"/>
      <c r="X55" s="486"/>
      <c r="Y55" s="114"/>
      <c r="Z55" s="166">
        <f>Z54-Z53</f>
        <v>-74781.543018686556</v>
      </c>
      <c r="AA55" s="166">
        <f t="shared" ref="AA55:AE55" si="176">AA54-AA53</f>
        <v>-1030.0484747978969</v>
      </c>
      <c r="AB55" s="166">
        <f t="shared" si="176"/>
        <v>0</v>
      </c>
      <c r="AC55" s="166">
        <f t="shared" si="176"/>
        <v>-2325.62824</v>
      </c>
      <c r="AD55" s="166">
        <f t="shared" si="176"/>
        <v>0</v>
      </c>
      <c r="AE55" s="166">
        <f t="shared" si="176"/>
        <v>-31648.03009</v>
      </c>
      <c r="AF55" s="166">
        <f t="shared" si="169"/>
        <v>-109785.24982348445</v>
      </c>
      <c r="AG55" s="181"/>
      <c r="AH55" s="180"/>
      <c r="AI55" s="180"/>
      <c r="AJ55" s="166"/>
      <c r="AK55" s="278"/>
      <c r="AL55" s="278"/>
      <c r="AM55" s="143"/>
      <c r="AN55" s="143"/>
      <c r="AO55" s="396"/>
      <c r="AP55" s="143"/>
      <c r="AQ55" s="396"/>
      <c r="AR55" s="278"/>
      <c r="AS55" s="157"/>
      <c r="AT55" s="490"/>
      <c r="AU55" s="114"/>
      <c r="AV55" s="166">
        <f>AV54-AV53</f>
        <v>0</v>
      </c>
      <c r="AW55" s="166">
        <f t="shared" ref="AW55" si="177">AW54-AW53</f>
        <v>0</v>
      </c>
      <c r="AX55" s="166">
        <f t="shared" ref="AX55" si="178">AX54-AX53</f>
        <v>0</v>
      </c>
      <c r="AY55" s="166">
        <f t="shared" ref="AY55" si="179">AY54-AY53</f>
        <v>0</v>
      </c>
      <c r="AZ55" s="166">
        <f t="shared" ref="AZ55" si="180">AZ54-AZ53</f>
        <v>0</v>
      </c>
      <c r="BA55" s="166">
        <f t="shared" ref="BA55" si="181">BA54-BA53</f>
        <v>0</v>
      </c>
      <c r="BB55" s="166">
        <f t="shared" si="170"/>
        <v>0</v>
      </c>
      <c r="BC55" s="181"/>
      <c r="BD55" s="181"/>
      <c r="BE55" s="115"/>
      <c r="BF55" s="166"/>
      <c r="BG55" s="278"/>
      <c r="BH55" s="278"/>
      <c r="BI55" s="143"/>
      <c r="BJ55" s="143">
        <f>BJ54-BJ53</f>
        <v>0</v>
      </c>
      <c r="BK55" s="396"/>
      <c r="BL55" s="143">
        <f>BL54-BL53</f>
        <v>0</v>
      </c>
      <c r="BM55" s="396"/>
      <c r="BN55" s="278">
        <f t="shared" ref="BN55" si="182">BN54-BN53</f>
        <v>0</v>
      </c>
      <c r="BO55" s="157"/>
      <c r="BP55" s="513"/>
      <c r="BQ55" s="180"/>
      <c r="BR55" s="166">
        <f>BR54-BR53</f>
        <v>0</v>
      </c>
      <c r="BS55" s="166">
        <f t="shared" ref="BS55" si="183">BS54-BS53</f>
        <v>0</v>
      </c>
      <c r="BT55" s="166">
        <f t="shared" ref="BT55" si="184">BT54-BT53</f>
        <v>0</v>
      </c>
      <c r="BU55" s="166">
        <f t="shared" ref="BU55" si="185">BU54-BU53</f>
        <v>0</v>
      </c>
      <c r="BV55" s="166">
        <f t="shared" ref="BV55" si="186">BV54-BV53</f>
        <v>0</v>
      </c>
      <c r="BW55" s="166">
        <f t="shared" ref="BW55" si="187">BW54-BW53</f>
        <v>0</v>
      </c>
      <c r="BX55" s="166">
        <f t="shared" si="171"/>
        <v>0</v>
      </c>
      <c r="BY55" s="181"/>
      <c r="BZ55" s="181"/>
      <c r="CA55" s="181"/>
      <c r="CB55" s="181"/>
      <c r="CC55" s="181"/>
      <c r="CD55" s="166"/>
      <c r="CE55" s="166"/>
      <c r="CF55" s="166"/>
      <c r="CG55" s="143"/>
      <c r="CH55" s="143"/>
      <c r="CI55" s="396"/>
      <c r="CJ55" s="143">
        <f>CJ54-CJ53</f>
        <v>0</v>
      </c>
      <c r="CK55" s="396"/>
      <c r="CL55" s="278">
        <f t="shared" ref="CL55" si="188">CL54-CL53</f>
        <v>0</v>
      </c>
      <c r="CM55" s="157"/>
      <c r="CN55" s="512"/>
      <c r="CO55" s="181"/>
      <c r="CP55" s="180">
        <f>CP54-CP53</f>
        <v>0</v>
      </c>
      <c r="CQ55" s="180">
        <f t="shared" ref="CQ55" si="189">CQ54-CQ53</f>
        <v>0</v>
      </c>
      <c r="CR55" s="180">
        <f t="shared" ref="CR55" si="190">CR54-CR53</f>
        <v>0</v>
      </c>
      <c r="CS55" s="180">
        <f t="shared" ref="CS55" si="191">CS54-CS53</f>
        <v>0</v>
      </c>
      <c r="CT55" s="180">
        <f t="shared" ref="CT55:CU55" si="192">CT54-CT53</f>
        <v>0</v>
      </c>
      <c r="CU55" s="180">
        <f t="shared" si="192"/>
        <v>0</v>
      </c>
      <c r="CV55" s="180">
        <f t="shared" ref="CV55" si="193">CV54-CV53</f>
        <v>0</v>
      </c>
      <c r="CW55" s="180">
        <f t="shared" si="172"/>
        <v>0</v>
      </c>
      <c r="CX55" s="181"/>
      <c r="CY55" s="181"/>
      <c r="CZ55" s="180">
        <f t="shared" ref="CZ55" si="194">CZ54-CZ53</f>
        <v>0</v>
      </c>
      <c r="DA55" s="181"/>
      <c r="DB55" s="180"/>
      <c r="DC55" s="180"/>
      <c r="DD55" s="180"/>
      <c r="DE55" s="180"/>
      <c r="DF55" s="181"/>
      <c r="DG55" s="181"/>
      <c r="DH55" s="679"/>
      <c r="DI55" s="181">
        <f>DI54-DI53</f>
        <v>0</v>
      </c>
      <c r="DJ55" s="679"/>
      <c r="DK55" s="680">
        <f t="shared" ref="DK55" si="195">DK54-DK53</f>
        <v>0</v>
      </c>
      <c r="DL55" s="157"/>
      <c r="DM55" s="509"/>
      <c r="DN55" s="153"/>
      <c r="DO55" s="114"/>
      <c r="DP55" s="114"/>
      <c r="DQ55" s="34"/>
      <c r="DR55" s="34"/>
      <c r="DS55" s="137"/>
      <c r="DT55" s="137"/>
      <c r="DU55" s="137"/>
      <c r="DV55" s="137"/>
      <c r="DW55" s="137"/>
      <c r="DX55" s="137"/>
      <c r="DY55" s="137"/>
      <c r="DZ55" s="137"/>
      <c r="EA55" s="137"/>
      <c r="EB55" s="137"/>
      <c r="EC55" s="137">
        <v>0</v>
      </c>
      <c r="ED55" s="137">
        <v>0</v>
      </c>
      <c r="EE55" s="137">
        <v>0</v>
      </c>
      <c r="EF55" s="137">
        <v>0</v>
      </c>
      <c r="EG55" s="137">
        <v>0</v>
      </c>
      <c r="EH55" s="137">
        <v>0</v>
      </c>
      <c r="EI55" s="137">
        <v>0</v>
      </c>
      <c r="EJ55" s="137">
        <v>0</v>
      </c>
      <c r="EK55" s="34"/>
      <c r="EL55" s="34"/>
      <c r="EM55" s="34"/>
      <c r="EN55" s="34"/>
      <c r="EO55" s="34"/>
      <c r="EP55" s="34"/>
      <c r="EQ55" s="34"/>
      <c r="ER55" s="94"/>
      <c r="ES55" s="94"/>
      <c r="ET55" s="94"/>
      <c r="EU55" s="94"/>
      <c r="EV55" s="9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86"/>
    </row>
    <row r="56" spans="1:189" s="29" customFormat="1" ht="15.75">
      <c r="A56" s="54" t="s">
        <v>139</v>
      </c>
      <c r="B56" s="165" t="s">
        <v>159</v>
      </c>
      <c r="C56" s="166">
        <v>51199.648269528298</v>
      </c>
      <c r="D56" s="42">
        <v>0</v>
      </c>
      <c r="E56" s="42">
        <v>-335.89950835463202</v>
      </c>
      <c r="F56" s="42">
        <v>0</v>
      </c>
      <c r="G56" s="42">
        <v>-15.954056823507001</v>
      </c>
      <c r="H56" s="42">
        <v>0</v>
      </c>
      <c r="I56" s="166">
        <v>14945.229337397299</v>
      </c>
      <c r="J56" s="166">
        <f t="shared" si="167"/>
        <v>65793.024041747456</v>
      </c>
      <c r="K56" s="150">
        <f t="shared" si="168"/>
        <v>0</v>
      </c>
      <c r="L56"/>
      <c r="M56"/>
      <c r="N56"/>
      <c r="O56"/>
      <c r="P56" s="166">
        <v>0</v>
      </c>
      <c r="Q56" s="181"/>
      <c r="R56" s="42"/>
      <c r="S56" s="180"/>
      <c r="T56" s="42"/>
      <c r="U56" s="180"/>
      <c r="V56" s="180"/>
      <c r="W56" s="181"/>
      <c r="X56" s="486"/>
      <c r="Y56" s="114"/>
      <c r="Z56" s="166">
        <v>51199.648269528298</v>
      </c>
      <c r="AA56" s="183">
        <v>0</v>
      </c>
      <c r="AB56" s="183">
        <v>-335.89950835463202</v>
      </c>
      <c r="AC56" s="183">
        <v>0</v>
      </c>
      <c r="AD56" s="183">
        <v>-15.954056823507001</v>
      </c>
      <c r="AE56" s="183">
        <v>14945.229337397299</v>
      </c>
      <c r="AF56" s="180">
        <f t="shared" si="169"/>
        <v>65793.024041747456</v>
      </c>
      <c r="AG56" s="181"/>
      <c r="AH56" s="180"/>
      <c r="AI56" s="180"/>
      <c r="AJ56" s="181"/>
      <c r="AK56" s="180"/>
      <c r="AL56" s="180"/>
      <c r="AM56" s="180"/>
      <c r="AN56" s="42"/>
      <c r="AO56" s="180"/>
      <c r="AP56" s="42"/>
      <c r="AQ56" s="180"/>
      <c r="AR56" s="180"/>
      <c r="AS56" s="157"/>
      <c r="AT56" s="486"/>
      <c r="AU56" s="114"/>
      <c r="AV56" s="166">
        <v>0</v>
      </c>
      <c r="AW56" s="183">
        <v>0</v>
      </c>
      <c r="AX56" s="183">
        <v>0</v>
      </c>
      <c r="AY56" s="183">
        <v>0</v>
      </c>
      <c r="AZ56" s="183">
        <v>0</v>
      </c>
      <c r="BA56" s="183">
        <v>0</v>
      </c>
      <c r="BB56" s="180">
        <f t="shared" si="170"/>
        <v>0</v>
      </c>
      <c r="BC56" s="181"/>
      <c r="BD56" s="181"/>
      <c r="BE56" s="115"/>
      <c r="BF56" s="181"/>
      <c r="BG56" s="180"/>
      <c r="BH56" s="180"/>
      <c r="BI56" s="180"/>
      <c r="BJ56" s="42"/>
      <c r="BK56" s="180"/>
      <c r="BL56" s="42">
        <f>AZ56+BJ56</f>
        <v>0</v>
      </c>
      <c r="BM56" s="180"/>
      <c r="BN56" s="180">
        <f>BB56+BF56+BJ56</f>
        <v>0</v>
      </c>
      <c r="BO56" s="157"/>
      <c r="BP56" s="513"/>
      <c r="BQ56" s="180"/>
      <c r="BR56" s="183">
        <v>0</v>
      </c>
      <c r="BS56" s="183">
        <v>0</v>
      </c>
      <c r="BT56" s="183">
        <v>0</v>
      </c>
      <c r="BU56" s="183">
        <v>0</v>
      </c>
      <c r="BV56" s="183">
        <v>0</v>
      </c>
      <c r="BW56" s="183">
        <v>0</v>
      </c>
      <c r="BX56" s="166">
        <f t="shared" si="171"/>
        <v>0</v>
      </c>
      <c r="BY56" s="181"/>
      <c r="BZ56" s="181"/>
      <c r="CA56" s="181"/>
      <c r="CB56" s="181"/>
      <c r="CC56" s="180"/>
      <c r="CD56" s="181"/>
      <c r="CE56" s="180"/>
      <c r="CF56" s="180"/>
      <c r="CG56" s="180"/>
      <c r="CH56" s="42"/>
      <c r="CI56" s="180"/>
      <c r="CJ56" s="42">
        <f>BV56+CH56</f>
        <v>0</v>
      </c>
      <c r="CK56" s="180"/>
      <c r="CL56" s="180">
        <f>BX56+CD56+CH56</f>
        <v>0</v>
      </c>
      <c r="CM56" s="157"/>
      <c r="CN56" s="512"/>
      <c r="CO56" s="181"/>
      <c r="CP56" s="181">
        <v>0</v>
      </c>
      <c r="CQ56" s="181">
        <v>0</v>
      </c>
      <c r="CR56" s="181">
        <v>0</v>
      </c>
      <c r="CS56" s="181">
        <v>0</v>
      </c>
      <c r="CT56" s="181">
        <v>0</v>
      </c>
      <c r="CU56" s="181">
        <v>0</v>
      </c>
      <c r="CV56" s="181">
        <v>0</v>
      </c>
      <c r="CW56" s="181">
        <f t="shared" si="172"/>
        <v>0</v>
      </c>
      <c r="CX56" s="181"/>
      <c r="CY56" s="181"/>
      <c r="CZ56" s="181">
        <v>0</v>
      </c>
      <c r="DA56" s="181"/>
      <c r="DB56" s="180"/>
      <c r="DC56" s="181"/>
      <c r="DD56" s="180"/>
      <c r="DE56" s="180"/>
      <c r="DF56" s="180"/>
      <c r="DG56" s="641"/>
      <c r="DH56" s="180"/>
      <c r="DI56" s="641">
        <f>CT56+DG56</f>
        <v>0</v>
      </c>
      <c r="DJ56" s="180"/>
      <c r="DK56" s="180">
        <f>CW56+DC56+DG56</f>
        <v>0</v>
      </c>
      <c r="DL56" s="157"/>
      <c r="DM56" s="509"/>
      <c r="DN56" s="153"/>
      <c r="DO56" s="114"/>
      <c r="DP56" s="114"/>
      <c r="DQ56" s="34"/>
      <c r="DR56" s="34"/>
      <c r="DS56" s="137"/>
      <c r="DT56" s="137"/>
      <c r="DU56" s="137"/>
      <c r="DV56" s="137"/>
      <c r="DW56" s="137"/>
      <c r="DX56" s="137"/>
      <c r="DY56" s="137"/>
      <c r="DZ56" s="137"/>
      <c r="EA56" s="137"/>
      <c r="EB56" s="137"/>
      <c r="EC56" s="137">
        <v>0</v>
      </c>
      <c r="ED56" s="137">
        <v>0</v>
      </c>
      <c r="EE56" s="137">
        <v>0</v>
      </c>
      <c r="EF56" s="137">
        <v>0</v>
      </c>
      <c r="EG56" s="137">
        <v>0</v>
      </c>
      <c r="EH56" s="137">
        <v>0</v>
      </c>
      <c r="EI56" s="137">
        <v>0</v>
      </c>
      <c r="EJ56" s="137">
        <v>0</v>
      </c>
      <c r="EK56" s="34"/>
      <c r="EL56" s="34"/>
      <c r="EM56" s="34"/>
      <c r="EN56" s="34"/>
      <c r="EO56" s="34"/>
      <c r="EP56" s="34"/>
      <c r="EQ56" s="34"/>
      <c r="ER56" s="94"/>
      <c r="ES56" s="94"/>
      <c r="ET56" s="94"/>
      <c r="EU56" s="94"/>
      <c r="EV56" s="9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86"/>
    </row>
    <row r="57" spans="1:189" s="29" customFormat="1" ht="15.75">
      <c r="A57" s="54" t="s">
        <v>140</v>
      </c>
      <c r="B57" s="165" t="s">
        <v>58</v>
      </c>
      <c r="C57" s="166">
        <v>0</v>
      </c>
      <c r="D57" s="166">
        <v>0</v>
      </c>
      <c r="E57" s="166">
        <v>0</v>
      </c>
      <c r="F57" s="166">
        <v>0</v>
      </c>
      <c r="G57" s="166">
        <v>0</v>
      </c>
      <c r="H57" s="166">
        <v>0</v>
      </c>
      <c r="I57" s="166">
        <v>0</v>
      </c>
      <c r="J57" s="166">
        <f t="shared" si="167"/>
        <v>0</v>
      </c>
      <c r="K57" s="150">
        <f t="shared" si="168"/>
        <v>0</v>
      </c>
      <c r="L57"/>
      <c r="M57"/>
      <c r="N57"/>
      <c r="O57"/>
      <c r="P57" s="166">
        <v>0</v>
      </c>
      <c r="Q57" s="181"/>
      <c r="R57" s="166"/>
      <c r="S57" s="180"/>
      <c r="T57" s="166"/>
      <c r="U57" s="180"/>
      <c r="V57" s="180"/>
      <c r="W57" s="181"/>
      <c r="X57" s="486"/>
      <c r="Y57" s="114"/>
      <c r="Z57" s="166">
        <v>0</v>
      </c>
      <c r="AA57" s="183">
        <v>0</v>
      </c>
      <c r="AB57" s="183">
        <v>0</v>
      </c>
      <c r="AC57" s="183">
        <v>0</v>
      </c>
      <c r="AD57" s="183">
        <v>0</v>
      </c>
      <c r="AE57" s="183">
        <v>0</v>
      </c>
      <c r="AF57" s="180">
        <f t="shared" si="169"/>
        <v>0</v>
      </c>
      <c r="AG57" s="181"/>
      <c r="AH57" s="180"/>
      <c r="AI57" s="180"/>
      <c r="AJ57" s="181"/>
      <c r="AK57" s="180"/>
      <c r="AL57" s="180"/>
      <c r="AM57" s="180"/>
      <c r="AN57" s="166"/>
      <c r="AO57" s="180"/>
      <c r="AP57" s="166"/>
      <c r="AQ57" s="180"/>
      <c r="AR57" s="180"/>
      <c r="AS57" s="157"/>
      <c r="AT57" s="486"/>
      <c r="AU57" s="114"/>
      <c r="AV57" s="166">
        <v>0</v>
      </c>
      <c r="AW57" s="183">
        <v>0</v>
      </c>
      <c r="AX57" s="183">
        <v>0</v>
      </c>
      <c r="AY57" s="183">
        <v>0</v>
      </c>
      <c r="AZ57" s="183">
        <v>0</v>
      </c>
      <c r="BA57" s="183">
        <v>0</v>
      </c>
      <c r="BB57" s="180">
        <f t="shared" si="170"/>
        <v>0</v>
      </c>
      <c r="BC57" s="181"/>
      <c r="BD57" s="181"/>
      <c r="BE57" s="115"/>
      <c r="BF57" s="181"/>
      <c r="BG57" s="180"/>
      <c r="BH57" s="180"/>
      <c r="BI57" s="180"/>
      <c r="BJ57" s="166"/>
      <c r="BK57" s="180"/>
      <c r="BL57" s="166">
        <f>AZ57+BJ57</f>
        <v>0</v>
      </c>
      <c r="BM57" s="180"/>
      <c r="BN57" s="180">
        <f>BB57+BF57+BJ57</f>
        <v>0</v>
      </c>
      <c r="BO57" s="157"/>
      <c r="BP57" s="513"/>
      <c r="BQ57" s="180"/>
      <c r="BR57" s="183">
        <v>0</v>
      </c>
      <c r="BS57" s="183">
        <v>0</v>
      </c>
      <c r="BT57" s="183">
        <v>0</v>
      </c>
      <c r="BU57" s="183">
        <v>0</v>
      </c>
      <c r="BV57" s="183">
        <v>0</v>
      </c>
      <c r="BW57" s="183">
        <v>0</v>
      </c>
      <c r="BX57" s="166">
        <f t="shared" si="171"/>
        <v>0</v>
      </c>
      <c r="BY57" s="181"/>
      <c r="BZ57" s="181"/>
      <c r="CA57" s="181"/>
      <c r="CB57" s="181"/>
      <c r="CC57" s="181"/>
      <c r="CD57" s="181"/>
      <c r="CE57" s="180"/>
      <c r="CF57" s="180"/>
      <c r="CG57" s="180"/>
      <c r="CH57" s="166"/>
      <c r="CI57" s="180"/>
      <c r="CJ57" s="166">
        <f>BV57+CH57</f>
        <v>0</v>
      </c>
      <c r="CK57" s="180"/>
      <c r="CL57" s="180">
        <f>BX57+CD57+CH57</f>
        <v>0</v>
      </c>
      <c r="CM57" s="157"/>
      <c r="CN57" s="512"/>
      <c r="CO57" s="181"/>
      <c r="CP57" s="143">
        <v>0</v>
      </c>
      <c r="CQ57" s="143">
        <v>0</v>
      </c>
      <c r="CR57" s="143">
        <v>0</v>
      </c>
      <c r="CS57" s="143">
        <v>0</v>
      </c>
      <c r="CT57" s="143">
        <v>0</v>
      </c>
      <c r="CU57" s="143">
        <v>0</v>
      </c>
      <c r="CV57" s="181">
        <v>0</v>
      </c>
      <c r="CW57" s="181">
        <f t="shared" si="172"/>
        <v>0</v>
      </c>
      <c r="CX57" s="181"/>
      <c r="CY57" s="181"/>
      <c r="CZ57" s="181">
        <v>0</v>
      </c>
      <c r="DA57" s="181"/>
      <c r="DB57" s="180"/>
      <c r="DC57" s="181"/>
      <c r="DD57" s="180"/>
      <c r="DE57" s="180"/>
      <c r="DF57" s="180"/>
      <c r="DG57" s="166"/>
      <c r="DH57" s="180"/>
      <c r="DI57" s="166">
        <f>CT57+DG57</f>
        <v>0</v>
      </c>
      <c r="DJ57" s="180"/>
      <c r="DK57" s="180">
        <f>CW57+DC57+DG57</f>
        <v>0</v>
      </c>
      <c r="DL57" s="157"/>
      <c r="DM57" s="509"/>
      <c r="DN57" s="153"/>
      <c r="DO57" s="114"/>
      <c r="DP57" s="114"/>
      <c r="DQ57" s="34"/>
      <c r="DR57" s="34"/>
      <c r="DS57" s="137"/>
      <c r="DT57" s="137"/>
      <c r="DU57" s="137"/>
      <c r="DV57" s="137"/>
      <c r="DW57" s="137"/>
      <c r="DX57" s="137"/>
      <c r="DY57" s="137"/>
      <c r="DZ57" s="137"/>
      <c r="EA57" s="137"/>
      <c r="EB57" s="137"/>
      <c r="EC57" s="137">
        <v>0</v>
      </c>
      <c r="ED57" s="137">
        <v>0</v>
      </c>
      <c r="EE57" s="137">
        <v>0</v>
      </c>
      <c r="EF57" s="137">
        <v>0</v>
      </c>
      <c r="EG57" s="137">
        <v>0</v>
      </c>
      <c r="EH57" s="137">
        <v>0</v>
      </c>
      <c r="EI57" s="137">
        <v>0</v>
      </c>
      <c r="EJ57" s="137">
        <v>0</v>
      </c>
      <c r="EK57" s="34"/>
      <c r="EL57" s="34"/>
      <c r="EM57" s="34"/>
      <c r="EN57" s="34"/>
      <c r="EO57" s="34"/>
      <c r="EP57" s="34"/>
      <c r="EQ57" s="34"/>
      <c r="ER57" s="94"/>
      <c r="ES57" s="94"/>
      <c r="ET57" s="94"/>
      <c r="EU57" s="94"/>
      <c r="EV57" s="9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86"/>
    </row>
    <row r="58" spans="1:189" s="29" customFormat="1" ht="16.5" thickBot="1">
      <c r="A58" s="54"/>
      <c r="B58" s="473" t="s">
        <v>28</v>
      </c>
      <c r="C58" s="171">
        <f t="shared" ref="C58:D58" si="196">SUM(C52:C53,C55:C57)</f>
        <v>-14985.076396479395</v>
      </c>
      <c r="D58" s="171">
        <f t="shared" si="196"/>
        <v>-1351.1164055869531</v>
      </c>
      <c r="E58" s="171">
        <f t="shared" ref="E58" si="197">SUM(E52:E53,E55:E57)</f>
        <v>-293.7626535745199</v>
      </c>
      <c r="F58" s="171">
        <f>SUM(F52:F53,F55:F57)</f>
        <v>-1615.6644999999999</v>
      </c>
      <c r="G58" s="171">
        <f>SUM(G52:G53,G55:G57)</f>
        <v>-16.181556280479025</v>
      </c>
      <c r="H58" s="171">
        <f>SUM(H52:H53,H55:H57)</f>
        <v>0</v>
      </c>
      <c r="I58" s="171">
        <f t="shared" ref="I58" si="198">SUM(I52:I53,I55:I57)</f>
        <v>-19787.263462602699</v>
      </c>
      <c r="J58" s="171">
        <f t="shared" ref="J58" si="199">SUM(J52:J53,J55:J57)</f>
        <v>-38049.064974524052</v>
      </c>
      <c r="K58" s="150">
        <f t="shared" si="168"/>
        <v>0</v>
      </c>
      <c r="L58"/>
      <c r="M58"/>
      <c r="N58"/>
      <c r="O58"/>
      <c r="P58" s="171">
        <f t="shared" ref="P58" si="200">SUM(P52:P53,P55:P57)</f>
        <v>0</v>
      </c>
      <c r="Q58" s="181"/>
      <c r="R58" s="171"/>
      <c r="S58" s="171"/>
      <c r="T58" s="171"/>
      <c r="U58" s="171"/>
      <c r="V58" s="171"/>
      <c r="W58" s="181"/>
      <c r="X58" s="485"/>
      <c r="Y58" s="114"/>
      <c r="Z58" s="171">
        <f t="shared" ref="Z58" si="201">SUM(Z52:Z53,Z55:Z57)</f>
        <v>-14985.076396479395</v>
      </c>
      <c r="AA58" s="171">
        <f t="shared" ref="AA58:AF58" si="202">SUM(AA52:AA53,AA55:AA57)</f>
        <v>-1351.1164055869531</v>
      </c>
      <c r="AB58" s="171">
        <f t="shared" si="202"/>
        <v>-293.7626535745199</v>
      </c>
      <c r="AC58" s="171">
        <f t="shared" si="202"/>
        <v>-1615.6644999999999</v>
      </c>
      <c r="AD58" s="171">
        <f t="shared" si="202"/>
        <v>-16.181556280479025</v>
      </c>
      <c r="AE58" s="171">
        <f t="shared" si="202"/>
        <v>-19787.263462602699</v>
      </c>
      <c r="AF58" s="171">
        <f t="shared" si="202"/>
        <v>-38049.064974524052</v>
      </c>
      <c r="AG58" s="181"/>
      <c r="AH58" s="181"/>
      <c r="AI58" s="181"/>
      <c r="AJ58" s="171"/>
      <c r="AK58" s="171"/>
      <c r="AL58" s="171"/>
      <c r="AM58" s="171"/>
      <c r="AN58" s="171"/>
      <c r="AO58" s="171"/>
      <c r="AP58" s="171"/>
      <c r="AQ58" s="171"/>
      <c r="AR58" s="171"/>
      <c r="AS58" s="157"/>
      <c r="AT58" s="485"/>
      <c r="AU58" s="114"/>
      <c r="AV58" s="171">
        <f t="shared" ref="AV58:BA58" si="203">SUM(AV52:AV53,AV55:AV57)</f>
        <v>0</v>
      </c>
      <c r="AW58" s="171">
        <f t="shared" si="203"/>
        <v>0</v>
      </c>
      <c r="AX58" s="171">
        <f t="shared" si="203"/>
        <v>0</v>
      </c>
      <c r="AY58" s="171">
        <f t="shared" si="203"/>
        <v>0</v>
      </c>
      <c r="AZ58" s="171">
        <f t="shared" si="203"/>
        <v>0</v>
      </c>
      <c r="BA58" s="171">
        <f t="shared" si="203"/>
        <v>0</v>
      </c>
      <c r="BB58" s="171">
        <f>SUM(BB52:BB53,BB55:BB57)</f>
        <v>0</v>
      </c>
      <c r="BC58" s="181"/>
      <c r="BD58" s="181"/>
      <c r="BE58" s="115"/>
      <c r="BF58" s="171"/>
      <c r="BG58" s="171"/>
      <c r="BH58" s="171"/>
      <c r="BI58" s="171"/>
      <c r="BJ58" s="171">
        <f>SUM(BJ52:BJ53,BJ55:BJ57)</f>
        <v>0</v>
      </c>
      <c r="BK58" s="171"/>
      <c r="BL58" s="171">
        <f>SUM(BL52:BL53,BL55:BL57)</f>
        <v>0</v>
      </c>
      <c r="BM58" s="171"/>
      <c r="BN58" s="171">
        <f>SUM(BN52:BN53,BN55:BN57)</f>
        <v>0</v>
      </c>
      <c r="BO58" s="157"/>
      <c r="BP58" s="510"/>
      <c r="BQ58" s="181"/>
      <c r="BR58" s="171">
        <f t="shared" ref="BR58:BX58" si="204">SUM(BR52:BR53,BR55:BR57)</f>
        <v>0</v>
      </c>
      <c r="BS58" s="171">
        <f t="shared" si="204"/>
        <v>0</v>
      </c>
      <c r="BT58" s="171">
        <f t="shared" si="204"/>
        <v>0</v>
      </c>
      <c r="BU58" s="171">
        <f t="shared" si="204"/>
        <v>0</v>
      </c>
      <c r="BV58" s="171">
        <f t="shared" si="204"/>
        <v>0</v>
      </c>
      <c r="BW58" s="171">
        <f t="shared" si="204"/>
        <v>0</v>
      </c>
      <c r="BX58" s="171">
        <f t="shared" si="204"/>
        <v>0</v>
      </c>
      <c r="BY58" s="181"/>
      <c r="BZ58" s="181"/>
      <c r="CA58" s="181"/>
      <c r="CB58" s="181"/>
      <c r="CC58" s="143"/>
      <c r="CD58" s="171"/>
      <c r="CE58" s="171"/>
      <c r="CF58" s="171"/>
      <c r="CG58" s="171"/>
      <c r="CH58" s="171"/>
      <c r="CI58" s="171"/>
      <c r="CJ58" s="171">
        <f>SUM(CJ52:CJ53,CJ55:CJ57)</f>
        <v>0</v>
      </c>
      <c r="CK58" s="171"/>
      <c r="CL58" s="171">
        <f>SUM(CL52:CL53,CL55:CL57)</f>
        <v>0</v>
      </c>
      <c r="CM58" s="157"/>
      <c r="CN58" s="512"/>
      <c r="CO58" s="143"/>
      <c r="CP58" s="171">
        <f t="shared" ref="CP58:CW58" si="205">SUM(CP52:CP53,CP55:CP57)</f>
        <v>0</v>
      </c>
      <c r="CQ58" s="171">
        <f t="shared" si="205"/>
        <v>0</v>
      </c>
      <c r="CR58" s="171">
        <f t="shared" si="205"/>
        <v>0</v>
      </c>
      <c r="CS58" s="171">
        <f t="shared" si="205"/>
        <v>0</v>
      </c>
      <c r="CT58" s="171">
        <f t="shared" si="205"/>
        <v>0</v>
      </c>
      <c r="CU58" s="171">
        <f t="shared" ref="CU58" si="206">SUM(CU52:CU53,CU55:CU57)</f>
        <v>0</v>
      </c>
      <c r="CV58" s="171">
        <f t="shared" si="205"/>
        <v>0</v>
      </c>
      <c r="CW58" s="171">
        <f t="shared" si="205"/>
        <v>0</v>
      </c>
      <c r="CX58" s="181"/>
      <c r="CY58" s="181"/>
      <c r="CZ58" s="171">
        <f t="shared" ref="CZ58" si="207">SUM(CZ52:CZ53,CZ55:CZ57)</f>
        <v>0</v>
      </c>
      <c r="DA58" s="181"/>
      <c r="DB58" s="181"/>
      <c r="DC58" s="171"/>
      <c r="DD58" s="171"/>
      <c r="DE58" s="171"/>
      <c r="DF58" s="171"/>
      <c r="DG58" s="171"/>
      <c r="DH58" s="171"/>
      <c r="DI58" s="171">
        <f>SUM(DI52:DI53,DI55:DI57)</f>
        <v>0</v>
      </c>
      <c r="DJ58" s="171"/>
      <c r="DK58" s="171">
        <f>SUM(DK52:DK53,DK55:DK57)</f>
        <v>0</v>
      </c>
      <c r="DL58" s="157"/>
      <c r="DM58" s="509"/>
      <c r="DN58" s="153"/>
      <c r="DO58" s="114"/>
      <c r="DP58" s="114"/>
      <c r="DQ58" s="34"/>
      <c r="DR58" s="34"/>
      <c r="DS58" s="137"/>
      <c r="DT58" s="137"/>
      <c r="DU58" s="137"/>
      <c r="DV58" s="137"/>
      <c r="DW58" s="137"/>
      <c r="DX58" s="137"/>
      <c r="DY58" s="137"/>
      <c r="DZ58" s="137"/>
      <c r="EA58" s="137"/>
      <c r="EB58" s="137"/>
      <c r="EC58" s="137">
        <v>0</v>
      </c>
      <c r="ED58" s="137">
        <v>0</v>
      </c>
      <c r="EE58" s="137">
        <v>0</v>
      </c>
      <c r="EF58" s="137">
        <v>0</v>
      </c>
      <c r="EG58" s="137">
        <v>0</v>
      </c>
      <c r="EH58" s="137">
        <v>0</v>
      </c>
      <c r="EI58" s="137">
        <v>0</v>
      </c>
      <c r="EJ58" s="137">
        <v>0</v>
      </c>
      <c r="EK58" s="34"/>
      <c r="EL58" s="34"/>
      <c r="EM58" s="34"/>
      <c r="EN58" s="34"/>
      <c r="EO58" s="34"/>
      <c r="EP58" s="34"/>
      <c r="EQ58" s="34"/>
      <c r="ER58" s="94"/>
      <c r="ES58" s="94"/>
      <c r="ET58" s="94"/>
      <c r="EU58" s="94"/>
      <c r="EV58" s="9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90"/>
    </row>
    <row r="59" spans="1:189" s="29" customFormat="1" ht="16.5" thickTop="1">
      <c r="A59" s="54"/>
      <c r="B59" s="188"/>
      <c r="C59" s="194">
        <f t="shared" ref="C59:J59" si="208">C20-C58</f>
        <v>0</v>
      </c>
      <c r="D59" s="194">
        <f t="shared" si="208"/>
        <v>-7.0485839387401938E-12</v>
      </c>
      <c r="E59" s="194">
        <f t="shared" si="208"/>
        <v>0</v>
      </c>
      <c r="F59" s="194">
        <f t="shared" si="208"/>
        <v>0</v>
      </c>
      <c r="G59" s="194"/>
      <c r="H59" s="194"/>
      <c r="I59" s="194">
        <f t="shared" si="208"/>
        <v>0</v>
      </c>
      <c r="J59" s="194">
        <f t="shared" si="208"/>
        <v>1.5279510989785194E-10</v>
      </c>
      <c r="K59" s="197"/>
      <c r="L59"/>
      <c r="M59"/>
      <c r="N59"/>
      <c r="O59"/>
      <c r="P59"/>
      <c r="Q59" s="195"/>
      <c r="R59" s="194"/>
      <c r="S59" s="194"/>
      <c r="T59" s="194"/>
      <c r="U59" s="194"/>
      <c r="V59" s="194"/>
      <c r="W59" s="195"/>
      <c r="X59" s="487"/>
      <c r="Y59" s="114"/>
      <c r="Z59" s="194">
        <f t="shared" ref="Z59" si="209">Z20-Z58</f>
        <v>0</v>
      </c>
      <c r="AA59" s="194">
        <f t="shared" ref="AA59:AF59" si="210">AA20-AA58</f>
        <v>-7.0485839387401938E-12</v>
      </c>
      <c r="AB59" s="194">
        <f t="shared" si="210"/>
        <v>0</v>
      </c>
      <c r="AC59" s="194">
        <f t="shared" si="210"/>
        <v>0</v>
      </c>
      <c r="AD59" s="194">
        <f t="shared" si="210"/>
        <v>0</v>
      </c>
      <c r="AE59" s="194">
        <f t="shared" si="210"/>
        <v>0</v>
      </c>
      <c r="AF59" s="194">
        <f t="shared" si="210"/>
        <v>1.5279510989785194E-10</v>
      </c>
      <c r="AG59" s="197"/>
      <c r="AH59" s="197"/>
      <c r="AI59" s="197"/>
      <c r="AJ59" s="194"/>
      <c r="AK59" s="194"/>
      <c r="AL59" s="194"/>
      <c r="AM59" s="194"/>
      <c r="AN59" s="194"/>
      <c r="AO59" s="194"/>
      <c r="AP59" s="194"/>
      <c r="AQ59" s="194"/>
      <c r="AR59" s="194"/>
      <c r="AS59" s="157"/>
      <c r="AT59" s="487"/>
      <c r="AU59" s="115"/>
      <c r="AV59" s="194">
        <f t="shared" ref="AV59:BB59" si="211">AV20-AV58</f>
        <v>0</v>
      </c>
      <c r="AW59" s="194">
        <f t="shared" si="211"/>
        <v>0</v>
      </c>
      <c r="AX59" s="194">
        <f t="shared" si="211"/>
        <v>0</v>
      </c>
      <c r="AY59" s="194">
        <f t="shared" si="211"/>
        <v>0</v>
      </c>
      <c r="AZ59" s="194">
        <f t="shared" si="211"/>
        <v>0</v>
      </c>
      <c r="BA59" s="194">
        <f t="shared" si="211"/>
        <v>0</v>
      </c>
      <c r="BB59" s="194">
        <f t="shared" si="211"/>
        <v>0</v>
      </c>
      <c r="BC59" s="197"/>
      <c r="BD59" s="197"/>
      <c r="BE59" s="115"/>
      <c r="BF59" s="194"/>
      <c r="BG59" s="194"/>
      <c r="BH59" s="194"/>
      <c r="BI59" s="194"/>
      <c r="BJ59" s="194">
        <f>BJ20-BJ58</f>
        <v>0</v>
      </c>
      <c r="BK59" s="194"/>
      <c r="BL59" s="194">
        <f>BL20-BL58</f>
        <v>0</v>
      </c>
      <c r="BM59" s="194"/>
      <c r="BN59" s="194">
        <f>BN20-BN58</f>
        <v>0</v>
      </c>
      <c r="BO59" s="157"/>
      <c r="BP59" s="511"/>
      <c r="BQ59" s="180"/>
      <c r="BR59" s="194">
        <f t="shared" ref="BR59:BX59" si="212">BR20-BR58</f>
        <v>0</v>
      </c>
      <c r="BS59" s="194">
        <f t="shared" si="212"/>
        <v>0</v>
      </c>
      <c r="BT59" s="194">
        <f t="shared" si="212"/>
        <v>0</v>
      </c>
      <c r="BU59" s="194">
        <f t="shared" si="212"/>
        <v>0</v>
      </c>
      <c r="BV59" s="194">
        <f t="shared" si="212"/>
        <v>0</v>
      </c>
      <c r="BW59" s="194">
        <f t="shared" si="212"/>
        <v>0</v>
      </c>
      <c r="BX59" s="194">
        <f t="shared" si="212"/>
        <v>0</v>
      </c>
      <c r="BY59" s="197"/>
      <c r="BZ59" s="197"/>
      <c r="CA59" s="197"/>
      <c r="CB59" s="197"/>
      <c r="CC59" s="134"/>
      <c r="CD59" s="194"/>
      <c r="CE59" s="194"/>
      <c r="CF59" s="194"/>
      <c r="CG59" s="194"/>
      <c r="CH59" s="194"/>
      <c r="CI59" s="194"/>
      <c r="CJ59" s="194">
        <f>CJ20-CJ58</f>
        <v>0</v>
      </c>
      <c r="CK59" s="194"/>
      <c r="CL59" s="194">
        <f>CL20-CL58</f>
        <v>0</v>
      </c>
      <c r="CM59" s="157"/>
      <c r="CN59" s="512"/>
      <c r="CO59" s="341"/>
      <c r="CP59" s="196">
        <f t="shared" ref="CP59:CV59" si="213">CP20-CP58</f>
        <v>0</v>
      </c>
      <c r="CQ59" s="196">
        <f t="shared" si="213"/>
        <v>0</v>
      </c>
      <c r="CR59" s="196">
        <f t="shared" si="213"/>
        <v>0</v>
      </c>
      <c r="CS59" s="196">
        <f t="shared" si="213"/>
        <v>0</v>
      </c>
      <c r="CT59" s="196">
        <f t="shared" si="213"/>
        <v>0</v>
      </c>
      <c r="CU59" s="196">
        <f t="shared" ref="CU59" si="214">CU20-CU58</f>
        <v>0</v>
      </c>
      <c r="CV59" s="196">
        <f t="shared" si="213"/>
        <v>0</v>
      </c>
      <c r="CW59" s="196">
        <f>CW20-CW58</f>
        <v>0</v>
      </c>
      <c r="CX59" s="197"/>
      <c r="CY59" s="197"/>
      <c r="CZ59" s="196">
        <f t="shared" ref="CZ59" si="215">CZ20-CZ58</f>
        <v>0</v>
      </c>
      <c r="DA59" s="197"/>
      <c r="DB59" s="197"/>
      <c r="DC59" s="194"/>
      <c r="DD59" s="194"/>
      <c r="DE59" s="194"/>
      <c r="DF59" s="194"/>
      <c r="DG59" s="194"/>
      <c r="DH59" s="194"/>
      <c r="DI59" s="194">
        <f>DI20-DI58</f>
        <v>0</v>
      </c>
      <c r="DJ59" s="194"/>
      <c r="DK59" s="194">
        <f>DK20-DK58</f>
        <v>0</v>
      </c>
      <c r="DL59" s="157"/>
      <c r="DM59" s="545"/>
      <c r="DN59" s="153"/>
      <c r="DO59" s="114"/>
      <c r="DP59" s="114"/>
      <c r="DQ59" s="34"/>
      <c r="DR59" s="34"/>
      <c r="DS59" s="137"/>
      <c r="DT59" s="137"/>
      <c r="DU59" s="137"/>
      <c r="DV59" s="137"/>
      <c r="DW59" s="137"/>
      <c r="DX59" s="137"/>
      <c r="DY59" s="137"/>
      <c r="DZ59" s="137"/>
      <c r="EA59" s="137"/>
      <c r="EB59" s="137"/>
      <c r="EC59" s="137">
        <v>0</v>
      </c>
      <c r="ED59" s="137">
        <v>0</v>
      </c>
      <c r="EE59" s="137">
        <v>0</v>
      </c>
      <c r="EF59" s="137">
        <v>0</v>
      </c>
      <c r="EG59" s="137">
        <v>0</v>
      </c>
      <c r="EH59" s="137">
        <v>0</v>
      </c>
      <c r="EI59" s="137">
        <v>0</v>
      </c>
      <c r="EJ59" s="137">
        <v>0</v>
      </c>
      <c r="EK59" s="34"/>
      <c r="EL59" s="34"/>
      <c r="EM59" s="34"/>
      <c r="EN59" s="34"/>
      <c r="EO59" s="34"/>
      <c r="EP59" s="34"/>
      <c r="EQ59" s="34"/>
      <c r="ER59" s="94"/>
      <c r="ES59" s="94"/>
      <c r="ET59" s="94"/>
      <c r="EU59" s="94"/>
      <c r="EV59" s="9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123"/>
    </row>
    <row r="60" spans="1:189" s="29" customFormat="1" ht="15.75">
      <c r="A60" s="54"/>
      <c r="B60" s="30" t="s">
        <v>270</v>
      </c>
      <c r="C60" s="197"/>
      <c r="D60" s="197"/>
      <c r="E60" s="197"/>
      <c r="F60" s="197"/>
      <c r="G60" s="197"/>
      <c r="H60" s="197"/>
      <c r="I60" s="197"/>
      <c r="J60" s="197"/>
      <c r="K60" s="197"/>
      <c r="L60"/>
      <c r="M60"/>
      <c r="N60"/>
      <c r="O60"/>
      <c r="P60"/>
      <c r="Q60" s="195"/>
      <c r="R60" s="194"/>
      <c r="S60" s="194"/>
      <c r="T60" s="194"/>
      <c r="U60" s="194"/>
      <c r="V60" s="194"/>
      <c r="W60" s="195"/>
      <c r="X60" s="487"/>
      <c r="Y60" s="114"/>
      <c r="Z60" s="194"/>
      <c r="AA60" s="194"/>
      <c r="AB60" s="194"/>
      <c r="AC60" s="194"/>
      <c r="AD60" s="194"/>
      <c r="AE60" s="194"/>
      <c r="AF60" s="194"/>
      <c r="AG60" s="197"/>
      <c r="AH60" s="197"/>
      <c r="AI60" s="197"/>
      <c r="AJ60" s="194"/>
      <c r="AK60" s="194"/>
      <c r="AL60" s="194"/>
      <c r="AM60" s="194"/>
      <c r="AN60" s="194"/>
      <c r="AO60" s="194"/>
      <c r="AP60" s="194"/>
      <c r="AQ60" s="194"/>
      <c r="AR60" s="194"/>
      <c r="AS60" s="157"/>
      <c r="AT60" s="487"/>
      <c r="AU60" s="115"/>
      <c r="AV60" s="194"/>
      <c r="AW60" s="194"/>
      <c r="AX60" s="194"/>
      <c r="AY60" s="194"/>
      <c r="AZ60" s="194"/>
      <c r="BA60" s="194"/>
      <c r="BB60" s="194"/>
      <c r="BC60" s="197"/>
      <c r="BD60" s="197"/>
      <c r="BE60" s="115"/>
      <c r="BF60" s="194"/>
      <c r="BG60" s="194"/>
      <c r="BH60" s="194"/>
      <c r="BI60" s="194"/>
      <c r="BJ60" s="194"/>
      <c r="BK60" s="194"/>
      <c r="BL60" s="194"/>
      <c r="BM60" s="194"/>
      <c r="BN60" s="194"/>
      <c r="BO60" s="157"/>
      <c r="BP60" s="511"/>
      <c r="BQ60" s="180"/>
      <c r="BR60" s="194"/>
      <c r="BS60" s="194"/>
      <c r="BT60" s="194"/>
      <c r="BU60" s="194"/>
      <c r="BV60" s="194"/>
      <c r="BW60" s="194"/>
      <c r="BX60" s="194"/>
      <c r="BY60" s="197"/>
      <c r="BZ60" s="197"/>
      <c r="CA60" s="197"/>
      <c r="CB60" s="197"/>
      <c r="CC60" s="134"/>
      <c r="CD60" s="194"/>
      <c r="CE60" s="194"/>
      <c r="CF60" s="194"/>
      <c r="CG60" s="194"/>
      <c r="CH60" s="194"/>
      <c r="CI60" s="194"/>
      <c r="CJ60" s="194"/>
      <c r="CK60" s="194"/>
      <c r="CL60" s="194"/>
      <c r="CM60" s="157"/>
      <c r="CN60" s="512"/>
      <c r="CO60" s="341"/>
      <c r="CP60" s="196"/>
      <c r="CQ60" s="196"/>
      <c r="CR60" s="196"/>
      <c r="CS60" s="196"/>
      <c r="CT60" s="196"/>
      <c r="CU60" s="196"/>
      <c r="CV60" s="196"/>
      <c r="CW60" s="196"/>
      <c r="CX60" s="197"/>
      <c r="CY60" s="197"/>
      <c r="CZ60" s="196"/>
      <c r="DA60" s="197"/>
      <c r="DB60" s="197"/>
      <c r="DC60" s="194"/>
      <c r="DD60" s="194"/>
      <c r="DE60" s="194"/>
      <c r="DF60" s="194"/>
      <c r="DG60" s="194"/>
      <c r="DH60" s="194"/>
      <c r="DI60" s="194"/>
      <c r="DJ60" s="194"/>
      <c r="DK60" s="194"/>
      <c r="DL60" s="157"/>
      <c r="DM60" s="545"/>
      <c r="DN60" s="153"/>
      <c r="DO60" s="114"/>
      <c r="DP60" s="114"/>
      <c r="DQ60" s="34"/>
      <c r="DR60" s="34"/>
      <c r="DS60" s="137"/>
      <c r="DT60" s="137"/>
      <c r="DU60" s="137"/>
      <c r="DV60" s="137"/>
      <c r="DW60" s="137"/>
      <c r="DX60" s="137"/>
      <c r="DY60" s="137"/>
      <c r="DZ60" s="137"/>
      <c r="EA60" s="137"/>
      <c r="EB60" s="137"/>
      <c r="EC60" s="137">
        <v>0</v>
      </c>
      <c r="ED60" s="137">
        <v>0</v>
      </c>
      <c r="EE60" s="137">
        <v>0</v>
      </c>
      <c r="EF60" s="137">
        <v>0</v>
      </c>
      <c r="EG60" s="137">
        <v>0</v>
      </c>
      <c r="EH60" s="137">
        <v>0</v>
      </c>
      <c r="EI60" s="137">
        <v>0</v>
      </c>
      <c r="EJ60" s="137">
        <v>0</v>
      </c>
      <c r="EK60" s="34"/>
      <c r="EL60" s="34"/>
      <c r="EM60" s="34"/>
      <c r="EN60" s="34"/>
      <c r="EO60" s="34"/>
      <c r="EP60" s="34"/>
      <c r="EQ60" s="34"/>
      <c r="ER60" s="94"/>
      <c r="ES60" s="94"/>
      <c r="ET60" s="94"/>
      <c r="EU60" s="94"/>
      <c r="EV60" s="9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123"/>
    </row>
    <row r="61" spans="1:189" s="29" customFormat="1" ht="15.75">
      <c r="A61" s="53" t="s">
        <v>265</v>
      </c>
      <c r="B61" s="165" t="s">
        <v>266</v>
      </c>
      <c r="C61" s="180">
        <v>-35199.825989971199</v>
      </c>
      <c r="D61" s="641">
        <v>-6120.8387752840099</v>
      </c>
      <c r="E61" s="641">
        <v>-2894.4163113890204</v>
      </c>
      <c r="F61" s="641">
        <v>-17050.174329999998</v>
      </c>
      <c r="G61" s="641">
        <v>-6814.4869026984097</v>
      </c>
      <c r="H61" s="641">
        <v>-18.415800000000001</v>
      </c>
      <c r="I61" s="641">
        <v>-14806.9421087254</v>
      </c>
      <c r="J61" s="180">
        <f t="shared" ref="J61:J63" si="216">SUM(C61:I61)</f>
        <v>-82905.100218068037</v>
      </c>
      <c r="K61" s="150">
        <f t="shared" ref="K61:K64" si="217">SUM(C61:I61)-J61</f>
        <v>0</v>
      </c>
      <c r="L61"/>
      <c r="M61"/>
      <c r="N61"/>
      <c r="O61"/>
      <c r="P61" s="180">
        <v>-139.35628</v>
      </c>
      <c r="Q61" s="195"/>
      <c r="R61" s="194"/>
      <c r="S61" s="194"/>
      <c r="T61" s="194"/>
      <c r="U61" s="194"/>
      <c r="V61" s="194"/>
      <c r="W61" s="195"/>
      <c r="X61" s="487"/>
      <c r="Y61" s="114"/>
      <c r="Z61" s="194"/>
      <c r="AA61" s="194"/>
      <c r="AB61" s="194"/>
      <c r="AC61" s="194"/>
      <c r="AD61" s="194"/>
      <c r="AE61" s="194"/>
      <c r="AF61" s="194"/>
      <c r="AG61" s="197"/>
      <c r="AH61" s="197"/>
      <c r="AI61" s="197"/>
      <c r="AJ61" s="194"/>
      <c r="AK61" s="194"/>
      <c r="AL61" s="194"/>
      <c r="AM61" s="194"/>
      <c r="AN61" s="194"/>
      <c r="AO61" s="194"/>
      <c r="AP61" s="194"/>
      <c r="AQ61" s="194"/>
      <c r="AR61" s="194"/>
      <c r="AS61" s="157"/>
      <c r="AT61" s="487"/>
      <c r="AU61" s="115"/>
      <c r="AV61" s="194"/>
      <c r="AW61" s="194"/>
      <c r="AX61" s="194"/>
      <c r="AY61" s="194"/>
      <c r="AZ61" s="194"/>
      <c r="BA61" s="194"/>
      <c r="BB61" s="194"/>
      <c r="BC61" s="197"/>
      <c r="BD61" s="197"/>
      <c r="BE61" s="115"/>
      <c r="BF61" s="194"/>
      <c r="BG61" s="194"/>
      <c r="BH61" s="194"/>
      <c r="BI61" s="194"/>
      <c r="BJ61" s="194"/>
      <c r="BK61" s="194"/>
      <c r="BL61" s="194"/>
      <c r="BM61" s="194"/>
      <c r="BN61" s="194"/>
      <c r="BO61" s="157"/>
      <c r="BP61" s="511"/>
      <c r="BQ61" s="180"/>
      <c r="BR61" s="194"/>
      <c r="BS61" s="194"/>
      <c r="BT61" s="194"/>
      <c r="BU61" s="194"/>
      <c r="BV61" s="194"/>
      <c r="BW61" s="194"/>
      <c r="BX61" s="194"/>
      <c r="BY61" s="197"/>
      <c r="BZ61" s="197"/>
      <c r="CA61" s="197"/>
      <c r="CB61" s="197"/>
      <c r="CC61" s="134"/>
      <c r="CD61" s="194"/>
      <c r="CE61" s="194"/>
      <c r="CF61" s="194"/>
      <c r="CG61" s="194"/>
      <c r="CH61" s="194"/>
      <c r="CI61" s="194"/>
      <c r="CJ61" s="194"/>
      <c r="CK61" s="194"/>
      <c r="CL61" s="194"/>
      <c r="CM61" s="157"/>
      <c r="CN61" s="512"/>
      <c r="CO61" s="341"/>
      <c r="CP61" s="196"/>
      <c r="CQ61" s="196"/>
      <c r="CR61" s="196"/>
      <c r="CS61" s="196"/>
      <c r="CT61" s="196"/>
      <c r="CU61" s="196"/>
      <c r="CV61" s="196"/>
      <c r="CW61" s="196"/>
      <c r="CX61" s="197"/>
      <c r="CY61" s="197"/>
      <c r="CZ61" s="196"/>
      <c r="DA61" s="197"/>
      <c r="DB61" s="197"/>
      <c r="DC61" s="194"/>
      <c r="DD61" s="194"/>
      <c r="DE61" s="194"/>
      <c r="DF61" s="194"/>
      <c r="DG61" s="194"/>
      <c r="DH61" s="194"/>
      <c r="DI61" s="194"/>
      <c r="DJ61" s="194"/>
      <c r="DK61" s="194"/>
      <c r="DL61" s="157"/>
      <c r="DM61" s="545"/>
      <c r="DN61" s="153"/>
      <c r="DO61" s="114"/>
      <c r="DP61" s="114"/>
      <c r="DQ61" s="34"/>
      <c r="DR61" s="34"/>
      <c r="DS61" s="137"/>
      <c r="DT61" s="137"/>
      <c r="DU61" s="137"/>
      <c r="DV61" s="137"/>
      <c r="DW61" s="137"/>
      <c r="DX61" s="137"/>
      <c r="DY61" s="137"/>
      <c r="DZ61" s="137"/>
      <c r="EA61" s="137"/>
      <c r="EB61" s="137"/>
      <c r="EC61" s="137">
        <v>-3691.4639999999999</v>
      </c>
      <c r="ED61" s="137">
        <v>0</v>
      </c>
      <c r="EE61" s="137">
        <v>0</v>
      </c>
      <c r="EF61" s="137">
        <v>0</v>
      </c>
      <c r="EG61" s="137">
        <v>0</v>
      </c>
      <c r="EH61" s="137">
        <v>0</v>
      </c>
      <c r="EI61" s="137">
        <v>1830.8179999999993</v>
      </c>
      <c r="EJ61" s="137">
        <v>-1860.6460000000079</v>
      </c>
      <c r="EK61" s="34"/>
      <c r="EL61" s="34"/>
      <c r="EM61" s="34"/>
      <c r="EN61" s="34"/>
      <c r="EO61" s="34"/>
      <c r="EP61" s="34"/>
      <c r="EQ61" s="34"/>
      <c r="ER61" s="94"/>
      <c r="ES61" s="94"/>
      <c r="ET61" s="94"/>
      <c r="EU61" s="94"/>
      <c r="EV61" s="9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123"/>
    </row>
    <row r="62" spans="1:189" s="29" customFormat="1" ht="15.75">
      <c r="A62" s="53" t="s">
        <v>267</v>
      </c>
      <c r="B62" s="165" t="s">
        <v>268</v>
      </c>
      <c r="C62" s="180">
        <v>-781.57002017727007</v>
      </c>
      <c r="D62" s="641">
        <v>-2.8373730904960097</v>
      </c>
      <c r="E62" s="641">
        <v>0</v>
      </c>
      <c r="F62" s="641">
        <v>-50.793279999999996</v>
      </c>
      <c r="G62" s="641">
        <v>0</v>
      </c>
      <c r="H62" s="641">
        <v>0</v>
      </c>
      <c r="I62" s="641">
        <v>0</v>
      </c>
      <c r="J62" s="180">
        <f t="shared" si="216"/>
        <v>-835.20067326776609</v>
      </c>
      <c r="K62" s="150">
        <f t="shared" si="217"/>
        <v>0</v>
      </c>
      <c r="L62"/>
      <c r="M62"/>
      <c r="N62"/>
      <c r="O62"/>
      <c r="P62" s="180">
        <v>0</v>
      </c>
      <c r="Q62" s="195"/>
      <c r="R62" s="194"/>
      <c r="S62" s="194"/>
      <c r="T62" s="194"/>
      <c r="U62" s="194"/>
      <c r="V62" s="194"/>
      <c r="W62" s="195"/>
      <c r="X62" s="487"/>
      <c r="Y62" s="114"/>
      <c r="Z62" s="194"/>
      <c r="AA62" s="194"/>
      <c r="AB62" s="194"/>
      <c r="AC62" s="194"/>
      <c r="AD62" s="194"/>
      <c r="AE62" s="194"/>
      <c r="AF62" s="194"/>
      <c r="AG62" s="197"/>
      <c r="AH62" s="197"/>
      <c r="AI62" s="197"/>
      <c r="AJ62" s="194"/>
      <c r="AK62" s="194"/>
      <c r="AL62" s="194"/>
      <c r="AM62" s="194"/>
      <c r="AN62" s="194"/>
      <c r="AO62" s="194"/>
      <c r="AP62" s="194"/>
      <c r="AQ62" s="194"/>
      <c r="AR62" s="194"/>
      <c r="AS62" s="157"/>
      <c r="AT62" s="487"/>
      <c r="AU62" s="115"/>
      <c r="AV62" s="194"/>
      <c r="AW62" s="194"/>
      <c r="AX62" s="194"/>
      <c r="AY62" s="194"/>
      <c r="AZ62" s="194"/>
      <c r="BA62" s="194"/>
      <c r="BB62" s="194"/>
      <c r="BC62" s="197"/>
      <c r="BD62" s="197"/>
      <c r="BE62" s="115"/>
      <c r="BF62" s="194"/>
      <c r="BG62" s="194"/>
      <c r="BH62" s="194"/>
      <c r="BI62" s="194"/>
      <c r="BJ62" s="194"/>
      <c r="BK62" s="194"/>
      <c r="BL62" s="194"/>
      <c r="BM62" s="194"/>
      <c r="BN62" s="194"/>
      <c r="BO62" s="157"/>
      <c r="BP62" s="511"/>
      <c r="BQ62" s="180"/>
      <c r="BR62" s="194"/>
      <c r="BS62" s="194"/>
      <c r="BT62" s="194"/>
      <c r="BU62" s="194"/>
      <c r="BV62" s="194"/>
      <c r="BW62" s="194"/>
      <c r="BX62" s="194"/>
      <c r="BY62" s="197"/>
      <c r="BZ62" s="197"/>
      <c r="CA62" s="197"/>
      <c r="CB62" s="197"/>
      <c r="CC62" s="134"/>
      <c r="CD62" s="194"/>
      <c r="CE62" s="194"/>
      <c r="CF62" s="194"/>
      <c r="CG62" s="194"/>
      <c r="CH62" s="194"/>
      <c r="CI62" s="194"/>
      <c r="CJ62" s="194"/>
      <c r="CK62" s="194"/>
      <c r="CL62" s="194"/>
      <c r="CM62" s="157"/>
      <c r="CN62" s="512"/>
      <c r="CO62" s="341"/>
      <c r="CP62" s="196"/>
      <c r="CQ62" s="196"/>
      <c r="CR62" s="196"/>
      <c r="CS62" s="196"/>
      <c r="CT62" s="196"/>
      <c r="CU62" s="196"/>
      <c r="CV62" s="196"/>
      <c r="CW62" s="196"/>
      <c r="CX62" s="197"/>
      <c r="CY62" s="197"/>
      <c r="CZ62" s="196"/>
      <c r="DA62" s="197"/>
      <c r="DB62" s="197"/>
      <c r="DC62" s="194"/>
      <c r="DD62" s="194"/>
      <c r="DE62" s="194"/>
      <c r="DF62" s="194"/>
      <c r="DG62" s="194"/>
      <c r="DH62" s="194"/>
      <c r="DI62" s="194"/>
      <c r="DJ62" s="194"/>
      <c r="DK62" s="194"/>
      <c r="DL62" s="157"/>
      <c r="DM62" s="545"/>
      <c r="DN62" s="153"/>
      <c r="DO62" s="114"/>
      <c r="DP62" s="114"/>
      <c r="DQ62" s="34"/>
      <c r="DR62" s="34"/>
      <c r="DS62" s="137"/>
      <c r="DT62" s="137"/>
      <c r="DU62" s="137"/>
      <c r="DV62" s="137"/>
      <c r="DW62" s="137"/>
      <c r="DX62" s="137"/>
      <c r="DY62" s="137"/>
      <c r="DZ62" s="137"/>
      <c r="EA62" s="137"/>
      <c r="EB62" s="137"/>
      <c r="EC62" s="137">
        <v>0</v>
      </c>
      <c r="ED62" s="137">
        <v>0</v>
      </c>
      <c r="EE62" s="137">
        <v>0</v>
      </c>
      <c r="EF62" s="137">
        <v>0</v>
      </c>
      <c r="EG62" s="137">
        <v>0</v>
      </c>
      <c r="EH62" s="137">
        <v>0</v>
      </c>
      <c r="EI62" s="137">
        <v>0</v>
      </c>
      <c r="EJ62" s="137">
        <v>0</v>
      </c>
      <c r="EK62" s="34"/>
      <c r="EL62" s="34"/>
      <c r="EM62" s="34"/>
      <c r="EN62" s="34"/>
      <c r="EO62" s="34"/>
      <c r="EP62" s="34"/>
      <c r="EQ62" s="34"/>
      <c r="ER62" s="94"/>
      <c r="ES62" s="94"/>
      <c r="ET62" s="94"/>
      <c r="EU62" s="94"/>
      <c r="EV62" s="9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4"/>
      <c r="GE62" s="34"/>
      <c r="GF62" s="34"/>
      <c r="GG62" s="123"/>
    </row>
    <row r="63" spans="1:189" s="29" customFormat="1" ht="15.75">
      <c r="A63" s="53" t="s">
        <v>269</v>
      </c>
      <c r="B63" s="165" t="s">
        <v>6</v>
      </c>
      <c r="C63" s="180">
        <v>5057.8363673863805</v>
      </c>
      <c r="D63" s="641">
        <v>-1089.4065838848201</v>
      </c>
      <c r="E63" s="641">
        <v>-93.129279149147592</v>
      </c>
      <c r="F63" s="641">
        <v>1103.08114</v>
      </c>
      <c r="G63" s="641">
        <v>-1378.3964749342799</v>
      </c>
      <c r="H63" s="641">
        <v>0</v>
      </c>
      <c r="I63" s="641">
        <v>-21952.8999622093</v>
      </c>
      <c r="J63" s="180">
        <f t="shared" si="216"/>
        <v>-18352.914792791165</v>
      </c>
      <c r="K63" s="150">
        <f t="shared" si="217"/>
        <v>0</v>
      </c>
      <c r="L63"/>
      <c r="M63"/>
      <c r="N63"/>
      <c r="O63"/>
      <c r="P63" s="180">
        <v>-0.182</v>
      </c>
      <c r="Q63" s="195"/>
      <c r="R63" s="194"/>
      <c r="S63" s="194"/>
      <c r="T63" s="194"/>
      <c r="U63" s="194"/>
      <c r="V63" s="194"/>
      <c r="W63" s="195"/>
      <c r="X63" s="487"/>
      <c r="Y63" s="114"/>
      <c r="Z63" s="194"/>
      <c r="AA63" s="194"/>
      <c r="AB63" s="194"/>
      <c r="AC63" s="194"/>
      <c r="AD63" s="194"/>
      <c r="AE63" s="194"/>
      <c r="AF63" s="194"/>
      <c r="AG63" s="197"/>
      <c r="AH63" s="197"/>
      <c r="AI63" s="197"/>
      <c r="AJ63" s="194"/>
      <c r="AK63" s="194"/>
      <c r="AL63" s="194"/>
      <c r="AM63" s="194"/>
      <c r="AN63" s="194"/>
      <c r="AO63" s="194"/>
      <c r="AP63" s="194"/>
      <c r="AQ63" s="194"/>
      <c r="AR63" s="194"/>
      <c r="AS63" s="157"/>
      <c r="AT63" s="487"/>
      <c r="AU63" s="115"/>
      <c r="AV63" s="194"/>
      <c r="AW63" s="194"/>
      <c r="AX63" s="194"/>
      <c r="AY63" s="194"/>
      <c r="AZ63" s="194"/>
      <c r="BA63" s="194"/>
      <c r="BB63" s="194"/>
      <c r="BC63" s="197"/>
      <c r="BD63" s="197"/>
      <c r="BE63" s="115"/>
      <c r="BF63" s="194"/>
      <c r="BG63" s="194"/>
      <c r="BH63" s="194"/>
      <c r="BI63" s="194"/>
      <c r="BJ63" s="194"/>
      <c r="BK63" s="194"/>
      <c r="BL63" s="194"/>
      <c r="BM63" s="194"/>
      <c r="BN63" s="194"/>
      <c r="BO63" s="157"/>
      <c r="BP63" s="511"/>
      <c r="BQ63" s="180"/>
      <c r="BR63" s="194"/>
      <c r="BS63" s="194"/>
      <c r="BT63" s="194"/>
      <c r="BU63" s="194"/>
      <c r="BV63" s="194"/>
      <c r="BW63" s="194"/>
      <c r="BX63" s="194"/>
      <c r="BY63" s="197"/>
      <c r="BZ63" s="197"/>
      <c r="CA63" s="197"/>
      <c r="CB63" s="197"/>
      <c r="CC63" s="134"/>
      <c r="CD63" s="194"/>
      <c r="CE63" s="194"/>
      <c r="CF63" s="194"/>
      <c r="CG63" s="194"/>
      <c r="CH63" s="194"/>
      <c r="CI63" s="194"/>
      <c r="CJ63" s="194"/>
      <c r="CK63" s="194"/>
      <c r="CL63" s="194"/>
      <c r="CM63" s="157"/>
      <c r="CN63" s="512"/>
      <c r="CO63" s="341"/>
      <c r="CP63" s="196"/>
      <c r="CQ63" s="196"/>
      <c r="CR63" s="196"/>
      <c r="CS63" s="196"/>
      <c r="CT63" s="196"/>
      <c r="CU63" s="196"/>
      <c r="CV63" s="196"/>
      <c r="CW63" s="196"/>
      <c r="CX63" s="197"/>
      <c r="CY63" s="197"/>
      <c r="CZ63" s="196"/>
      <c r="DA63" s="197"/>
      <c r="DB63" s="197"/>
      <c r="DC63" s="194"/>
      <c r="DD63" s="194"/>
      <c r="DE63" s="194"/>
      <c r="DF63" s="194"/>
      <c r="DG63" s="194"/>
      <c r="DH63" s="194"/>
      <c r="DI63" s="194"/>
      <c r="DJ63" s="194"/>
      <c r="DK63" s="194"/>
      <c r="DL63" s="157"/>
      <c r="DM63" s="545"/>
      <c r="DN63" s="153"/>
      <c r="DO63" s="114"/>
      <c r="DP63" s="114"/>
      <c r="DQ63" s="34"/>
      <c r="DR63" s="34"/>
      <c r="DS63" s="137"/>
      <c r="DT63" s="137"/>
      <c r="DU63" s="137"/>
      <c r="DV63" s="137"/>
      <c r="DW63" s="137"/>
      <c r="DX63" s="137"/>
      <c r="DY63" s="137"/>
      <c r="DZ63" s="137"/>
      <c r="EA63" s="137"/>
      <c r="EB63" s="137"/>
      <c r="EC63" s="137">
        <v>0</v>
      </c>
      <c r="ED63" s="137">
        <v>0</v>
      </c>
      <c r="EE63" s="137">
        <v>0</v>
      </c>
      <c r="EF63" s="137">
        <v>0</v>
      </c>
      <c r="EG63" s="137">
        <v>0</v>
      </c>
      <c r="EH63" s="137">
        <v>0</v>
      </c>
      <c r="EI63" s="137">
        <v>0</v>
      </c>
      <c r="EJ63" s="137">
        <v>0</v>
      </c>
      <c r="EK63" s="34"/>
      <c r="EL63" s="34"/>
      <c r="EM63" s="34"/>
      <c r="EN63" s="34"/>
      <c r="EO63" s="34"/>
      <c r="EP63" s="34"/>
      <c r="EQ63" s="34"/>
      <c r="ER63" s="94"/>
      <c r="ES63" s="94"/>
      <c r="ET63" s="94"/>
      <c r="EU63" s="94"/>
      <c r="EV63" s="9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4"/>
      <c r="GE63" s="34"/>
      <c r="GF63" s="34"/>
      <c r="GG63" s="123"/>
    </row>
    <row r="64" spans="1:189" s="29" customFormat="1" ht="16.5" thickBot="1">
      <c r="A64" s="53" t="s">
        <v>117</v>
      </c>
      <c r="B64" s="473" t="s">
        <v>149</v>
      </c>
      <c r="C64" s="182">
        <f>SUM(C61:C63)</f>
        <v>-30923.559642762091</v>
      </c>
      <c r="D64" s="182">
        <f t="shared" ref="D64:J64" si="218">SUM(D61:D63)</f>
        <v>-7213.0827322593259</v>
      </c>
      <c r="E64" s="182">
        <f t="shared" si="218"/>
        <v>-2987.5455905381682</v>
      </c>
      <c r="F64" s="182">
        <f t="shared" si="218"/>
        <v>-15997.886469999999</v>
      </c>
      <c r="G64" s="182">
        <f t="shared" si="218"/>
        <v>-8192.8833776326901</v>
      </c>
      <c r="H64" s="182">
        <f t="shared" si="218"/>
        <v>-18.415800000000001</v>
      </c>
      <c r="I64" s="182">
        <f t="shared" si="218"/>
        <v>-36759.842070934697</v>
      </c>
      <c r="J64" s="182">
        <f t="shared" si="218"/>
        <v>-102093.21568412698</v>
      </c>
      <c r="K64" s="150">
        <f t="shared" si="217"/>
        <v>0</v>
      </c>
      <c r="L64"/>
      <c r="M64"/>
      <c r="N64"/>
      <c r="O64"/>
      <c r="P64" s="182">
        <f t="shared" ref="P64" si="219">SUM(P61:P63)</f>
        <v>-139.53827999999999</v>
      </c>
      <c r="Q64" s="195"/>
      <c r="R64" s="194"/>
      <c r="S64" s="194"/>
      <c r="T64" s="194"/>
      <c r="U64" s="194"/>
      <c r="V64" s="194"/>
      <c r="W64" s="195"/>
      <c r="X64" s="487"/>
      <c r="Y64" s="114"/>
      <c r="Z64" s="194"/>
      <c r="AA64" s="194"/>
      <c r="AB64" s="194"/>
      <c r="AC64" s="194"/>
      <c r="AD64" s="194"/>
      <c r="AE64" s="194"/>
      <c r="AF64" s="194"/>
      <c r="AG64" s="197"/>
      <c r="AH64" s="197"/>
      <c r="AI64" s="197"/>
      <c r="AJ64" s="194"/>
      <c r="AK64" s="194"/>
      <c r="AL64" s="194"/>
      <c r="AM64" s="194"/>
      <c r="AN64" s="194"/>
      <c r="AO64" s="194"/>
      <c r="AP64" s="194"/>
      <c r="AQ64" s="194"/>
      <c r="AR64" s="194"/>
      <c r="AS64" s="157"/>
      <c r="AT64" s="487"/>
      <c r="AU64" s="115"/>
      <c r="AV64" s="194"/>
      <c r="AW64" s="194"/>
      <c r="AX64" s="194"/>
      <c r="AY64" s="194"/>
      <c r="AZ64" s="194"/>
      <c r="BA64" s="194"/>
      <c r="BB64" s="194"/>
      <c r="BC64" s="197"/>
      <c r="BD64" s="197"/>
      <c r="BE64" s="115"/>
      <c r="BF64" s="194"/>
      <c r="BG64" s="194"/>
      <c r="BH64" s="194"/>
      <c r="BI64" s="194"/>
      <c r="BJ64" s="194"/>
      <c r="BK64" s="194"/>
      <c r="BL64" s="194"/>
      <c r="BM64" s="194"/>
      <c r="BN64" s="194"/>
      <c r="BO64" s="157"/>
      <c r="BP64" s="511"/>
      <c r="BQ64" s="180"/>
      <c r="BR64" s="194"/>
      <c r="BS64" s="194"/>
      <c r="BT64" s="194"/>
      <c r="BU64" s="194"/>
      <c r="BV64" s="194"/>
      <c r="BW64" s="194"/>
      <c r="BX64" s="194"/>
      <c r="BY64" s="197"/>
      <c r="BZ64" s="197"/>
      <c r="CA64" s="197"/>
      <c r="CB64" s="197"/>
      <c r="CC64" s="134"/>
      <c r="CD64" s="194"/>
      <c r="CE64" s="194"/>
      <c r="CF64" s="194"/>
      <c r="CG64" s="194"/>
      <c r="CH64" s="194"/>
      <c r="CI64" s="194"/>
      <c r="CJ64" s="194"/>
      <c r="CK64" s="194"/>
      <c r="CL64" s="194"/>
      <c r="CM64" s="157"/>
      <c r="CN64" s="512"/>
      <c r="CO64" s="341"/>
      <c r="CP64" s="196"/>
      <c r="CQ64" s="196"/>
      <c r="CR64" s="196"/>
      <c r="CS64" s="196"/>
      <c r="CT64" s="196"/>
      <c r="CU64" s="196"/>
      <c r="CV64" s="196"/>
      <c r="CW64" s="196"/>
      <c r="CX64" s="197"/>
      <c r="CY64" s="197"/>
      <c r="CZ64" s="196"/>
      <c r="DA64" s="197"/>
      <c r="DB64" s="197"/>
      <c r="DC64" s="194"/>
      <c r="DD64" s="194"/>
      <c r="DE64" s="194"/>
      <c r="DF64" s="194"/>
      <c r="DG64" s="194"/>
      <c r="DH64" s="194"/>
      <c r="DI64" s="194"/>
      <c r="DJ64" s="194"/>
      <c r="DK64" s="194"/>
      <c r="DL64" s="157"/>
      <c r="DM64" s="545"/>
      <c r="DN64" s="153"/>
      <c r="DO64" s="114"/>
      <c r="DP64" s="114"/>
      <c r="DQ64" s="34"/>
      <c r="DR64" s="34"/>
      <c r="DS64" s="137"/>
      <c r="DT64" s="137"/>
      <c r="DU64" s="137"/>
      <c r="DV64" s="137"/>
      <c r="DW64" s="137"/>
      <c r="DX64" s="137"/>
      <c r="DY64" s="137"/>
      <c r="DZ64" s="137"/>
      <c r="EA64" s="137"/>
      <c r="EB64" s="137"/>
      <c r="EC64" s="137">
        <v>-3691.4639999999999</v>
      </c>
      <c r="ED64" s="137">
        <v>0</v>
      </c>
      <c r="EE64" s="137">
        <v>0</v>
      </c>
      <c r="EF64" s="137">
        <v>0</v>
      </c>
      <c r="EG64" s="137">
        <v>0</v>
      </c>
      <c r="EH64" s="137">
        <v>0</v>
      </c>
      <c r="EI64" s="137">
        <v>1830.8179999999993</v>
      </c>
      <c r="EJ64" s="137">
        <v>-1860.6460000000079</v>
      </c>
      <c r="EK64" s="34"/>
      <c r="EL64" s="34"/>
      <c r="EM64" s="34"/>
      <c r="EN64" s="34"/>
      <c r="EO64" s="34"/>
      <c r="EP64" s="34"/>
      <c r="EQ64" s="34"/>
      <c r="ER64" s="94"/>
      <c r="ES64" s="94"/>
      <c r="ET64" s="94"/>
      <c r="EU64" s="94"/>
      <c r="EV64" s="9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  <c r="GA64" s="34"/>
      <c r="GB64" s="34"/>
      <c r="GC64" s="34"/>
      <c r="GD64" s="34"/>
      <c r="GE64" s="34"/>
      <c r="GF64" s="34"/>
      <c r="GG64" s="123"/>
    </row>
    <row r="65" spans="1:189" s="29" customFormat="1" ht="16.5" thickTop="1">
      <c r="A65"/>
      <c r="B65" s="188"/>
      <c r="C65" s="116">
        <f>C64-C14</f>
        <v>0</v>
      </c>
      <c r="D65" s="116">
        <f t="shared" ref="D65:J65" si="220">D64-D14</f>
        <v>0</v>
      </c>
      <c r="E65" s="116">
        <f t="shared" si="220"/>
        <v>0</v>
      </c>
      <c r="F65" s="116">
        <f t="shared" si="220"/>
        <v>0</v>
      </c>
      <c r="G65" s="116">
        <f t="shared" si="220"/>
        <v>0</v>
      </c>
      <c r="H65" s="116">
        <f t="shared" si="220"/>
        <v>0</v>
      </c>
      <c r="I65" s="116">
        <f t="shared" si="220"/>
        <v>0</v>
      </c>
      <c r="J65" s="116">
        <f t="shared" si="220"/>
        <v>0</v>
      </c>
      <c r="K65" s="115"/>
      <c r="L65"/>
      <c r="M65"/>
      <c r="N65"/>
      <c r="O65"/>
      <c r="P65"/>
      <c r="Q65" s="192"/>
      <c r="R65" s="115"/>
      <c r="S65" s="115"/>
      <c r="T65" s="115"/>
      <c r="U65" s="115"/>
      <c r="V65" s="115"/>
      <c r="W65" s="192"/>
      <c r="X65" s="488"/>
      <c r="Y65" s="114"/>
      <c r="Z65" s="116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57"/>
      <c r="AT65" s="488"/>
      <c r="AU65" s="115"/>
      <c r="AV65" s="116"/>
      <c r="AW65" s="115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5"/>
      <c r="BI65" s="115"/>
      <c r="BJ65" s="115"/>
      <c r="BK65" s="115"/>
      <c r="BL65" s="115"/>
      <c r="BM65" s="115"/>
      <c r="BN65" s="115"/>
      <c r="BO65" s="157"/>
      <c r="BP65" s="514"/>
      <c r="BQ65" s="180"/>
      <c r="BR65" s="115"/>
      <c r="BS65" s="115"/>
      <c r="BT65" s="115"/>
      <c r="BU65" s="115"/>
      <c r="BV65" s="115"/>
      <c r="BW65" s="115"/>
      <c r="BX65" s="115"/>
      <c r="BY65" s="115"/>
      <c r="BZ65" s="115"/>
      <c r="CA65" s="115"/>
      <c r="CB65" s="115"/>
      <c r="CC65" s="180"/>
      <c r="CD65" s="115"/>
      <c r="CE65" s="115"/>
      <c r="CF65" s="115"/>
      <c r="CG65" s="115"/>
      <c r="CH65" s="115"/>
      <c r="CI65" s="115"/>
      <c r="CJ65" s="115"/>
      <c r="CK65" s="115"/>
      <c r="CL65" s="115"/>
      <c r="CM65" s="157"/>
      <c r="CN65" s="512"/>
      <c r="CO65" s="181"/>
      <c r="CP65" s="192"/>
      <c r="CQ65" s="192"/>
      <c r="CR65" s="192"/>
      <c r="CS65" s="192"/>
      <c r="CT65" s="192"/>
      <c r="CU65" s="192"/>
      <c r="CV65" s="192"/>
      <c r="CW65" s="192"/>
      <c r="CX65" s="115"/>
      <c r="CY65" s="115"/>
      <c r="CZ65" s="192"/>
      <c r="DA65" s="115"/>
      <c r="DB65" s="115"/>
      <c r="DC65" s="115"/>
      <c r="DD65" s="115"/>
      <c r="DE65" s="115"/>
      <c r="DF65" s="115"/>
      <c r="DG65" s="115"/>
      <c r="DH65" s="115"/>
      <c r="DI65" s="115"/>
      <c r="DJ65" s="115"/>
      <c r="DK65" s="115"/>
      <c r="DL65" s="157"/>
      <c r="DM65" s="544"/>
      <c r="DN65" s="195"/>
      <c r="DO65" s="114"/>
      <c r="DP65" s="114"/>
      <c r="DQ65" s="34"/>
      <c r="DR65" s="34"/>
      <c r="DS65" s="137"/>
      <c r="DT65" s="137"/>
      <c r="DU65" s="137"/>
      <c r="DV65" s="137"/>
      <c r="DW65" s="137"/>
      <c r="DX65" s="137"/>
      <c r="DY65" s="137"/>
      <c r="DZ65" s="137"/>
      <c r="EA65" s="137"/>
      <c r="EB65" s="137"/>
      <c r="EC65" s="137">
        <v>0</v>
      </c>
      <c r="ED65" s="137">
        <v>0</v>
      </c>
      <c r="EE65" s="137">
        <v>0</v>
      </c>
      <c r="EF65" s="137">
        <v>0</v>
      </c>
      <c r="EG65" s="137">
        <v>0</v>
      </c>
      <c r="EH65" s="137">
        <v>0</v>
      </c>
      <c r="EI65" s="137">
        <v>0</v>
      </c>
      <c r="EJ65" s="137">
        <v>0</v>
      </c>
      <c r="EK65" s="34"/>
      <c r="EL65" s="34"/>
      <c r="EM65" s="34"/>
      <c r="EN65" s="34"/>
      <c r="EO65" s="34"/>
      <c r="EP65" s="34"/>
      <c r="EQ65" s="34"/>
      <c r="ER65" s="94"/>
      <c r="ES65" s="94"/>
      <c r="ET65" s="94"/>
      <c r="EU65" s="94"/>
      <c r="EV65" s="94"/>
      <c r="EW65" s="34"/>
      <c r="EX65" s="34"/>
      <c r="EY65" s="34"/>
      <c r="EZ65" s="34"/>
      <c r="FA65" s="34"/>
      <c r="FB65" s="34"/>
      <c r="FC65" s="34"/>
      <c r="FD65" s="34"/>
      <c r="FE65" s="34"/>
      <c r="FF65" s="34"/>
      <c r="FG65" s="34"/>
      <c r="FH65" s="34"/>
      <c r="FI65" s="34"/>
      <c r="FJ65" s="34"/>
      <c r="FK65" s="34"/>
      <c r="FL65" s="34"/>
      <c r="FM65" s="34"/>
      <c r="FN65" s="34"/>
      <c r="FO65" s="34"/>
      <c r="FP65" s="34"/>
      <c r="FQ65" s="34"/>
      <c r="FR65" s="34"/>
      <c r="FS65" s="34"/>
      <c r="FT65" s="34"/>
      <c r="FU65" s="34"/>
      <c r="FV65" s="34"/>
      <c r="FW65" s="34"/>
      <c r="FX65" s="34"/>
      <c r="FY65" s="34"/>
      <c r="FZ65" s="34"/>
      <c r="GA65" s="34"/>
      <c r="GB65" s="34"/>
      <c r="GC65" s="34"/>
      <c r="GD65" s="34"/>
      <c r="GE65" s="34"/>
      <c r="GF65" s="34"/>
    </row>
    <row r="66" spans="1:189" s="29" customFormat="1" ht="15.75">
      <c r="A66" s="54"/>
      <c r="B66" s="147"/>
      <c r="C66" s="115"/>
      <c r="D66" s="115"/>
      <c r="E66" s="115"/>
      <c r="F66" s="115"/>
      <c r="G66" s="115"/>
      <c r="H66" s="115"/>
      <c r="I66" s="115"/>
      <c r="J66" s="115"/>
      <c r="K66" s="115"/>
      <c r="L66"/>
      <c r="M66"/>
      <c r="N66"/>
      <c r="O66"/>
      <c r="P66"/>
      <c r="Q66" s="192"/>
      <c r="R66" s="115"/>
      <c r="S66" s="115"/>
      <c r="T66" s="115"/>
      <c r="U66" s="115"/>
      <c r="V66" s="115"/>
      <c r="W66" s="192"/>
      <c r="X66" s="488"/>
      <c r="Y66" s="114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57"/>
      <c r="AT66" s="488"/>
      <c r="AU66" s="115"/>
      <c r="AV66" s="115"/>
      <c r="AW66" s="115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57"/>
      <c r="BP66" s="514"/>
      <c r="BQ66" s="180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80"/>
      <c r="CD66" s="115"/>
      <c r="CE66" s="115"/>
      <c r="CF66" s="115"/>
      <c r="CG66" s="115"/>
      <c r="CH66" s="115"/>
      <c r="CI66" s="115"/>
      <c r="CJ66" s="115"/>
      <c r="CK66" s="115"/>
      <c r="CL66" s="115"/>
      <c r="CM66" s="157"/>
      <c r="CN66" s="512"/>
      <c r="CO66" s="181"/>
      <c r="CP66" s="192"/>
      <c r="CQ66" s="192"/>
      <c r="CR66" s="192"/>
      <c r="CS66" s="192"/>
      <c r="CT66" s="192"/>
      <c r="CU66" s="192"/>
      <c r="CV66" s="192"/>
      <c r="CW66" s="192"/>
      <c r="CX66" s="115"/>
      <c r="CY66" s="115"/>
      <c r="CZ66" s="192"/>
      <c r="DA66" s="115"/>
      <c r="DB66" s="115"/>
      <c r="DC66" s="115"/>
      <c r="DD66" s="115"/>
      <c r="DE66" s="115"/>
      <c r="DF66" s="115"/>
      <c r="DG66" s="115"/>
      <c r="DH66" s="115"/>
      <c r="DI66" s="115"/>
      <c r="DJ66" s="115"/>
      <c r="DK66" s="115"/>
      <c r="DL66" s="157"/>
      <c r="DM66" s="544"/>
      <c r="DN66" s="195"/>
      <c r="DO66" s="114"/>
      <c r="DP66" s="114"/>
      <c r="DQ66" s="34"/>
      <c r="DR66" s="34"/>
      <c r="DS66" s="137"/>
      <c r="DT66" s="137"/>
      <c r="DU66" s="137"/>
      <c r="DV66" s="137"/>
      <c r="DW66" s="137"/>
      <c r="DX66" s="137"/>
      <c r="DY66" s="137"/>
      <c r="DZ66" s="137"/>
      <c r="EA66" s="137"/>
      <c r="EB66" s="137"/>
      <c r="EC66" s="137">
        <v>0</v>
      </c>
      <c r="ED66" s="137">
        <v>0</v>
      </c>
      <c r="EE66" s="137">
        <v>0</v>
      </c>
      <c r="EF66" s="137">
        <v>0</v>
      </c>
      <c r="EG66" s="137">
        <v>0</v>
      </c>
      <c r="EH66" s="137">
        <v>0</v>
      </c>
      <c r="EI66" s="137">
        <v>0</v>
      </c>
      <c r="EJ66" s="137">
        <v>0</v>
      </c>
      <c r="EK66" s="34"/>
      <c r="EL66" s="34"/>
      <c r="EM66" s="34"/>
      <c r="EN66" s="34"/>
      <c r="EO66" s="34"/>
      <c r="EP66" s="34"/>
      <c r="EQ66" s="34"/>
      <c r="ER66" s="94"/>
      <c r="ES66" s="94"/>
      <c r="ET66" s="94"/>
      <c r="EU66" s="94"/>
      <c r="EV66" s="9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</row>
    <row r="67" spans="1:189" s="227" customFormat="1" ht="15.75">
      <c r="A67" s="220"/>
      <c r="B67" s="221" t="s">
        <v>28</v>
      </c>
      <c r="C67" s="159">
        <f t="shared" ref="C67:G67" si="221">C20</f>
        <v>-14985.076396479401</v>
      </c>
      <c r="D67" s="159">
        <f t="shared" si="221"/>
        <v>-1351.1164055869601</v>
      </c>
      <c r="E67" s="159">
        <f t="shared" si="221"/>
        <v>-293.76265357452002</v>
      </c>
      <c r="F67" s="159">
        <f t="shared" si="221"/>
        <v>-1615.6645000000001</v>
      </c>
      <c r="G67" s="159">
        <f t="shared" si="221"/>
        <v>-16.181556280479001</v>
      </c>
      <c r="H67" s="159">
        <f t="shared" ref="H67" si="222">H20</f>
        <v>0</v>
      </c>
      <c r="I67" s="159">
        <f>I20</f>
        <v>-19787.263462602699</v>
      </c>
      <c r="J67" s="159">
        <f>SUM(C67:I67)</f>
        <v>-38049.064974524059</v>
      </c>
      <c r="K67" s="150">
        <f t="shared" ref="K67:K73" si="223">SUM(C67:I67)-J67</f>
        <v>0</v>
      </c>
      <c r="L67"/>
      <c r="M67"/>
      <c r="N67"/>
      <c r="O67"/>
      <c r="P67" s="159"/>
      <c r="Q67" s="146"/>
      <c r="R67" s="159"/>
      <c r="S67" s="159"/>
      <c r="T67" s="159"/>
      <c r="U67" s="159"/>
      <c r="V67" s="159"/>
      <c r="W67" s="146"/>
      <c r="X67" s="491">
        <f t="shared" ref="X67:X73" si="224">F67+N67-P67</f>
        <v>-1615.6645000000001</v>
      </c>
      <c r="Y67" s="223"/>
      <c r="Z67" s="159">
        <f>Z20</f>
        <v>-14985.076396479401</v>
      </c>
      <c r="AA67" s="222">
        <f t="shared" ref="AA67:AE67" si="225">AA20</f>
        <v>-1351.1164055869601</v>
      </c>
      <c r="AB67" s="222">
        <f t="shared" si="225"/>
        <v>-293.76265357452002</v>
      </c>
      <c r="AC67" s="222">
        <f t="shared" si="225"/>
        <v>-1615.6645000000001</v>
      </c>
      <c r="AD67" s="222">
        <f t="shared" si="225"/>
        <v>-16.181556280479001</v>
      </c>
      <c r="AE67" s="222">
        <f t="shared" si="225"/>
        <v>-19787.263462602699</v>
      </c>
      <c r="AF67" s="222">
        <f>SUM(Z67:AE67)</f>
        <v>-38049.064974524059</v>
      </c>
      <c r="AG67" s="181"/>
      <c r="AH67" s="222"/>
      <c r="AI67" s="222"/>
      <c r="AJ67" s="222"/>
      <c r="AK67" s="159"/>
      <c r="AL67" s="222"/>
      <c r="AM67" s="159"/>
      <c r="AN67" s="159"/>
      <c r="AO67" s="159"/>
      <c r="AP67" s="159"/>
      <c r="AQ67" s="159"/>
      <c r="AR67" s="222"/>
      <c r="AS67" s="157"/>
      <c r="AT67" s="497"/>
      <c r="AU67" s="225"/>
      <c r="AV67" s="159">
        <f>AV20</f>
        <v>0</v>
      </c>
      <c r="AW67" s="222">
        <f t="shared" ref="AW67:BA67" si="226">AW20</f>
        <v>0</v>
      </c>
      <c r="AX67" s="222">
        <f t="shared" si="226"/>
        <v>0</v>
      </c>
      <c r="AY67" s="222">
        <f t="shared" si="226"/>
        <v>0</v>
      </c>
      <c r="AZ67" s="222">
        <f t="shared" si="226"/>
        <v>0</v>
      </c>
      <c r="BA67" s="222">
        <f t="shared" si="226"/>
        <v>0</v>
      </c>
      <c r="BB67" s="222">
        <f>SUM(AV67:BA67)</f>
        <v>0</v>
      </c>
      <c r="BC67" s="181"/>
      <c r="BD67" s="181"/>
      <c r="BE67" s="260"/>
      <c r="BF67" s="222"/>
      <c r="BG67" s="159"/>
      <c r="BH67" s="222"/>
      <c r="BI67" s="159"/>
      <c r="BJ67" s="159">
        <f>BJ20</f>
        <v>0</v>
      </c>
      <c r="BK67" s="159"/>
      <c r="BL67" s="159">
        <f>BL20</f>
        <v>0</v>
      </c>
      <c r="BM67" s="159"/>
      <c r="BN67" s="222">
        <f>BN20</f>
        <v>0</v>
      </c>
      <c r="BO67" s="157"/>
      <c r="BP67" s="516"/>
      <c r="BQ67" s="222"/>
      <c r="BR67" s="159">
        <f>BR20</f>
        <v>0</v>
      </c>
      <c r="BS67" s="222">
        <f t="shared" ref="BS67:BW67" si="227">BS20</f>
        <v>0</v>
      </c>
      <c r="BT67" s="222">
        <f t="shared" si="227"/>
        <v>0</v>
      </c>
      <c r="BU67" s="222">
        <f t="shared" si="227"/>
        <v>0</v>
      </c>
      <c r="BV67" s="222">
        <f t="shared" si="227"/>
        <v>0</v>
      </c>
      <c r="BW67" s="222">
        <f t="shared" si="227"/>
        <v>0</v>
      </c>
      <c r="BX67" s="222">
        <f>SUM(BR67:BW67)</f>
        <v>0</v>
      </c>
      <c r="BY67" s="181"/>
      <c r="BZ67" s="181"/>
      <c r="CA67" s="181"/>
      <c r="CB67" s="181"/>
      <c r="CC67" s="222"/>
      <c r="CD67" s="159"/>
      <c r="CE67" s="159"/>
      <c r="CF67" s="159"/>
      <c r="CG67" s="159"/>
      <c r="CH67" s="159"/>
      <c r="CI67" s="159"/>
      <c r="CJ67" s="159">
        <f>CJ20</f>
        <v>0</v>
      </c>
      <c r="CK67" s="159"/>
      <c r="CL67" s="222">
        <f>CL20</f>
        <v>0</v>
      </c>
      <c r="CM67" s="157"/>
      <c r="CN67" s="528"/>
      <c r="CO67" s="224"/>
      <c r="CP67" s="159">
        <f>CP20</f>
        <v>0</v>
      </c>
      <c r="CQ67" s="222">
        <f t="shared" ref="CQ67:CW67" si="228">CQ20</f>
        <v>0</v>
      </c>
      <c r="CR67" s="222">
        <f t="shared" si="228"/>
        <v>0</v>
      </c>
      <c r="CS67" s="222">
        <f t="shared" si="228"/>
        <v>0</v>
      </c>
      <c r="CT67" s="222">
        <f t="shared" si="228"/>
        <v>0</v>
      </c>
      <c r="CU67" s="222">
        <f t="shared" ref="CU67" si="229">CU20</f>
        <v>0</v>
      </c>
      <c r="CV67" s="222">
        <f t="shared" si="228"/>
        <v>0</v>
      </c>
      <c r="CW67" s="222">
        <f t="shared" si="228"/>
        <v>0</v>
      </c>
      <c r="CX67" s="181">
        <f t="shared" ref="CX67:CX73" si="230">SUM(CP67:CV67)-CW67</f>
        <v>0</v>
      </c>
      <c r="CY67" s="181"/>
      <c r="CZ67" s="222">
        <f t="shared" ref="CZ67" si="231">CZ20</f>
        <v>0</v>
      </c>
      <c r="DA67" s="181"/>
      <c r="DB67" s="159"/>
      <c r="DC67" s="159"/>
      <c r="DD67" s="159"/>
      <c r="DE67" s="159"/>
      <c r="DF67" s="159"/>
      <c r="DG67" s="159"/>
      <c r="DH67" s="159"/>
      <c r="DI67" s="159">
        <f>DI20</f>
        <v>0</v>
      </c>
      <c r="DJ67" s="159"/>
      <c r="DK67" s="222">
        <f>DK20</f>
        <v>0</v>
      </c>
      <c r="DL67" s="157"/>
      <c r="DM67" s="547"/>
      <c r="DN67" s="224"/>
      <c r="DO67" s="114"/>
      <c r="DP67" s="114"/>
      <c r="DQ67" s="226"/>
      <c r="DR67" s="226"/>
      <c r="DS67" s="137"/>
      <c r="DT67" s="137"/>
      <c r="DU67" s="137"/>
      <c r="DV67" s="137"/>
      <c r="DW67" s="137"/>
      <c r="DX67" s="137"/>
      <c r="DY67" s="137"/>
      <c r="DZ67" s="137"/>
      <c r="EA67" s="137"/>
      <c r="EB67" s="137"/>
      <c r="EC67" s="137">
        <v>0</v>
      </c>
      <c r="ED67" s="137">
        <v>0</v>
      </c>
      <c r="EE67" s="137">
        <v>0</v>
      </c>
      <c r="EF67" s="137">
        <v>0</v>
      </c>
      <c r="EG67" s="137">
        <v>0</v>
      </c>
      <c r="EH67" s="137">
        <v>0</v>
      </c>
      <c r="EI67" s="137">
        <v>0</v>
      </c>
      <c r="EJ67" s="137">
        <v>0</v>
      </c>
      <c r="EK67" s="226"/>
      <c r="EL67" s="34"/>
      <c r="EM67" s="34"/>
      <c r="EN67" s="34"/>
      <c r="EO67" s="34"/>
      <c r="EP67" s="34"/>
      <c r="EQ67" s="34"/>
      <c r="ER67" s="94"/>
      <c r="ES67" s="94"/>
      <c r="ET67" s="94"/>
      <c r="EU67" s="94"/>
      <c r="EV67" s="94"/>
      <c r="EW67" s="34"/>
      <c r="EX67" s="34"/>
      <c r="EY67" s="34"/>
      <c r="EZ67" s="34"/>
      <c r="FA67" s="34"/>
      <c r="FB67" s="34"/>
      <c r="FC67" s="226"/>
      <c r="FD67" s="34"/>
      <c r="FE67" s="34"/>
      <c r="FF67" s="34"/>
      <c r="FG67" s="34"/>
      <c r="FH67" s="34"/>
      <c r="FI67" s="34"/>
      <c r="FJ67" s="226"/>
      <c r="FK67" s="226"/>
      <c r="FL67" s="226"/>
      <c r="FM67" s="226"/>
      <c r="FN67" s="226"/>
      <c r="FO67" s="226"/>
      <c r="FP67" s="226"/>
      <c r="FQ67" s="226"/>
      <c r="FR67" s="226"/>
      <c r="FS67" s="226"/>
      <c r="FT67" s="226"/>
      <c r="FU67" s="226"/>
      <c r="FV67" s="226"/>
      <c r="FW67" s="226"/>
      <c r="FX67" s="226"/>
      <c r="FY67" s="226"/>
      <c r="FZ67" s="226"/>
      <c r="GA67" s="226"/>
      <c r="GB67" s="226"/>
      <c r="GC67" s="226"/>
      <c r="GD67" s="226"/>
      <c r="GE67" s="226"/>
      <c r="GF67" s="226"/>
      <c r="GG67" s="159"/>
    </row>
    <row r="68" spans="1:189" s="227" customFormat="1" ht="15.75">
      <c r="A68" s="220"/>
      <c r="B68" s="296" t="s">
        <v>40</v>
      </c>
      <c r="C68" s="159">
        <f t="shared" ref="C68:I68" si="232">C24-C67</f>
        <v>339199.70316862239</v>
      </c>
      <c r="D68" s="159">
        <f t="shared" si="232"/>
        <v>262937.51145316596</v>
      </c>
      <c r="E68" s="159">
        <f t="shared" si="232"/>
        <v>14853.781063840121</v>
      </c>
      <c r="F68" s="159">
        <f t="shared" si="232"/>
        <v>12251.729430000001</v>
      </c>
      <c r="G68" s="159">
        <f t="shared" si="232"/>
        <v>1704.7944603085691</v>
      </c>
      <c r="H68" s="159">
        <f t="shared" ref="H68" si="233">H24-H67</f>
        <v>122.3622</v>
      </c>
      <c r="I68" s="159">
        <f t="shared" si="232"/>
        <v>-34742.194718725405</v>
      </c>
      <c r="J68" s="159">
        <f t="shared" ref="J68:J72" si="234">SUM(C68:I68)</f>
        <v>596327.68705721165</v>
      </c>
      <c r="K68" s="150">
        <f t="shared" si="223"/>
        <v>0</v>
      </c>
      <c r="L68"/>
      <c r="M68"/>
      <c r="N68"/>
      <c r="O68"/>
      <c r="P68" s="159"/>
      <c r="Q68" s="146"/>
      <c r="R68" s="159"/>
      <c r="S68" s="159"/>
      <c r="T68" s="159"/>
      <c r="U68" s="159"/>
      <c r="V68" s="295"/>
      <c r="W68" s="146"/>
      <c r="X68" s="491">
        <f t="shared" si="224"/>
        <v>12251.729430000001</v>
      </c>
      <c r="Y68" s="223"/>
      <c r="Z68" s="159">
        <f t="shared" ref="Z68" si="235">Z24-Z67</f>
        <v>339199.70316862239</v>
      </c>
      <c r="AA68" s="222">
        <f t="shared" ref="AA68:AE68" si="236">AA24-AA67</f>
        <v>262937.51145316596</v>
      </c>
      <c r="AB68" s="222">
        <f t="shared" si="236"/>
        <v>14853.781063840121</v>
      </c>
      <c r="AC68" s="222">
        <f t="shared" si="236"/>
        <v>12251.729430000001</v>
      </c>
      <c r="AD68" s="222">
        <f t="shared" si="236"/>
        <v>1704.7944603085691</v>
      </c>
      <c r="AE68" s="222">
        <f t="shared" si="236"/>
        <v>-36615.652868725403</v>
      </c>
      <c r="AF68" s="222">
        <f t="shared" ref="AF68:AF72" si="237">SUM(Z68:AE68)</f>
        <v>594331.86670721171</v>
      </c>
      <c r="AG68" s="181"/>
      <c r="AH68" s="222"/>
      <c r="AI68" s="222"/>
      <c r="AJ68" s="222"/>
      <c r="AK68" s="159"/>
      <c r="AL68" s="222"/>
      <c r="AM68" s="159"/>
      <c r="AN68" s="159"/>
      <c r="AO68" s="159"/>
      <c r="AP68" s="159"/>
      <c r="AQ68" s="159"/>
      <c r="AR68" s="222"/>
      <c r="AS68" s="157"/>
      <c r="AT68" s="497"/>
      <c r="AU68" s="225"/>
      <c r="AV68" s="159">
        <f t="shared" ref="AV68:BA68" si="238">AV24-AV67</f>
        <v>0</v>
      </c>
      <c r="AW68" s="222">
        <f t="shared" si="238"/>
        <v>0</v>
      </c>
      <c r="AX68" s="222">
        <f t="shared" si="238"/>
        <v>0</v>
      </c>
      <c r="AY68" s="222">
        <f t="shared" si="238"/>
        <v>0</v>
      </c>
      <c r="AZ68" s="222">
        <f t="shared" si="238"/>
        <v>0</v>
      </c>
      <c r="BA68" s="222">
        <f t="shared" si="238"/>
        <v>0</v>
      </c>
      <c r="BB68" s="222">
        <f t="shared" ref="BB68:BB72" si="239">SUM(AV68:BA68)</f>
        <v>0</v>
      </c>
      <c r="BC68" s="181"/>
      <c r="BD68" s="181"/>
      <c r="BE68" s="260"/>
      <c r="BF68" s="222"/>
      <c r="BG68" s="159"/>
      <c r="BH68" s="222"/>
      <c r="BI68" s="159"/>
      <c r="BJ68" s="159">
        <f>BJ24-BJ67</f>
        <v>0</v>
      </c>
      <c r="BK68" s="159"/>
      <c r="BL68" s="159">
        <f>BL24-BL67</f>
        <v>0</v>
      </c>
      <c r="BM68" s="159"/>
      <c r="BN68" s="222">
        <f>BN24-BN67</f>
        <v>0</v>
      </c>
      <c r="BO68" s="157"/>
      <c r="BP68" s="516"/>
      <c r="BQ68" s="222"/>
      <c r="BR68" s="159">
        <f t="shared" ref="BR68:BW68" si="240">BR24-BR67</f>
        <v>0</v>
      </c>
      <c r="BS68" s="222">
        <f t="shared" si="240"/>
        <v>0</v>
      </c>
      <c r="BT68" s="222">
        <f t="shared" si="240"/>
        <v>0</v>
      </c>
      <c r="BU68" s="222">
        <f t="shared" si="240"/>
        <v>0</v>
      </c>
      <c r="BV68" s="222">
        <f t="shared" si="240"/>
        <v>0</v>
      </c>
      <c r="BW68" s="222">
        <f t="shared" si="240"/>
        <v>0</v>
      </c>
      <c r="BX68" s="222">
        <f t="shared" ref="BX68:BX69" si="241">SUM(BR68:BW68)</f>
        <v>0</v>
      </c>
      <c r="BY68" s="181"/>
      <c r="BZ68" s="181"/>
      <c r="CA68" s="181"/>
      <c r="CB68" s="181"/>
      <c r="CC68" s="222"/>
      <c r="CD68" s="159"/>
      <c r="CE68" s="159"/>
      <c r="CF68" s="159"/>
      <c r="CG68" s="159"/>
      <c r="CH68" s="159"/>
      <c r="CI68" s="159"/>
      <c r="CJ68" s="159">
        <f>CJ24-CJ67</f>
        <v>0</v>
      </c>
      <c r="CK68" s="159"/>
      <c r="CL68" s="222">
        <f>CL24-CL67</f>
        <v>0</v>
      </c>
      <c r="CM68" s="157"/>
      <c r="CN68" s="528"/>
      <c r="CO68" s="224"/>
      <c r="CP68" s="159">
        <f t="shared" ref="CP68:CT68" si="242">CP24-CP67</f>
        <v>0</v>
      </c>
      <c r="CQ68" s="222">
        <f t="shared" si="242"/>
        <v>0</v>
      </c>
      <c r="CR68" s="222">
        <f t="shared" si="242"/>
        <v>0</v>
      </c>
      <c r="CS68" s="222">
        <f t="shared" si="242"/>
        <v>0</v>
      </c>
      <c r="CT68" s="222">
        <f t="shared" si="242"/>
        <v>0</v>
      </c>
      <c r="CU68" s="222">
        <f t="shared" ref="CU68" si="243">CU24-CU67</f>
        <v>0</v>
      </c>
      <c r="CV68" s="222">
        <f>CV24-CV67</f>
        <v>1873.4581499999999</v>
      </c>
      <c r="CW68" s="222">
        <f>CW24-CW67</f>
        <v>0</v>
      </c>
      <c r="CX68" s="181">
        <f t="shared" si="230"/>
        <v>1873.4581499999999</v>
      </c>
      <c r="CY68" s="181"/>
      <c r="CZ68" s="222">
        <f>CZ24-CZ67</f>
        <v>1873.4581499999999</v>
      </c>
      <c r="DA68" s="181"/>
      <c r="DB68" s="159"/>
      <c r="DC68" s="159"/>
      <c r="DD68" s="159"/>
      <c r="DE68" s="159"/>
      <c r="DF68" s="159"/>
      <c r="DG68" s="159"/>
      <c r="DH68" s="159"/>
      <c r="DI68" s="159">
        <f>DI24-DI67</f>
        <v>0</v>
      </c>
      <c r="DJ68" s="159"/>
      <c r="DK68" s="222">
        <f>DK24-DK67</f>
        <v>0</v>
      </c>
      <c r="DL68" s="157"/>
      <c r="DM68" s="547"/>
      <c r="DN68" s="224"/>
      <c r="DO68" s="114"/>
      <c r="DP68" s="114"/>
      <c r="DQ68" s="226"/>
      <c r="DR68" s="226"/>
      <c r="DS68" s="137"/>
      <c r="DT68" s="137"/>
      <c r="DU68" s="137"/>
      <c r="DV68" s="137"/>
      <c r="DW68" s="137"/>
      <c r="DX68" s="137"/>
      <c r="DY68" s="137"/>
      <c r="DZ68" s="137"/>
      <c r="EA68" s="137"/>
      <c r="EB68" s="137"/>
      <c r="EC68" s="137">
        <v>-3691.4639999999781</v>
      </c>
      <c r="ED68" s="137">
        <v>0</v>
      </c>
      <c r="EE68" s="137">
        <v>0</v>
      </c>
      <c r="EF68" s="137">
        <v>-561.0682799999995</v>
      </c>
      <c r="EG68" s="137">
        <v>0</v>
      </c>
      <c r="EH68" s="137">
        <v>0</v>
      </c>
      <c r="EI68" s="137">
        <v>1830.8179999999993</v>
      </c>
      <c r="EJ68" s="137">
        <v>-2421.7142799998401</v>
      </c>
      <c r="EK68" s="226"/>
      <c r="EL68" s="34"/>
      <c r="EM68" s="34"/>
      <c r="EN68" s="34"/>
      <c r="EO68" s="34"/>
      <c r="EP68" s="34"/>
      <c r="EQ68" s="34"/>
      <c r="ER68" s="94"/>
      <c r="ES68" s="94"/>
      <c r="ET68" s="94"/>
      <c r="EU68" s="94"/>
      <c r="EV68" s="94"/>
      <c r="EW68" s="34"/>
      <c r="EX68" s="34"/>
      <c r="EY68" s="34"/>
      <c r="EZ68" s="34"/>
      <c r="FA68" s="34"/>
      <c r="FB68" s="34"/>
      <c r="FC68" s="226"/>
      <c r="FD68" s="34"/>
      <c r="FE68" s="34"/>
      <c r="FF68" s="34"/>
      <c r="FG68" s="34"/>
      <c r="FH68" s="34"/>
      <c r="FI68" s="34"/>
      <c r="FJ68" s="226"/>
      <c r="FK68" s="226"/>
      <c r="FL68" s="226"/>
      <c r="FM68" s="226"/>
      <c r="FN68" s="226"/>
      <c r="FO68" s="226"/>
      <c r="FP68" s="226"/>
      <c r="FQ68" s="226"/>
      <c r="FR68" s="226"/>
      <c r="FS68" s="226"/>
      <c r="FT68" s="226"/>
      <c r="FU68" s="226"/>
      <c r="FV68" s="226"/>
      <c r="FW68" s="226"/>
      <c r="FX68" s="226"/>
      <c r="FY68" s="226"/>
      <c r="FZ68" s="226"/>
      <c r="GA68" s="226"/>
      <c r="GB68" s="226"/>
      <c r="GC68" s="226"/>
      <c r="GD68" s="226"/>
      <c r="GE68" s="226"/>
      <c r="GF68" s="226"/>
      <c r="GG68" s="159"/>
    </row>
    <row r="69" spans="1:189" s="227" customFormat="1" ht="30.75">
      <c r="A69" s="220" t="s">
        <v>161</v>
      </c>
      <c r="B69" s="229" t="s">
        <v>45</v>
      </c>
      <c r="C69" s="256">
        <v>7890.6516900000006</v>
      </c>
      <c r="D69" s="256">
        <v>174442.71286837701</v>
      </c>
      <c r="E69" s="256">
        <v>7597.5137329367799</v>
      </c>
      <c r="F69" s="256">
        <v>3857.1004600000001</v>
      </c>
      <c r="G69" s="256">
        <v>0</v>
      </c>
      <c r="H69" s="256">
        <v>0</v>
      </c>
      <c r="I69" s="256">
        <v>0</v>
      </c>
      <c r="J69" s="256">
        <f t="shared" si="234"/>
        <v>193787.97875131379</v>
      </c>
      <c r="K69" s="150">
        <f t="shared" si="223"/>
        <v>0</v>
      </c>
      <c r="L69"/>
      <c r="M69"/>
      <c r="N69"/>
      <c r="O69"/>
      <c r="P69" s="222"/>
      <c r="Q69" s="146"/>
      <c r="R69" s="256"/>
      <c r="S69" s="257"/>
      <c r="T69" s="256"/>
      <c r="U69" s="257"/>
      <c r="V69" s="279"/>
      <c r="W69" s="146"/>
      <c r="X69" s="491">
        <f t="shared" si="224"/>
        <v>3857.1004600000001</v>
      </c>
      <c r="Y69" s="223"/>
      <c r="Z69" s="256">
        <v>7890.6516900000006</v>
      </c>
      <c r="AA69" s="299">
        <v>174442.71286837701</v>
      </c>
      <c r="AB69" s="299">
        <v>7597.5137329367799</v>
      </c>
      <c r="AC69" s="299">
        <v>3857.1004600000001</v>
      </c>
      <c r="AD69" s="299">
        <v>0</v>
      </c>
      <c r="AE69" s="199">
        <v>0</v>
      </c>
      <c r="AF69" s="256">
        <f t="shared" si="237"/>
        <v>193787.97875131379</v>
      </c>
      <c r="AG69" s="181"/>
      <c r="AH69" s="222"/>
      <c r="AI69" s="222"/>
      <c r="AJ69" s="199"/>
      <c r="AK69" s="257"/>
      <c r="AL69" s="257"/>
      <c r="AM69" s="257"/>
      <c r="AN69" s="256"/>
      <c r="AO69" s="257"/>
      <c r="AP69" s="256"/>
      <c r="AQ69" s="257"/>
      <c r="AR69" s="257"/>
      <c r="AS69" s="157"/>
      <c r="AT69" s="498"/>
      <c r="AU69" s="225"/>
      <c r="AV69" s="256">
        <v>0</v>
      </c>
      <c r="AW69" s="299">
        <v>0</v>
      </c>
      <c r="AX69" s="299">
        <v>0</v>
      </c>
      <c r="AY69" s="299">
        <v>0</v>
      </c>
      <c r="AZ69" s="299">
        <v>0</v>
      </c>
      <c r="BA69" s="199">
        <v>0</v>
      </c>
      <c r="BB69" s="256">
        <f t="shared" si="239"/>
        <v>0</v>
      </c>
      <c r="BC69" s="181"/>
      <c r="BD69" s="181"/>
      <c r="BE69" s="223"/>
      <c r="BF69" s="199"/>
      <c r="BG69" s="257"/>
      <c r="BH69" s="257"/>
      <c r="BI69" s="257"/>
      <c r="BJ69" s="256"/>
      <c r="BK69" s="257"/>
      <c r="BL69" s="256">
        <f>AZ69+BJ69</f>
        <v>0</v>
      </c>
      <c r="BM69" s="257"/>
      <c r="BN69" s="257">
        <f>BB69+BF69+BJ69</f>
        <v>0</v>
      </c>
      <c r="BO69" s="157"/>
      <c r="BP69" s="516"/>
      <c r="BQ69" s="222"/>
      <c r="BR69" s="256">
        <v>0</v>
      </c>
      <c r="BS69" s="299">
        <v>0</v>
      </c>
      <c r="BT69" s="299">
        <v>0</v>
      </c>
      <c r="BU69" s="299">
        <v>0</v>
      </c>
      <c r="BV69" s="299">
        <v>0</v>
      </c>
      <c r="BW69" s="199">
        <v>0</v>
      </c>
      <c r="BX69" s="256">
        <f t="shared" si="241"/>
        <v>0</v>
      </c>
      <c r="BY69" s="181"/>
      <c r="BZ69" s="181"/>
      <c r="CA69" s="181"/>
      <c r="CB69" s="181"/>
      <c r="CC69" s="256"/>
      <c r="CD69" s="199"/>
      <c r="CE69" s="257"/>
      <c r="CF69" s="257"/>
      <c r="CG69" s="257"/>
      <c r="CH69" s="256"/>
      <c r="CI69" s="257"/>
      <c r="CJ69" s="256">
        <f>BV69+CH69</f>
        <v>0</v>
      </c>
      <c r="CK69" s="257"/>
      <c r="CL69" s="257">
        <f>BX69+CD69+CH69</f>
        <v>0</v>
      </c>
      <c r="CM69" s="157"/>
      <c r="CN69" s="528"/>
      <c r="CO69" s="255"/>
      <c r="CP69" s="256">
        <v>0</v>
      </c>
      <c r="CQ69" s="299">
        <v>0</v>
      </c>
      <c r="CR69" s="299">
        <v>0</v>
      </c>
      <c r="CS69" s="299">
        <v>0</v>
      </c>
      <c r="CT69" s="299">
        <v>0</v>
      </c>
      <c r="CU69" s="299">
        <v>0</v>
      </c>
      <c r="CV69" s="199">
        <v>0</v>
      </c>
      <c r="CW69" s="256">
        <f t="shared" ref="CW69" si="244">SUM(CP69:CV69)</f>
        <v>0</v>
      </c>
      <c r="CX69" s="181">
        <f t="shared" si="230"/>
        <v>0</v>
      </c>
      <c r="CY69" s="181"/>
      <c r="CZ69" s="199">
        <v>0</v>
      </c>
      <c r="DA69" s="181"/>
      <c r="DB69" s="230"/>
      <c r="DC69" s="199"/>
      <c r="DD69" s="257"/>
      <c r="DE69" s="257"/>
      <c r="DF69" s="257"/>
      <c r="DG69" s="256"/>
      <c r="DH69" s="257"/>
      <c r="DI69" s="256">
        <f>CT69+DG69</f>
        <v>0</v>
      </c>
      <c r="DJ69" s="257"/>
      <c r="DK69" s="257">
        <f>CW69+DC69+DG69</f>
        <v>0</v>
      </c>
      <c r="DL69" s="157"/>
      <c r="DM69" s="548"/>
      <c r="DN69" s="228"/>
      <c r="DO69" s="114"/>
      <c r="DP69" s="114"/>
      <c r="DQ69" s="226"/>
      <c r="DR69" s="226"/>
      <c r="DS69" s="137"/>
      <c r="DT69" s="137"/>
      <c r="DU69" s="137"/>
      <c r="DV69" s="137"/>
      <c r="DW69" s="137"/>
      <c r="DX69" s="137"/>
      <c r="DY69" s="137"/>
      <c r="DZ69" s="137"/>
      <c r="EA69" s="137"/>
      <c r="EB69" s="137"/>
      <c r="EC69" s="137">
        <v>0</v>
      </c>
      <c r="ED69" s="137">
        <v>0</v>
      </c>
      <c r="EE69" s="137">
        <v>0</v>
      </c>
      <c r="EF69" s="137">
        <v>0</v>
      </c>
      <c r="EG69" s="137">
        <v>0</v>
      </c>
      <c r="EH69" s="137">
        <v>0</v>
      </c>
      <c r="EI69" s="137">
        <v>0</v>
      </c>
      <c r="EJ69" s="137">
        <v>0</v>
      </c>
      <c r="EK69" s="226"/>
      <c r="EL69" s="34"/>
      <c r="EM69" s="34"/>
      <c r="EN69" s="34"/>
      <c r="EO69" s="34"/>
      <c r="EP69" s="34"/>
      <c r="EQ69" s="34"/>
      <c r="ER69" s="94"/>
      <c r="ES69" s="94"/>
      <c r="ET69" s="94"/>
      <c r="EU69" s="94"/>
      <c r="EV69" s="94"/>
      <c r="EW69" s="34"/>
      <c r="EX69" s="34"/>
      <c r="EY69" s="34"/>
      <c r="EZ69" s="34"/>
      <c r="FA69" s="34"/>
      <c r="FB69" s="34"/>
      <c r="FC69" s="226"/>
      <c r="FD69" s="34"/>
      <c r="FE69" s="34"/>
      <c r="FF69" s="34"/>
      <c r="FG69" s="34"/>
      <c r="FH69" s="34"/>
      <c r="FI69" s="34"/>
      <c r="FJ69" s="226"/>
      <c r="FK69" s="226"/>
      <c r="FL69" s="226"/>
      <c r="FM69" s="226"/>
      <c r="FN69" s="226"/>
      <c r="FO69" s="226"/>
      <c r="FP69" s="226"/>
      <c r="FQ69" s="226"/>
      <c r="FR69" s="226"/>
      <c r="FS69" s="226"/>
      <c r="FT69" s="226"/>
      <c r="FU69" s="226"/>
      <c r="FV69" s="226"/>
      <c r="FW69" s="226"/>
      <c r="FX69" s="226"/>
      <c r="FY69" s="226"/>
      <c r="FZ69" s="226"/>
      <c r="GA69" s="226"/>
      <c r="GB69" s="226"/>
      <c r="GC69" s="226"/>
      <c r="GD69" s="226"/>
      <c r="GE69" s="226"/>
      <c r="GF69" s="226"/>
      <c r="GG69" s="159"/>
    </row>
    <row r="70" spans="1:189" s="227" customFormat="1" ht="30.75">
      <c r="A70" s="433" t="s">
        <v>170</v>
      </c>
      <c r="B70" s="163" t="s">
        <v>256</v>
      </c>
      <c r="C70" s="256">
        <v>28.12182</v>
      </c>
      <c r="D70" s="256">
        <v>0</v>
      </c>
      <c r="E70" s="256">
        <v>0</v>
      </c>
      <c r="F70" s="256">
        <v>2274.8284900000003</v>
      </c>
      <c r="G70" s="256">
        <v>1425.8988700000002</v>
      </c>
      <c r="H70" s="256">
        <v>0</v>
      </c>
      <c r="I70" s="256">
        <v>0</v>
      </c>
      <c r="J70" s="256">
        <f t="shared" ref="J70" si="245">SUM(C70:I70)</f>
        <v>3728.8491800000002</v>
      </c>
      <c r="K70" s="150">
        <f t="shared" si="223"/>
        <v>0</v>
      </c>
      <c r="L70"/>
      <c r="M70"/>
      <c r="N70"/>
      <c r="O70"/>
      <c r="P70" s="222"/>
      <c r="Q70" s="146"/>
      <c r="R70" s="256"/>
      <c r="S70" s="257"/>
      <c r="T70" s="256"/>
      <c r="U70" s="257"/>
      <c r="V70" s="279"/>
      <c r="W70" s="146"/>
      <c r="X70" s="491">
        <f t="shared" si="224"/>
        <v>2274.8284900000003</v>
      </c>
      <c r="Y70" s="223"/>
      <c r="Z70" s="256">
        <v>28.12182</v>
      </c>
      <c r="AA70" s="299">
        <v>0</v>
      </c>
      <c r="AB70" s="299">
        <v>0</v>
      </c>
      <c r="AC70" s="299">
        <v>2274.8284900000003</v>
      </c>
      <c r="AD70" s="299">
        <v>1425.8988700000002</v>
      </c>
      <c r="AE70" s="199">
        <v>0</v>
      </c>
      <c r="AF70" s="256">
        <f t="shared" ref="AF70" si="246">SUM(Z70:AE70)</f>
        <v>3728.8491800000002</v>
      </c>
      <c r="AG70" s="181"/>
      <c r="AH70" s="222"/>
      <c r="AI70" s="222"/>
      <c r="AJ70" s="199"/>
      <c r="AK70" s="257"/>
      <c r="AL70" s="257"/>
      <c r="AM70" s="257"/>
      <c r="AN70" s="256"/>
      <c r="AO70" s="257"/>
      <c r="AP70" s="256"/>
      <c r="AQ70" s="257"/>
      <c r="AR70" s="257"/>
      <c r="AS70" s="157"/>
      <c r="AT70" s="498"/>
      <c r="AU70" s="225"/>
      <c r="AV70" s="256">
        <v>0</v>
      </c>
      <c r="AW70" s="299">
        <v>0</v>
      </c>
      <c r="AX70" s="299">
        <v>0</v>
      </c>
      <c r="AY70" s="299">
        <v>0</v>
      </c>
      <c r="AZ70" s="299">
        <v>0</v>
      </c>
      <c r="BA70" s="199">
        <v>0</v>
      </c>
      <c r="BB70" s="256">
        <f t="shared" ref="BB70" si="247">SUM(AV70:BA70)</f>
        <v>0</v>
      </c>
      <c r="BC70" s="181"/>
      <c r="BD70" s="181"/>
      <c r="BE70" s="223"/>
      <c r="BF70" s="199"/>
      <c r="BG70" s="257"/>
      <c r="BH70" s="257"/>
      <c r="BI70" s="257"/>
      <c r="BJ70" s="256"/>
      <c r="BK70" s="257"/>
      <c r="BL70" s="256">
        <f>AZ70+BJ70</f>
        <v>0</v>
      </c>
      <c r="BM70" s="257"/>
      <c r="BN70" s="257">
        <f>BB70+BF70+BJ70</f>
        <v>0</v>
      </c>
      <c r="BO70" s="157"/>
      <c r="BP70" s="516"/>
      <c r="BQ70" s="222"/>
      <c r="BR70" s="256">
        <v>0</v>
      </c>
      <c r="BS70" s="299">
        <v>0</v>
      </c>
      <c r="BT70" s="299">
        <v>0</v>
      </c>
      <c r="BU70" s="299">
        <v>0</v>
      </c>
      <c r="BV70" s="299">
        <v>0</v>
      </c>
      <c r="BW70" s="199">
        <v>0</v>
      </c>
      <c r="BX70" s="256">
        <f t="shared" ref="BX70" si="248">SUM(BR70:BW70)</f>
        <v>0</v>
      </c>
      <c r="BY70" s="181"/>
      <c r="BZ70" s="181"/>
      <c r="CA70" s="181"/>
      <c r="CB70" s="181"/>
      <c r="CC70" s="256"/>
      <c r="CD70" s="199"/>
      <c r="CE70" s="257"/>
      <c r="CF70" s="257"/>
      <c r="CG70" s="257"/>
      <c r="CH70" s="256"/>
      <c r="CI70" s="257"/>
      <c r="CJ70" s="256">
        <f>BV70+CH70</f>
        <v>0</v>
      </c>
      <c r="CK70" s="257"/>
      <c r="CL70" s="257">
        <f>BX70+CD70+CH70</f>
        <v>0</v>
      </c>
      <c r="CM70" s="157"/>
      <c r="CN70" s="528"/>
      <c r="CO70" s="255"/>
      <c r="CP70" s="256">
        <v>0</v>
      </c>
      <c r="CQ70" s="299">
        <v>0</v>
      </c>
      <c r="CR70" s="299">
        <v>0</v>
      </c>
      <c r="CS70" s="299">
        <v>0</v>
      </c>
      <c r="CT70" s="299">
        <v>0</v>
      </c>
      <c r="CU70" s="299">
        <v>0</v>
      </c>
      <c r="CV70" s="199">
        <v>0</v>
      </c>
      <c r="CW70" s="256">
        <f t="shared" ref="CW70" si="249">SUM(CP70:CV70)</f>
        <v>0</v>
      </c>
      <c r="CX70" s="181">
        <f t="shared" si="230"/>
        <v>0</v>
      </c>
      <c r="CY70" s="181"/>
      <c r="CZ70" s="199">
        <v>0</v>
      </c>
      <c r="DA70" s="181"/>
      <c r="DB70" s="230"/>
      <c r="DC70" s="199"/>
      <c r="DD70" s="257"/>
      <c r="DE70" s="257"/>
      <c r="DF70" s="257"/>
      <c r="DG70" s="256"/>
      <c r="DH70" s="257"/>
      <c r="DI70" s="256">
        <f>CT70+DG70</f>
        <v>0</v>
      </c>
      <c r="DJ70" s="257"/>
      <c r="DK70" s="257">
        <f>CW70+DC70+DG70</f>
        <v>0</v>
      </c>
      <c r="DL70" s="157"/>
      <c r="DM70" s="548"/>
      <c r="DN70" s="228"/>
      <c r="DO70" s="114"/>
      <c r="DP70" s="114"/>
      <c r="DQ70" s="226"/>
      <c r="DR70" s="226"/>
      <c r="DS70" s="137"/>
      <c r="DT70" s="137"/>
      <c r="DU70" s="137"/>
      <c r="DV70" s="137"/>
      <c r="DW70" s="137"/>
      <c r="DX70" s="137"/>
      <c r="DY70" s="137"/>
      <c r="DZ70" s="137"/>
      <c r="EA70" s="137"/>
      <c r="EB70" s="137"/>
      <c r="EC70" s="137">
        <v>0</v>
      </c>
      <c r="ED70" s="137">
        <v>0</v>
      </c>
      <c r="EE70" s="137">
        <v>0</v>
      </c>
      <c r="EF70" s="137">
        <v>0</v>
      </c>
      <c r="EG70" s="137">
        <v>5380.1613649999999</v>
      </c>
      <c r="EH70" s="137">
        <v>0</v>
      </c>
      <c r="EI70" s="137">
        <v>0</v>
      </c>
      <c r="EJ70" s="137">
        <v>5380.1613650000008</v>
      </c>
      <c r="EK70" s="226"/>
      <c r="EL70" s="34"/>
      <c r="EM70" s="34"/>
      <c r="EN70" s="34"/>
      <c r="EO70" s="34"/>
      <c r="EP70" s="34"/>
      <c r="EQ70" s="34"/>
      <c r="ER70" s="94"/>
      <c r="ES70" s="94"/>
      <c r="ET70" s="94"/>
      <c r="EU70" s="94"/>
      <c r="EV70" s="94"/>
      <c r="EW70" s="34"/>
      <c r="EX70" s="34"/>
      <c r="EY70" s="34"/>
      <c r="EZ70" s="34"/>
      <c r="FA70" s="34"/>
      <c r="FB70" s="34"/>
      <c r="FC70" s="226"/>
      <c r="FD70" s="34"/>
      <c r="FE70" s="34"/>
      <c r="FF70" s="34"/>
      <c r="FG70" s="34"/>
      <c r="FH70" s="34"/>
      <c r="FI70" s="34"/>
      <c r="FJ70" s="226"/>
      <c r="FK70" s="226"/>
      <c r="FL70" s="226"/>
      <c r="FM70" s="226"/>
      <c r="FN70" s="226"/>
      <c r="FO70" s="226"/>
      <c r="FP70" s="226"/>
      <c r="FQ70" s="226"/>
      <c r="FR70" s="226"/>
      <c r="FS70" s="226"/>
      <c r="FT70" s="226"/>
      <c r="FU70" s="226"/>
      <c r="FV70" s="226"/>
      <c r="FW70" s="226"/>
      <c r="FX70" s="226"/>
      <c r="FY70" s="226"/>
      <c r="FZ70" s="226"/>
      <c r="GA70" s="226"/>
      <c r="GB70" s="226"/>
      <c r="GC70" s="226"/>
      <c r="GD70" s="226"/>
      <c r="GE70" s="226"/>
      <c r="GF70" s="226"/>
      <c r="GG70" s="159"/>
    </row>
    <row r="71" spans="1:189" s="227" customFormat="1" ht="15.75">
      <c r="A71" s="231"/>
      <c r="B71" s="296" t="s">
        <v>158</v>
      </c>
      <c r="C71" s="159">
        <f t="shared" ref="C71:J71" si="250">C68-C23-C69-C70</f>
        <v>166318.30145452038</v>
      </c>
      <c r="D71" s="159">
        <f t="shared" si="250"/>
        <v>86537.712939151475</v>
      </c>
      <c r="E71" s="159">
        <f t="shared" si="250"/>
        <v>7256.2673309033407</v>
      </c>
      <c r="F71" s="159">
        <f t="shared" si="250"/>
        <v>6119.8004800000017</v>
      </c>
      <c r="G71" s="159">
        <f t="shared" si="250"/>
        <v>278.8955903085689</v>
      </c>
      <c r="H71" s="159">
        <f t="shared" ref="H71" si="251">H68-H23-H69-H70</f>
        <v>122.3622</v>
      </c>
      <c r="I71" s="159">
        <f t="shared" si="250"/>
        <v>-34742.194718725405</v>
      </c>
      <c r="J71" s="159">
        <f t="shared" si="250"/>
        <v>231891.14527615887</v>
      </c>
      <c r="K71" s="150">
        <f t="shared" si="223"/>
        <v>-5.2386894822120667E-10</v>
      </c>
      <c r="L71"/>
      <c r="M71"/>
      <c r="N71"/>
      <c r="O71"/>
      <c r="P71" s="159"/>
      <c r="Q71" s="146"/>
      <c r="R71" s="159"/>
      <c r="S71" s="159"/>
      <c r="T71" s="159"/>
      <c r="U71" s="159"/>
      <c r="V71" s="295"/>
      <c r="W71" s="146"/>
      <c r="X71" s="491">
        <f t="shared" si="224"/>
        <v>6119.8004800000017</v>
      </c>
      <c r="Y71" s="223"/>
      <c r="Z71" s="159">
        <f t="shared" ref="Z71" si="252">Z68-Z23-Z69-Z70</f>
        <v>166318.30145452038</v>
      </c>
      <c r="AA71" s="159">
        <f t="shared" ref="AA71:AE71" si="253">AA68-AA23-AA69-AA70</f>
        <v>86537.712939151475</v>
      </c>
      <c r="AB71" s="159">
        <f t="shared" si="253"/>
        <v>7256.2673309033407</v>
      </c>
      <c r="AC71" s="159">
        <f>AC68-AC23-AC69-AC70</f>
        <v>6119.8004800000017</v>
      </c>
      <c r="AD71" s="159">
        <f t="shared" si="253"/>
        <v>278.8955903085689</v>
      </c>
      <c r="AE71" s="159">
        <f t="shared" si="253"/>
        <v>-36615.652868725403</v>
      </c>
      <c r="AF71" s="224">
        <f>AF68-AF23-AF69-AF70</f>
        <v>229895.32492615894</v>
      </c>
      <c r="AG71" s="181"/>
      <c r="AH71" s="224"/>
      <c r="AI71" s="224"/>
      <c r="AJ71" s="159"/>
      <c r="AK71" s="159"/>
      <c r="AL71" s="159"/>
      <c r="AM71" s="159"/>
      <c r="AN71" s="222"/>
      <c r="AO71" s="159"/>
      <c r="AP71" s="159"/>
      <c r="AQ71" s="159"/>
      <c r="AR71" s="224"/>
      <c r="AS71" s="157"/>
      <c r="AT71" s="498"/>
      <c r="AU71" s="225"/>
      <c r="AV71" s="159">
        <f t="shared" ref="AV71:BB71" si="254">AV68-AV23-AV69-AV70</f>
        <v>0</v>
      </c>
      <c r="AW71" s="159">
        <f t="shared" si="254"/>
        <v>0</v>
      </c>
      <c r="AX71" s="159">
        <f t="shared" si="254"/>
        <v>0</v>
      </c>
      <c r="AY71" s="159">
        <f t="shared" si="254"/>
        <v>0</v>
      </c>
      <c r="AZ71" s="159">
        <f t="shared" si="254"/>
        <v>0</v>
      </c>
      <c r="BA71" s="159">
        <f t="shared" si="254"/>
        <v>0</v>
      </c>
      <c r="BB71" s="224">
        <f t="shared" si="254"/>
        <v>0</v>
      </c>
      <c r="BC71" s="181"/>
      <c r="BD71" s="181"/>
      <c r="BE71" s="223"/>
      <c r="BF71" s="159"/>
      <c r="BG71" s="159"/>
      <c r="BH71" s="159"/>
      <c r="BI71" s="159"/>
      <c r="BJ71" s="159">
        <f>BJ68-BJ23-BJ69-BJ70</f>
        <v>0</v>
      </c>
      <c r="BK71" s="159"/>
      <c r="BL71" s="159">
        <f>BL68-BL23-BL69-BL70</f>
        <v>0</v>
      </c>
      <c r="BM71" s="159"/>
      <c r="BN71" s="159">
        <f>BN68-BN23-BN69-BN70</f>
        <v>0</v>
      </c>
      <c r="BO71" s="157"/>
      <c r="BP71" s="525"/>
      <c r="BQ71" s="222"/>
      <c r="BR71" s="159">
        <f t="shared" ref="BR71:BX71" si="255">BR68-BR23-BR69-BR70</f>
        <v>0</v>
      </c>
      <c r="BS71" s="159">
        <f t="shared" si="255"/>
        <v>0</v>
      </c>
      <c r="BT71" s="159">
        <f t="shared" si="255"/>
        <v>0</v>
      </c>
      <c r="BU71" s="159">
        <f t="shared" si="255"/>
        <v>0</v>
      </c>
      <c r="BV71" s="159">
        <f t="shared" si="255"/>
        <v>0</v>
      </c>
      <c r="BW71" s="159">
        <f t="shared" si="255"/>
        <v>0</v>
      </c>
      <c r="BX71" s="224">
        <f t="shared" si="255"/>
        <v>0</v>
      </c>
      <c r="BY71" s="181"/>
      <c r="BZ71" s="181"/>
      <c r="CA71" s="181"/>
      <c r="CB71" s="181"/>
      <c r="CC71" s="222"/>
      <c r="CD71" s="159"/>
      <c r="CE71" s="159"/>
      <c r="CF71" s="159"/>
      <c r="CG71" s="159"/>
      <c r="CH71" s="159"/>
      <c r="CI71" s="159"/>
      <c r="CJ71" s="159">
        <f>CJ68-CJ23-CJ69-CJ70</f>
        <v>0</v>
      </c>
      <c r="CK71" s="159"/>
      <c r="CL71" s="159">
        <f>CL68-CL23-CL69-CL70</f>
        <v>0</v>
      </c>
      <c r="CM71" s="157"/>
      <c r="CN71" s="528"/>
      <c r="CO71" s="224"/>
      <c r="CP71" s="159">
        <f t="shared" ref="CP71:CW71" si="256">CP68-CP23-CP69-CP70</f>
        <v>0</v>
      </c>
      <c r="CQ71" s="159">
        <f t="shared" si="256"/>
        <v>0</v>
      </c>
      <c r="CR71" s="159">
        <f t="shared" si="256"/>
        <v>0</v>
      </c>
      <c r="CS71" s="159">
        <f t="shared" si="256"/>
        <v>0</v>
      </c>
      <c r="CT71" s="159">
        <f t="shared" si="256"/>
        <v>0</v>
      </c>
      <c r="CU71" s="159">
        <f t="shared" si="256"/>
        <v>0</v>
      </c>
      <c r="CV71" s="159">
        <f t="shared" si="256"/>
        <v>1873.4581499999999</v>
      </c>
      <c r="CW71" s="224">
        <f t="shared" si="256"/>
        <v>0</v>
      </c>
      <c r="CX71" s="181">
        <f t="shared" si="230"/>
        <v>1873.4581499999999</v>
      </c>
      <c r="CY71" s="181"/>
      <c r="CZ71" s="159">
        <f t="shared" ref="CZ71" si="257">CZ68-CZ23-CZ69-CZ70</f>
        <v>1873.4581499999999</v>
      </c>
      <c r="DA71" s="181"/>
      <c r="DB71" s="159"/>
      <c r="DC71" s="159"/>
      <c r="DD71" s="159"/>
      <c r="DE71" s="159"/>
      <c r="DF71" s="159"/>
      <c r="DG71" s="159"/>
      <c r="DH71" s="159"/>
      <c r="DI71" s="159">
        <f>DI68-DI23-DI69-DI70</f>
        <v>0</v>
      </c>
      <c r="DJ71" s="159"/>
      <c r="DK71" s="159">
        <f>DK68-DK23-DK69-DK70</f>
        <v>0</v>
      </c>
      <c r="DL71" s="157"/>
      <c r="DM71" s="547"/>
      <c r="DN71" s="146"/>
      <c r="DO71" s="114"/>
      <c r="DP71" s="114"/>
      <c r="DQ71" s="226"/>
      <c r="DR71" s="226"/>
      <c r="DS71" s="137"/>
      <c r="DT71" s="137"/>
      <c r="DU71" s="137"/>
      <c r="DV71" s="137"/>
      <c r="DW71" s="137"/>
      <c r="DX71" s="137"/>
      <c r="DY71" s="137"/>
      <c r="DZ71" s="137"/>
      <c r="EA71" s="137"/>
      <c r="EB71" s="137"/>
      <c r="EC71" s="137">
        <v>-3691.4639999999781</v>
      </c>
      <c r="ED71" s="137">
        <v>0</v>
      </c>
      <c r="EE71" s="137">
        <v>0</v>
      </c>
      <c r="EF71" s="137">
        <v>-561.0682799999995</v>
      </c>
      <c r="EG71" s="137">
        <v>-5380.1613649999999</v>
      </c>
      <c r="EH71" s="137">
        <v>0</v>
      </c>
      <c r="EI71" s="137">
        <v>1830.8179999999993</v>
      </c>
      <c r="EJ71" s="137">
        <v>-7801.8756449998473</v>
      </c>
      <c r="EK71" s="226"/>
      <c r="EL71" s="34"/>
      <c r="EM71" s="34"/>
      <c r="EN71" s="34"/>
      <c r="EO71" s="34"/>
      <c r="EP71" s="34"/>
      <c r="EQ71" s="34"/>
      <c r="ER71" s="94"/>
      <c r="ES71" s="94"/>
      <c r="ET71" s="94"/>
      <c r="EU71" s="94"/>
      <c r="EV71" s="94"/>
      <c r="EW71" s="34"/>
      <c r="EX71" s="34"/>
      <c r="EY71" s="34"/>
      <c r="EZ71" s="34"/>
      <c r="FA71" s="34"/>
      <c r="FB71" s="34"/>
      <c r="FC71" s="226"/>
      <c r="FD71" s="34"/>
      <c r="FE71" s="34"/>
      <c r="FF71" s="34"/>
      <c r="FG71" s="34"/>
      <c r="FH71" s="34"/>
      <c r="FI71" s="34"/>
      <c r="FJ71" s="226"/>
      <c r="FK71" s="226"/>
      <c r="FL71" s="226"/>
      <c r="FM71" s="226"/>
      <c r="FN71" s="226"/>
      <c r="FO71" s="226"/>
      <c r="FP71" s="226"/>
      <c r="FQ71" s="226"/>
      <c r="FR71" s="226"/>
      <c r="FS71" s="226"/>
      <c r="FT71" s="226"/>
      <c r="FU71" s="226"/>
      <c r="FV71" s="226"/>
      <c r="FW71" s="226"/>
      <c r="FX71" s="226"/>
      <c r="FY71" s="226"/>
      <c r="FZ71" s="226"/>
      <c r="GA71" s="226"/>
      <c r="GB71" s="226"/>
      <c r="GC71" s="226"/>
      <c r="GD71" s="226"/>
      <c r="GE71" s="226"/>
      <c r="GF71" s="226"/>
      <c r="GG71" s="159"/>
    </row>
    <row r="72" spans="1:189" s="227" customFormat="1" ht="30.75">
      <c r="A72" s="220" t="s">
        <v>155</v>
      </c>
      <c r="B72" s="229" t="s">
        <v>39</v>
      </c>
      <c r="C72" s="256">
        <v>64813.565360000001</v>
      </c>
      <c r="D72" s="256">
        <v>0</v>
      </c>
      <c r="E72" s="256">
        <v>0</v>
      </c>
      <c r="F72" s="256">
        <v>0</v>
      </c>
      <c r="G72" s="256">
        <v>0</v>
      </c>
      <c r="H72" s="256">
        <v>0</v>
      </c>
      <c r="I72" s="256">
        <v>0</v>
      </c>
      <c r="J72" s="257">
        <f t="shared" si="234"/>
        <v>64813.565360000001</v>
      </c>
      <c r="K72" s="150">
        <f t="shared" si="223"/>
        <v>0</v>
      </c>
      <c r="L72"/>
      <c r="M72"/>
      <c r="N72"/>
      <c r="O72"/>
      <c r="P72" s="222"/>
      <c r="Q72" s="146"/>
      <c r="R72" s="256"/>
      <c r="S72" s="257"/>
      <c r="T72" s="256"/>
      <c r="U72" s="257"/>
      <c r="V72" s="279"/>
      <c r="W72" s="146"/>
      <c r="X72" s="491">
        <f t="shared" si="224"/>
        <v>0</v>
      </c>
      <c r="Y72" s="223"/>
      <c r="Z72" s="256">
        <v>64813.565360000001</v>
      </c>
      <c r="AA72" s="299">
        <v>0</v>
      </c>
      <c r="AB72" s="299">
        <v>0</v>
      </c>
      <c r="AC72" s="299">
        <v>0</v>
      </c>
      <c r="AD72" s="299">
        <v>0</v>
      </c>
      <c r="AE72" s="199">
        <v>0</v>
      </c>
      <c r="AF72" s="256">
        <f t="shared" si="237"/>
        <v>64813.565360000001</v>
      </c>
      <c r="AG72" s="181"/>
      <c r="AH72" s="222"/>
      <c r="AI72" s="222"/>
      <c r="AJ72" s="199"/>
      <c r="AK72" s="257"/>
      <c r="AL72" s="257"/>
      <c r="AM72" s="257"/>
      <c r="AN72" s="256"/>
      <c r="AO72" s="257"/>
      <c r="AP72" s="256"/>
      <c r="AQ72" s="257"/>
      <c r="AR72" s="257"/>
      <c r="AS72" s="157"/>
      <c r="AT72" s="498"/>
      <c r="AU72" s="225"/>
      <c r="AV72" s="256">
        <v>0</v>
      </c>
      <c r="AW72" s="299">
        <v>0</v>
      </c>
      <c r="AX72" s="299">
        <v>0</v>
      </c>
      <c r="AY72" s="299">
        <v>0</v>
      </c>
      <c r="AZ72" s="299">
        <v>0</v>
      </c>
      <c r="BA72" s="199">
        <v>0</v>
      </c>
      <c r="BB72" s="256">
        <f t="shared" si="239"/>
        <v>0</v>
      </c>
      <c r="BC72" s="181"/>
      <c r="BD72" s="181"/>
      <c r="BE72" s="223"/>
      <c r="BF72" s="199"/>
      <c r="BG72" s="257"/>
      <c r="BH72" s="257"/>
      <c r="BI72" s="257"/>
      <c r="BJ72" s="256"/>
      <c r="BK72" s="257"/>
      <c r="BL72" s="256">
        <f>AZ72+BJ72</f>
        <v>0</v>
      </c>
      <c r="BM72" s="257"/>
      <c r="BN72" s="257">
        <f>BB72+BF72+BJ72</f>
        <v>0</v>
      </c>
      <c r="BO72" s="157"/>
      <c r="BP72" s="516"/>
      <c r="BQ72" s="222"/>
      <c r="BR72" s="256">
        <v>0</v>
      </c>
      <c r="BS72" s="299">
        <v>0</v>
      </c>
      <c r="BT72" s="299">
        <v>0</v>
      </c>
      <c r="BU72" s="299">
        <v>0</v>
      </c>
      <c r="BV72" s="299">
        <v>0</v>
      </c>
      <c r="BW72" s="199">
        <v>0</v>
      </c>
      <c r="BX72" s="256">
        <f t="shared" ref="BX72" si="258">SUM(BR72:BW72)</f>
        <v>0</v>
      </c>
      <c r="BY72" s="181"/>
      <c r="BZ72" s="181"/>
      <c r="CA72" s="181"/>
      <c r="CB72" s="181"/>
      <c r="CC72" s="256"/>
      <c r="CD72" s="199"/>
      <c r="CE72" s="257"/>
      <c r="CF72" s="257"/>
      <c r="CG72" s="257"/>
      <c r="CH72" s="256"/>
      <c r="CI72" s="257"/>
      <c r="CJ72" s="256">
        <f>BV72+CH72</f>
        <v>0</v>
      </c>
      <c r="CK72" s="257"/>
      <c r="CL72" s="257">
        <f>BX72+CD72+CH72</f>
        <v>0</v>
      </c>
      <c r="CM72" s="157"/>
      <c r="CN72" s="528"/>
      <c r="CO72" s="255"/>
      <c r="CP72" s="256">
        <v>0</v>
      </c>
      <c r="CQ72" s="299">
        <v>0</v>
      </c>
      <c r="CR72" s="299">
        <v>0</v>
      </c>
      <c r="CS72" s="299">
        <v>0</v>
      </c>
      <c r="CT72" s="299">
        <v>0</v>
      </c>
      <c r="CU72" s="299">
        <v>0</v>
      </c>
      <c r="CV72" s="199">
        <v>0</v>
      </c>
      <c r="CW72" s="256">
        <f t="shared" ref="CW72" si="259">SUM(CP72:CV72)</f>
        <v>0</v>
      </c>
      <c r="CX72" s="181">
        <f t="shared" si="230"/>
        <v>0</v>
      </c>
      <c r="CY72" s="181"/>
      <c r="CZ72" s="199">
        <v>0</v>
      </c>
      <c r="DA72" s="181"/>
      <c r="DB72" s="230"/>
      <c r="DC72" s="199"/>
      <c r="DD72" s="257"/>
      <c r="DE72" s="257"/>
      <c r="DF72" s="257"/>
      <c r="DG72" s="256"/>
      <c r="DH72" s="257"/>
      <c r="DI72" s="256">
        <f>CT72+DG72</f>
        <v>0</v>
      </c>
      <c r="DJ72" s="257"/>
      <c r="DK72" s="257">
        <f>CW72+DC72+DG72</f>
        <v>0</v>
      </c>
      <c r="DL72" s="157"/>
      <c r="DM72" s="548"/>
      <c r="DN72" s="228"/>
      <c r="DO72" s="114"/>
      <c r="DP72" s="114"/>
      <c r="DQ72" s="226"/>
      <c r="DR72" s="226"/>
      <c r="DS72" s="137"/>
      <c r="DT72" s="137"/>
      <c r="DU72" s="137"/>
      <c r="DV72" s="137"/>
      <c r="DW72" s="137"/>
      <c r="DX72" s="137"/>
      <c r="DY72" s="137"/>
      <c r="DZ72" s="137"/>
      <c r="EA72" s="137"/>
      <c r="EB72" s="137"/>
      <c r="EC72" s="137">
        <v>0</v>
      </c>
      <c r="ED72" s="137">
        <v>0</v>
      </c>
      <c r="EE72" s="137">
        <v>0</v>
      </c>
      <c r="EF72" s="137">
        <v>0</v>
      </c>
      <c r="EG72" s="137">
        <v>0</v>
      </c>
      <c r="EH72" s="137">
        <v>0</v>
      </c>
      <c r="EI72" s="137">
        <v>0</v>
      </c>
      <c r="EJ72" s="137">
        <v>0</v>
      </c>
      <c r="EK72" s="226"/>
      <c r="EL72" s="34"/>
      <c r="EM72" s="34"/>
      <c r="EN72" s="34"/>
      <c r="EO72" s="34"/>
      <c r="EP72" s="34"/>
      <c r="EQ72" s="34"/>
      <c r="ER72" s="94"/>
      <c r="ES72" s="94"/>
      <c r="ET72" s="94"/>
      <c r="EU72" s="94"/>
      <c r="EV72" s="94"/>
      <c r="EW72" s="34"/>
      <c r="EX72" s="34"/>
      <c r="EY72" s="34"/>
      <c r="EZ72" s="34"/>
      <c r="FA72" s="34"/>
      <c r="FB72" s="34"/>
      <c r="FC72" s="226"/>
      <c r="FD72" s="34"/>
      <c r="FE72" s="34"/>
      <c r="FF72" s="34"/>
      <c r="FG72" s="34"/>
      <c r="FH72" s="34"/>
      <c r="FI72" s="34"/>
      <c r="FJ72" s="226"/>
      <c r="FK72" s="226"/>
      <c r="FL72" s="226"/>
      <c r="FM72" s="226"/>
      <c r="FN72" s="226"/>
      <c r="FO72" s="226"/>
      <c r="FP72" s="226"/>
      <c r="FQ72" s="226"/>
      <c r="FR72" s="226"/>
      <c r="FS72" s="226"/>
      <c r="FT72" s="226"/>
      <c r="FU72" s="226"/>
      <c r="FV72" s="226"/>
      <c r="FW72" s="226"/>
      <c r="FX72" s="226"/>
      <c r="FY72" s="226"/>
      <c r="FZ72" s="226"/>
      <c r="GA72" s="226"/>
      <c r="GB72" s="226"/>
      <c r="GC72" s="226"/>
      <c r="GD72" s="226"/>
      <c r="GE72" s="226"/>
      <c r="GF72" s="226"/>
      <c r="GG72" s="159"/>
    </row>
    <row r="73" spans="1:189" s="227" customFormat="1" ht="15.75">
      <c r="A73" s="220"/>
      <c r="B73" s="296" t="s">
        <v>41</v>
      </c>
      <c r="C73" s="159">
        <f>C33-(C23*75%-C72)-C69-C70</f>
        <v>69749.521020950517</v>
      </c>
      <c r="D73" s="301">
        <f>D26-(D23*95%-D72)-D69-D70</f>
        <v>81059.821785977401</v>
      </c>
      <c r="E73" s="301">
        <f>E26-(E23*66%-E72)-E69-E70</f>
        <v>5920.9303510166201</v>
      </c>
      <c r="F73" s="301">
        <f>F26-(F23*79%-F72)-F69-F70-F87</f>
        <v>2915.790040000009</v>
      </c>
      <c r="G73" s="159">
        <f>G26-(G23*65%-G72)-G69-G70</f>
        <v>36.386629839629677</v>
      </c>
      <c r="H73" s="159">
        <f>H26-(H23*65%-H72)-H69-H70</f>
        <v>122.3622</v>
      </c>
      <c r="I73" s="159">
        <f>I26-(I23-I72)-I69-I70</f>
        <v>-54467.949571328107</v>
      </c>
      <c r="J73" s="159">
        <f>SUM(C73:I73)</f>
        <v>105336.86245645607</v>
      </c>
      <c r="K73" s="150">
        <f t="shared" si="223"/>
        <v>0</v>
      </c>
      <c r="L73"/>
      <c r="M73"/>
      <c r="N73"/>
      <c r="O73"/>
      <c r="P73" s="29"/>
      <c r="Q73" s="146"/>
      <c r="R73" s="159"/>
      <c r="S73" s="159"/>
      <c r="T73" s="159"/>
      <c r="U73" s="159"/>
      <c r="V73" s="295"/>
      <c r="W73" s="146"/>
      <c r="X73" s="491">
        <f t="shared" si="224"/>
        <v>2915.790040000009</v>
      </c>
      <c r="Y73" s="223"/>
      <c r="Z73" s="159">
        <f>Z33-(Z23*75%-Z72)-Z69-Z70</f>
        <v>69749.521020950517</v>
      </c>
      <c r="AA73" s="301">
        <f>AA26-(AA23*95%-AA72)-AA69-AA70</f>
        <v>81059.821785977401</v>
      </c>
      <c r="AB73" s="301">
        <f>AB26-(AB23*66%-AB72)-AB69-AB70</f>
        <v>5920.9303510166201</v>
      </c>
      <c r="AC73" s="301">
        <f>AC26-(AC23*79%-AC72)-AC69-AC70-AC87</f>
        <v>2915.790040000009</v>
      </c>
      <c r="AD73" s="159">
        <f>AD26-(AD23*65%-AD72)-AD69-AD70</f>
        <v>36.386629839629677</v>
      </c>
      <c r="AE73" s="159">
        <f>AE26-(AE23-AE72)-AE69-AE70</f>
        <v>-56341.407721328105</v>
      </c>
      <c r="AF73" s="159">
        <f>SUM(Z73:AE73)</f>
        <v>103341.04210645607</v>
      </c>
      <c r="AG73" s="181"/>
      <c r="AH73" s="224"/>
      <c r="AI73" s="224"/>
      <c r="AJ73" s="159"/>
      <c r="AK73" s="159"/>
      <c r="AL73" s="463"/>
      <c r="AM73" s="159"/>
      <c r="AN73" s="232"/>
      <c r="AO73" s="232"/>
      <c r="AP73" s="232"/>
      <c r="AQ73" s="159"/>
      <c r="AR73" s="464"/>
      <c r="AS73" s="157"/>
      <c r="AT73" s="499"/>
      <c r="AU73" s="225"/>
      <c r="AV73" s="159">
        <f>AV33-(AV23*75%-AV72)-AV69-AV70</f>
        <v>0</v>
      </c>
      <c r="AW73" s="301">
        <f>AW26-(AW23*95%-AW72)-AW69-AW70</f>
        <v>0</v>
      </c>
      <c r="AX73" s="301">
        <f>AX26-(AX23*66%-AX72)-AX69-AX70</f>
        <v>0</v>
      </c>
      <c r="AY73" s="301">
        <f>AY26-(AY23*79%-AY72)-AY69-AY70-AY87</f>
        <v>0</v>
      </c>
      <c r="AZ73" s="159">
        <f>AZ26-(AZ23*65%-AZ72)-AZ69-AZ70</f>
        <v>0</v>
      </c>
      <c r="BA73" s="159">
        <f>BA26-(BA23-BA72)-BA69-BA70</f>
        <v>0</v>
      </c>
      <c r="BB73" s="159">
        <f>SUM(AV73:BA73)</f>
        <v>0</v>
      </c>
      <c r="BC73" s="150">
        <f t="shared" ref="BC73" si="260">SUM(AV73:BA73)-BB73</f>
        <v>0</v>
      </c>
      <c r="BD73" s="181"/>
      <c r="BE73" s="223"/>
      <c r="BF73" s="159"/>
      <c r="BG73" s="159"/>
      <c r="BH73" s="159"/>
      <c r="BI73" s="159"/>
      <c r="BJ73" s="159">
        <f>BJ33-(BJ23*65%-BJ72)-BJ69-BJ70</f>
        <v>0</v>
      </c>
      <c r="BK73" s="159"/>
      <c r="BL73" s="159">
        <f>BL33-(BL23*65%-BL72)-BL69-BL70</f>
        <v>0</v>
      </c>
      <c r="BM73" s="159"/>
      <c r="BN73" s="464">
        <f>BB73+BF73+BJ73</f>
        <v>0</v>
      </c>
      <c r="BO73" s="157"/>
      <c r="BP73" s="525"/>
      <c r="BQ73" s="222"/>
      <c r="BR73" s="159">
        <f>BR33-(BR23*75%-BR72)-BR69-BR70</f>
        <v>0</v>
      </c>
      <c r="BS73" s="301">
        <f>BS26-(BS23*95%-BS72)-BS69-BS70</f>
        <v>0</v>
      </c>
      <c r="BT73" s="301">
        <f>BT26-(BT23*66%-BT72)-BT69-BT70</f>
        <v>0</v>
      </c>
      <c r="BU73" s="301">
        <f>BU26-(BU23*79%-BU72)-BU69-BU70-BU87</f>
        <v>0</v>
      </c>
      <c r="BV73" s="159">
        <f>BV26-(BV23*65%-BV72)-BV69-BV70</f>
        <v>0</v>
      </c>
      <c r="BW73" s="159">
        <f>BW26-(BW23-BW72)-BW69-BW70</f>
        <v>0</v>
      </c>
      <c r="BX73" s="159">
        <f>SUM(BR73:BW73)</f>
        <v>0</v>
      </c>
      <c r="BY73" s="181"/>
      <c r="BZ73" s="181"/>
      <c r="CA73" s="181"/>
      <c r="CB73" s="181"/>
      <c r="CC73" s="159"/>
      <c r="CD73" s="159"/>
      <c r="CE73" s="159"/>
      <c r="CF73" s="159"/>
      <c r="CG73" s="159"/>
      <c r="CH73" s="159">
        <f>CH33-(CH23*65%-CH72)-CH69-CH70</f>
        <v>0</v>
      </c>
      <c r="CI73" s="159"/>
      <c r="CJ73" s="159">
        <f>CJ33-(CJ23*65%-CJ72)-CJ69-CJ70</f>
        <v>0</v>
      </c>
      <c r="CK73" s="159"/>
      <c r="CL73" s="464">
        <f>BX73+CD73+CH73</f>
        <v>0</v>
      </c>
      <c r="CM73" s="157"/>
      <c r="CN73" s="528"/>
      <c r="CO73" s="146"/>
      <c r="CP73" s="159">
        <f>CP33-(CP23*75%-CP72)-CP69-CP70</f>
        <v>0</v>
      </c>
      <c r="CQ73" s="301">
        <f>CQ26-(CQ23*95%-CQ72)-CQ69-CQ70</f>
        <v>0</v>
      </c>
      <c r="CR73" s="301">
        <f>CR26-(CR23*66%-CR72)-CR69-CR70</f>
        <v>0</v>
      </c>
      <c r="CS73" s="301">
        <f>CS26-(CS23*79%-CS72)-CS69-CS70-CS87</f>
        <v>0</v>
      </c>
      <c r="CT73" s="159">
        <f>CT26-(CT23*65%-CT72)-CT69-CT70</f>
        <v>0</v>
      </c>
      <c r="CU73" s="159">
        <f>CU26-(CU23*65%-CU72)-CU69-CU70</f>
        <v>0</v>
      </c>
      <c r="CV73" s="159">
        <f>CV26-(CV23-CV72)-CV69-CV70</f>
        <v>1873.4581499999999</v>
      </c>
      <c r="CW73" s="159">
        <f>SUM(CP73:CV73)</f>
        <v>1873.4581499999999</v>
      </c>
      <c r="CX73" s="181">
        <f t="shared" si="230"/>
        <v>0</v>
      </c>
      <c r="CY73" s="181"/>
      <c r="CZ73" s="159">
        <f>CZ26-(CZ23-CZ72)-CZ69-CZ70</f>
        <v>1873.4581499999999</v>
      </c>
      <c r="DA73" s="181"/>
      <c r="DB73" s="224"/>
      <c r="DC73" s="159"/>
      <c r="DD73" s="159"/>
      <c r="DE73" s="434"/>
      <c r="DF73" s="159"/>
      <c r="DG73" s="159">
        <f>DG33-(DG23*65%-DG72)-DG69-DG70</f>
        <v>0</v>
      </c>
      <c r="DH73" s="159"/>
      <c r="DI73" s="159">
        <f>DI33-(DI23*65%-DI72)-DI69-DI70</f>
        <v>0</v>
      </c>
      <c r="DJ73" s="159"/>
      <c r="DK73" s="464">
        <f>CW73+DC73+DG73</f>
        <v>1873.4581499999999</v>
      </c>
      <c r="DL73" s="157"/>
      <c r="DM73" s="547"/>
      <c r="DN73" s="224"/>
      <c r="DO73" s="114"/>
      <c r="DP73" s="114"/>
      <c r="DQ73" s="226"/>
      <c r="DR73" s="226"/>
      <c r="DS73" s="137"/>
      <c r="DT73" s="137"/>
      <c r="DU73" s="137"/>
      <c r="DV73" s="137"/>
      <c r="DW73" s="137"/>
      <c r="DX73" s="137"/>
      <c r="DY73" s="137"/>
      <c r="DZ73" s="137"/>
      <c r="EA73" s="137"/>
      <c r="EB73" s="137"/>
      <c r="EC73" s="137">
        <v>-2444.1183144000242</v>
      </c>
      <c r="ED73" s="137">
        <v>0</v>
      </c>
      <c r="EE73" s="137">
        <v>0</v>
      </c>
      <c r="EF73" s="137">
        <v>-3336.76352000001</v>
      </c>
      <c r="EG73" s="137">
        <v>-5380.1613649999999</v>
      </c>
      <c r="EH73" s="137">
        <v>0</v>
      </c>
      <c r="EI73" s="137">
        <v>1830.8180000000066</v>
      </c>
      <c r="EJ73" s="137">
        <v>-9330.2251994000544</v>
      </c>
      <c r="EK73" s="226"/>
      <c r="EL73" s="34"/>
      <c r="EM73" s="34"/>
      <c r="EN73" s="34"/>
      <c r="EO73" s="34"/>
      <c r="EP73" s="34"/>
      <c r="EQ73" s="34"/>
      <c r="ER73" s="94"/>
      <c r="ES73" s="94"/>
      <c r="ET73" s="94"/>
      <c r="EU73" s="94"/>
      <c r="EV73" s="94"/>
      <c r="EW73" s="34"/>
      <c r="EX73" s="34"/>
      <c r="EY73" s="34"/>
      <c r="EZ73" s="34"/>
      <c r="FA73" s="34"/>
      <c r="FB73" s="34"/>
      <c r="FC73" s="226"/>
      <c r="FD73" s="34"/>
      <c r="FE73" s="34"/>
      <c r="FF73" s="34"/>
      <c r="FG73" s="34"/>
      <c r="FH73" s="34"/>
      <c r="FI73" s="34"/>
      <c r="FJ73" s="226"/>
      <c r="FK73" s="226"/>
      <c r="FL73" s="226"/>
      <c r="FM73" s="226"/>
      <c r="FN73" s="226"/>
      <c r="FO73" s="226"/>
      <c r="FP73" s="226"/>
      <c r="FQ73" s="226"/>
      <c r="FR73" s="226"/>
      <c r="FS73" s="226"/>
      <c r="FT73" s="226"/>
      <c r="FU73" s="226"/>
      <c r="FV73" s="226"/>
      <c r="FW73" s="226"/>
      <c r="FX73" s="226"/>
      <c r="FY73" s="226"/>
      <c r="FZ73" s="226"/>
      <c r="GA73" s="226"/>
      <c r="GB73" s="226"/>
      <c r="GC73" s="226"/>
      <c r="GD73" s="226"/>
      <c r="GE73" s="226"/>
      <c r="GF73" s="226"/>
      <c r="GG73" s="159"/>
    </row>
    <row r="74" spans="1:189" s="227" customFormat="1" ht="15.75">
      <c r="A74" s="220"/>
      <c r="B74" s="163" t="s">
        <v>43</v>
      </c>
      <c r="C74" s="232">
        <f t="shared" ref="C74:H74" si="261">C71/C10</f>
        <v>0.71491681379602801</v>
      </c>
      <c r="D74" s="232">
        <f t="shared" si="261"/>
        <v>2.2135401576392537</v>
      </c>
      <c r="E74" s="232">
        <f t="shared" si="261"/>
        <v>3.4486650309587557</v>
      </c>
      <c r="F74" s="232">
        <f t="shared" si="261"/>
        <v>0.36387754231281189</v>
      </c>
      <c r="G74" s="232">
        <f t="shared" si="261"/>
        <v>5.7283229193766924E-2</v>
      </c>
      <c r="H74" s="232" t="e">
        <f t="shared" si="261"/>
        <v>#DIV/0!</v>
      </c>
      <c r="I74" s="92" t="s">
        <v>44</v>
      </c>
      <c r="J74" s="232">
        <f>J71/J10</f>
        <v>0.78467289693085607</v>
      </c>
      <c r="K74" s="232"/>
      <c r="L74"/>
      <c r="M74"/>
      <c r="N74"/>
      <c r="O74"/>
      <c r="P74" s="29"/>
      <c r="Q74" s="660"/>
      <c r="R74" s="92"/>
      <c r="S74" s="232"/>
      <c r="T74" s="232"/>
      <c r="U74" s="232"/>
      <c r="V74" s="232"/>
      <c r="W74" s="660"/>
      <c r="X74" s="492"/>
      <c r="Y74" s="234"/>
      <c r="Z74" s="232">
        <f>Z71/Z10</f>
        <v>0.71491681379602801</v>
      </c>
      <c r="AA74" s="236">
        <f>AA71/AA10</f>
        <v>2.2135401576392537</v>
      </c>
      <c r="AB74" s="236">
        <f>AB71/AB10</f>
        <v>3.4486650309587557</v>
      </c>
      <c r="AC74" s="236">
        <f>AC71/AC10</f>
        <v>0.36387754231281189</v>
      </c>
      <c r="AD74" s="92" t="s">
        <v>44</v>
      </c>
      <c r="AE74" s="92" t="s">
        <v>44</v>
      </c>
      <c r="AF74" s="236">
        <f>AF71/AF10</f>
        <v>0.77791944313285533</v>
      </c>
      <c r="AG74" s="236"/>
      <c r="AH74" s="236"/>
      <c r="AI74" s="236"/>
      <c r="AJ74" s="232"/>
      <c r="AK74" s="232"/>
      <c r="AL74" s="236"/>
      <c r="AM74" s="232"/>
      <c r="AN74" s="232"/>
      <c r="AO74" s="232"/>
      <c r="AP74" s="232"/>
      <c r="AQ74" s="232"/>
      <c r="AR74" s="236"/>
      <c r="AS74" s="157"/>
      <c r="AT74" s="500"/>
      <c r="AU74" s="235"/>
      <c r="AV74" s="232" t="e">
        <f>AV71/AV10</f>
        <v>#DIV/0!</v>
      </c>
      <c r="AW74" s="232" t="e">
        <f>AW71/AW10</f>
        <v>#DIV/0!</v>
      </c>
      <c r="AX74" s="232" t="e">
        <f>AX71/AX10</f>
        <v>#DIV/0!</v>
      </c>
      <c r="AY74" s="232" t="e">
        <f>AY71/AY10</f>
        <v>#DIV/0!</v>
      </c>
      <c r="AZ74" s="232" t="e">
        <f>AZ71/AZ10</f>
        <v>#DIV/0!</v>
      </c>
      <c r="BA74" s="92" t="s">
        <v>44</v>
      </c>
      <c r="BB74" s="232" t="e">
        <f>BB71/BB10</f>
        <v>#DIV/0!</v>
      </c>
      <c r="BC74" s="232"/>
      <c r="BD74" s="236"/>
      <c r="BE74" s="233"/>
      <c r="BF74" s="232"/>
      <c r="BG74" s="232"/>
      <c r="BH74" s="232"/>
      <c r="BI74" s="232"/>
      <c r="BJ74" s="232" t="s">
        <v>44</v>
      </c>
      <c r="BK74" s="232"/>
      <c r="BL74" s="232" t="e">
        <f>BL71/BL10</f>
        <v>#DIV/0!</v>
      </c>
      <c r="BM74" s="232"/>
      <c r="BN74" s="232" t="e">
        <f>BN71/BN10</f>
        <v>#DIV/0!</v>
      </c>
      <c r="BO74" s="157"/>
      <c r="BP74" s="526"/>
      <c r="BQ74" s="236"/>
      <c r="BR74" s="232" t="e">
        <f>BR71/BR10</f>
        <v>#DIV/0!</v>
      </c>
      <c r="BS74" s="232" t="e">
        <f>BS71/BS10</f>
        <v>#DIV/0!</v>
      </c>
      <c r="BT74" s="232" t="e">
        <f>BT71/BT10</f>
        <v>#DIV/0!</v>
      </c>
      <c r="BU74" s="232" t="e">
        <f>BU71/BU10</f>
        <v>#DIV/0!</v>
      </c>
      <c r="BV74" s="232" t="e">
        <f>BV71/BV10</f>
        <v>#DIV/0!</v>
      </c>
      <c r="BW74" s="92" t="s">
        <v>44</v>
      </c>
      <c r="BX74" s="232" t="e">
        <f>BX71/BX10</f>
        <v>#DIV/0!</v>
      </c>
      <c r="BY74" s="236"/>
      <c r="BZ74" s="236"/>
      <c r="CA74" s="236"/>
      <c r="CB74" s="236"/>
      <c r="CC74" s="236"/>
      <c r="CD74" s="232"/>
      <c r="CE74" s="232"/>
      <c r="CF74" s="232"/>
      <c r="CG74" s="232"/>
      <c r="CH74" s="232" t="s">
        <v>44</v>
      </c>
      <c r="CI74" s="232"/>
      <c r="CJ74" s="232" t="e">
        <f>CJ71/CJ10</f>
        <v>#DIV/0!</v>
      </c>
      <c r="CK74" s="232"/>
      <c r="CL74" s="232" t="e">
        <f>CL71/CL10</f>
        <v>#DIV/0!</v>
      </c>
      <c r="CM74" s="157"/>
      <c r="CN74" s="528"/>
      <c r="CO74" s="237"/>
      <c r="CP74" s="232" t="e">
        <f>CP71/CP10</f>
        <v>#DIV/0!</v>
      </c>
      <c r="CQ74" s="232" t="e">
        <f>CQ71/CQ10</f>
        <v>#DIV/0!</v>
      </c>
      <c r="CR74" s="232" t="e">
        <f>CR71/CR10</f>
        <v>#DIV/0!</v>
      </c>
      <c r="CS74" s="232" t="e">
        <f>CS71/CS10</f>
        <v>#DIV/0!</v>
      </c>
      <c r="CT74" s="232" t="e">
        <f>CT71/CT10</f>
        <v>#DIV/0!</v>
      </c>
      <c r="CU74" s="92" t="s">
        <v>44</v>
      </c>
      <c r="CV74" s="92" t="s">
        <v>44</v>
      </c>
      <c r="CW74" s="232" t="e">
        <f>CW71/CW10</f>
        <v>#DIV/0!</v>
      </c>
      <c r="CX74" s="236"/>
      <c r="CY74" s="236"/>
      <c r="CZ74" s="92" t="s">
        <v>44</v>
      </c>
      <c r="DA74" s="236"/>
      <c r="DB74" s="232"/>
      <c r="DC74" s="232"/>
      <c r="DD74" s="232"/>
      <c r="DE74" s="232"/>
      <c r="DF74" s="232"/>
      <c r="DG74" s="232"/>
      <c r="DH74" s="232"/>
      <c r="DI74" s="232" t="e">
        <f>DI71/DI10</f>
        <v>#DIV/0!</v>
      </c>
      <c r="DJ74" s="232"/>
      <c r="DK74" s="232" t="e">
        <f>DK71/DK10</f>
        <v>#DIV/0!</v>
      </c>
      <c r="DL74" s="157"/>
      <c r="DM74" s="549"/>
      <c r="DN74" s="237"/>
      <c r="DO74" s="92"/>
      <c r="DP74" s="238"/>
      <c r="DQ74" s="226"/>
      <c r="DR74" s="226"/>
      <c r="DS74" s="137"/>
      <c r="DT74" s="137"/>
      <c r="DU74" s="137"/>
      <c r="DV74" s="137"/>
      <c r="DW74" s="137"/>
      <c r="DX74" s="137"/>
      <c r="DY74" s="137"/>
      <c r="DZ74" s="137"/>
      <c r="EA74" s="137"/>
      <c r="EB74" s="137"/>
      <c r="EC74" s="137"/>
      <c r="ED74" s="137"/>
      <c r="EE74" s="137"/>
      <c r="EF74" s="137"/>
      <c r="EG74" s="137"/>
      <c r="EH74" s="137"/>
      <c r="EI74" s="137"/>
      <c r="EJ74" s="137"/>
      <c r="EK74" s="226"/>
      <c r="EL74" s="34"/>
      <c r="EM74" s="34"/>
      <c r="EN74" s="34"/>
      <c r="EO74" s="34"/>
      <c r="EP74" s="34"/>
      <c r="EQ74" s="34"/>
      <c r="ER74" s="226"/>
      <c r="ES74" s="226"/>
      <c r="ET74" s="226"/>
      <c r="EU74" s="226"/>
      <c r="EV74" s="226"/>
      <c r="EW74" s="226"/>
      <c r="EX74" s="226"/>
      <c r="EY74" s="226"/>
      <c r="EZ74" s="226"/>
      <c r="FA74" s="226"/>
      <c r="FB74" s="226"/>
      <c r="FC74" s="226"/>
      <c r="FD74" s="226"/>
      <c r="FE74" s="226"/>
      <c r="FF74" s="226"/>
      <c r="FG74" s="226"/>
      <c r="FH74" s="226"/>
      <c r="FI74" s="226"/>
      <c r="FJ74" s="226"/>
      <c r="FK74" s="226"/>
      <c r="FL74" s="226"/>
      <c r="FM74" s="226"/>
      <c r="FN74" s="226"/>
      <c r="FO74" s="226"/>
      <c r="FP74" s="226"/>
      <c r="FQ74" s="226"/>
      <c r="FR74" s="226"/>
      <c r="FS74" s="226"/>
      <c r="FT74" s="226"/>
      <c r="FU74" s="226"/>
      <c r="FV74" s="226"/>
      <c r="FW74" s="226"/>
      <c r="FX74" s="226"/>
      <c r="FY74" s="226"/>
      <c r="FZ74" s="226"/>
      <c r="GA74" s="226"/>
      <c r="GB74" s="226"/>
      <c r="GC74" s="226"/>
      <c r="GD74" s="226"/>
      <c r="GE74" s="226"/>
      <c r="GF74" s="226"/>
      <c r="GG74" s="232"/>
    </row>
    <row r="75" spans="1:189" s="227" customFormat="1" ht="15.75">
      <c r="A75" s="220"/>
      <c r="B75" s="221" t="s">
        <v>42</v>
      </c>
      <c r="C75" s="232">
        <f t="shared" ref="C75:H75" si="262">-(C12+C13+C15)/C10</f>
        <v>0.25123352971379964</v>
      </c>
      <c r="D75" s="232">
        <f t="shared" si="262"/>
        <v>2.4472471879584512E-2</v>
      </c>
      <c r="E75" s="232">
        <f t="shared" si="262"/>
        <v>8.6344939885302542E-3</v>
      </c>
      <c r="F75" s="232">
        <f t="shared" si="262"/>
        <v>9.6927052493501795E-2</v>
      </c>
      <c r="G75" s="232">
        <f t="shared" si="262"/>
        <v>7.8404569850835687E-2</v>
      </c>
      <c r="H75" s="232" t="e">
        <f t="shared" si="262"/>
        <v>#DIV/0!</v>
      </c>
      <c r="I75" s="92" t="s">
        <v>44</v>
      </c>
      <c r="J75" s="232">
        <f>-(J12+J13+J15)/J10</f>
        <v>0.20787951721549541</v>
      </c>
      <c r="K75" s="232"/>
      <c r="L75"/>
      <c r="M75"/>
      <c r="N75"/>
      <c r="O75"/>
      <c r="P75" s="29"/>
      <c r="Q75" s="660"/>
      <c r="R75" s="92"/>
      <c r="S75" s="232"/>
      <c r="T75" s="232"/>
      <c r="U75" s="232"/>
      <c r="V75" s="232"/>
      <c r="W75" s="660"/>
      <c r="X75" s="492"/>
      <c r="Y75" s="234"/>
      <c r="Z75" s="232">
        <f>-(Z12+Z13+Z15)/Z10</f>
        <v>0.25123352971379964</v>
      </c>
      <c r="AA75" s="236">
        <f>-(AA12+AA13+AA15)/AA10</f>
        <v>2.4472471879584512E-2</v>
      </c>
      <c r="AB75" s="236">
        <f>-(AB12+AB13+AB15)/AB10</f>
        <v>8.6344939885302542E-3</v>
      </c>
      <c r="AC75" s="236">
        <f>-(AC12+AC13+AC15)/AC10</f>
        <v>9.6927052493501795E-2</v>
      </c>
      <c r="AD75" s="92" t="s">
        <v>44</v>
      </c>
      <c r="AE75" s="92" t="s">
        <v>44</v>
      </c>
      <c r="AF75" s="236">
        <f>-(AF12+AF13+AF15)/AF10</f>
        <v>0.20787951721549541</v>
      </c>
      <c r="AG75" s="236"/>
      <c r="AH75" s="236"/>
      <c r="AI75" s="236"/>
      <c r="AJ75" s="232"/>
      <c r="AK75" s="232"/>
      <c r="AL75" s="236"/>
      <c r="AM75" s="232"/>
      <c r="AN75" s="232"/>
      <c r="AO75" s="232"/>
      <c r="AP75" s="232"/>
      <c r="AQ75" s="232"/>
      <c r="AR75" s="236"/>
      <c r="AS75" s="157"/>
      <c r="AT75" s="500"/>
      <c r="AU75" s="235"/>
      <c r="AV75" s="232" t="e">
        <f>-(AV12+AV13+AV15)/AV10</f>
        <v>#DIV/0!</v>
      </c>
      <c r="AW75" s="232" t="e">
        <f>-(AW12+AW13+AW15)/AW10</f>
        <v>#DIV/0!</v>
      </c>
      <c r="AX75" s="232" t="e">
        <f>-(AX12+AX13+AX15)/AX10</f>
        <v>#DIV/0!</v>
      </c>
      <c r="AY75" s="232" t="e">
        <f>-(AY12+AY13+AY15)/AY10</f>
        <v>#DIV/0!</v>
      </c>
      <c r="AZ75" s="232" t="e">
        <f>-(AZ12+AZ13+AZ15)/AZ10</f>
        <v>#DIV/0!</v>
      </c>
      <c r="BA75" s="92" t="s">
        <v>44</v>
      </c>
      <c r="BB75" s="232" t="e">
        <f>-(BB12+BB13+BB15)/BB10</f>
        <v>#DIV/0!</v>
      </c>
      <c r="BC75" s="232"/>
      <c r="BD75" s="236"/>
      <c r="BE75" s="233"/>
      <c r="BF75" s="232"/>
      <c r="BG75" s="232"/>
      <c r="BH75" s="232"/>
      <c r="BI75" s="232"/>
      <c r="BJ75" s="232" t="s">
        <v>44</v>
      </c>
      <c r="BK75" s="232"/>
      <c r="BL75" s="232" t="e">
        <f>-(BL12+BL13+BL15)/BL10</f>
        <v>#DIV/0!</v>
      </c>
      <c r="BM75" s="232"/>
      <c r="BN75" s="232" t="e">
        <f>-(BN12+BN13+BN15)/BN10</f>
        <v>#DIV/0!</v>
      </c>
      <c r="BO75" s="157"/>
      <c r="BP75" s="526"/>
      <c r="BQ75" s="236"/>
      <c r="BR75" s="232" t="e">
        <f>-(BR12+BR13+BR15)/BR10</f>
        <v>#DIV/0!</v>
      </c>
      <c r="BS75" s="232" t="e">
        <f>-(BS12+BS13+BS15)/BS10</f>
        <v>#DIV/0!</v>
      </c>
      <c r="BT75" s="232" t="e">
        <f>-(BT12+BT13+BT15)/BT10</f>
        <v>#DIV/0!</v>
      </c>
      <c r="BU75" s="232" t="e">
        <f>-(BU12+BU13+BU15)/BU10</f>
        <v>#DIV/0!</v>
      </c>
      <c r="BV75" s="232" t="e">
        <f>-(BV12+BV13+BV15)/BV10</f>
        <v>#DIV/0!</v>
      </c>
      <c r="BW75" s="92" t="s">
        <v>44</v>
      </c>
      <c r="BX75" s="232" t="e">
        <f>-(BX12+BX13+BX15)/BX10</f>
        <v>#DIV/0!</v>
      </c>
      <c r="BY75" s="236"/>
      <c r="BZ75" s="236"/>
      <c r="CA75" s="236"/>
      <c r="CB75" s="236"/>
      <c r="CC75" s="236"/>
      <c r="CD75" s="232"/>
      <c r="CE75" s="232"/>
      <c r="CF75" s="232"/>
      <c r="CG75" s="232"/>
      <c r="CH75" s="232" t="s">
        <v>44</v>
      </c>
      <c r="CI75" s="232"/>
      <c r="CJ75" s="232" t="e">
        <f>-(CJ12+CJ13+CJ15)/CJ10</f>
        <v>#DIV/0!</v>
      </c>
      <c r="CK75" s="232"/>
      <c r="CL75" s="232" t="e">
        <f>-(CL12+CL13+CL15)/CL10</f>
        <v>#DIV/0!</v>
      </c>
      <c r="CM75" s="157"/>
      <c r="CN75" s="528"/>
      <c r="CO75" s="237"/>
      <c r="CP75" s="232" t="e">
        <f>-(CP12+CP13+CP15)/CP10</f>
        <v>#DIV/0!</v>
      </c>
      <c r="CQ75" s="232" t="e">
        <f>-(CQ12+CQ13+CQ15)/CQ10</f>
        <v>#DIV/0!</v>
      </c>
      <c r="CR75" s="232" t="e">
        <f>-(CR12+CR13+CR15)/CR10</f>
        <v>#DIV/0!</v>
      </c>
      <c r="CS75" s="232" t="e">
        <f>-(CS12+CS13+CS15)/CS10</f>
        <v>#DIV/0!</v>
      </c>
      <c r="CT75" s="232" t="e">
        <f>-(CT12+CT13+CT15)/CT10</f>
        <v>#DIV/0!</v>
      </c>
      <c r="CU75" s="92" t="s">
        <v>44</v>
      </c>
      <c r="CV75" s="92" t="s">
        <v>44</v>
      </c>
      <c r="CW75" s="232" t="e">
        <f>-(CW12+CW13+CW15)/CW10</f>
        <v>#DIV/0!</v>
      </c>
      <c r="CX75" s="236"/>
      <c r="CY75" s="236"/>
      <c r="CZ75" s="92" t="s">
        <v>44</v>
      </c>
      <c r="DA75" s="236"/>
      <c r="DB75" s="232"/>
      <c r="DC75" s="232"/>
      <c r="DD75" s="232"/>
      <c r="DE75" s="232"/>
      <c r="DF75" s="232"/>
      <c r="DG75" s="232"/>
      <c r="DH75" s="232"/>
      <c r="DI75" s="232" t="e">
        <f>-(DI12+DI13+DI15)/DI10</f>
        <v>#DIV/0!</v>
      </c>
      <c r="DJ75" s="232"/>
      <c r="DK75" s="232" t="e">
        <f>-(DK12+DK13+DK15)/DK10</f>
        <v>#DIV/0!</v>
      </c>
      <c r="DL75" s="157"/>
      <c r="DM75" s="549"/>
      <c r="DN75" s="237"/>
      <c r="DO75" s="92"/>
      <c r="DP75" s="238"/>
      <c r="DQ75" s="226"/>
      <c r="DR75" s="226"/>
      <c r="DS75" s="137"/>
      <c r="DT75" s="137"/>
      <c r="DU75" s="137"/>
      <c r="DV75" s="137"/>
      <c r="DW75" s="137"/>
      <c r="DX75" s="137"/>
      <c r="DY75" s="137"/>
      <c r="DZ75" s="137"/>
      <c r="EA75" s="137"/>
      <c r="EB75" s="137"/>
      <c r="EC75" s="137"/>
      <c r="ED75" s="137"/>
      <c r="EE75" s="137"/>
      <c r="EF75" s="137"/>
      <c r="EG75" s="137"/>
      <c r="EH75" s="137"/>
      <c r="EI75" s="137"/>
      <c r="EJ75" s="137"/>
      <c r="EK75" s="226"/>
      <c r="EL75" s="34"/>
      <c r="EM75" s="34"/>
      <c r="EN75" s="34"/>
      <c r="EO75" s="34"/>
      <c r="EP75" s="34"/>
      <c r="EQ75" s="34"/>
      <c r="ER75" s="226"/>
      <c r="ES75" s="226"/>
      <c r="ET75" s="226"/>
      <c r="EU75" s="226"/>
      <c r="EV75" s="226"/>
      <c r="EW75" s="226"/>
      <c r="EX75" s="226"/>
      <c r="EY75" s="226"/>
      <c r="EZ75" s="226"/>
      <c r="FA75" s="226"/>
      <c r="FB75" s="226"/>
      <c r="FC75" s="226"/>
      <c r="FD75" s="226"/>
      <c r="FE75" s="226"/>
      <c r="FF75" s="226"/>
      <c r="FG75" s="226"/>
      <c r="FH75" s="226"/>
      <c r="FI75" s="226"/>
      <c r="FJ75" s="226"/>
      <c r="FK75" s="226"/>
      <c r="FL75" s="226"/>
      <c r="FM75" s="226"/>
      <c r="FN75" s="226"/>
      <c r="FO75" s="226"/>
      <c r="FP75" s="226"/>
      <c r="FQ75" s="226"/>
      <c r="FR75" s="226"/>
      <c r="FS75" s="226"/>
      <c r="FT75" s="226"/>
      <c r="FU75" s="226"/>
      <c r="FV75" s="226"/>
      <c r="FW75" s="226"/>
      <c r="FX75" s="226"/>
      <c r="FY75" s="226"/>
      <c r="FZ75" s="226"/>
      <c r="GA75" s="226"/>
      <c r="GB75" s="226"/>
      <c r="GC75" s="226"/>
      <c r="GD75" s="226"/>
      <c r="GE75" s="226"/>
      <c r="GF75" s="226"/>
      <c r="GG75" s="232"/>
    </row>
    <row r="76" spans="1:189" s="227" customFormat="1" ht="15.75">
      <c r="B76" s="239"/>
      <c r="C76" s="233"/>
      <c r="D76" s="233"/>
      <c r="E76" s="233"/>
      <c r="F76" s="233"/>
      <c r="G76" s="233"/>
      <c r="H76" s="233"/>
      <c r="I76" s="233"/>
      <c r="J76" s="233"/>
      <c r="K76" s="233"/>
      <c r="L76" s="233"/>
      <c r="M76" s="233"/>
      <c r="N76" s="233"/>
      <c r="O76" s="233"/>
      <c r="P76" s="29"/>
      <c r="Q76" s="240"/>
      <c r="R76" s="233"/>
      <c r="S76" s="233"/>
      <c r="T76" s="233"/>
      <c r="U76" s="233"/>
      <c r="V76" s="233"/>
      <c r="W76" s="240"/>
      <c r="X76" s="477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477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157"/>
      <c r="BP76" s="517"/>
      <c r="BQ76" s="233"/>
      <c r="BR76" s="233"/>
      <c r="BS76" s="233"/>
      <c r="BT76" s="233"/>
      <c r="BU76" s="233"/>
      <c r="BV76" s="233"/>
      <c r="BW76" s="233"/>
      <c r="BX76" s="233"/>
      <c r="BY76" s="233"/>
      <c r="BZ76" s="233"/>
      <c r="CA76" s="233"/>
      <c r="CB76" s="233"/>
      <c r="CC76" s="233"/>
      <c r="CD76" s="233"/>
      <c r="CE76" s="233"/>
      <c r="CF76" s="233"/>
      <c r="CG76" s="233"/>
      <c r="CH76" s="233"/>
      <c r="CI76" s="233"/>
      <c r="CJ76" s="233"/>
      <c r="CK76" s="233"/>
      <c r="CL76" s="233"/>
      <c r="CM76" s="157"/>
      <c r="CN76" s="528"/>
      <c r="CO76" s="240"/>
      <c r="CP76" s="240"/>
      <c r="CQ76" s="240"/>
      <c r="CR76" s="240"/>
      <c r="CS76" s="240"/>
      <c r="CT76" s="240"/>
      <c r="CU76" s="240"/>
      <c r="CV76" s="240"/>
      <c r="CW76" s="240"/>
      <c r="CX76" s="233"/>
      <c r="CY76" s="233"/>
      <c r="CZ76"/>
      <c r="DA76" s="233"/>
      <c r="DB76" s="233"/>
      <c r="DC76" s="233"/>
      <c r="DD76" s="233"/>
      <c r="DE76" s="233"/>
      <c r="DF76" s="233"/>
      <c r="DG76" s="233"/>
      <c r="DH76" s="233"/>
      <c r="DI76" s="233"/>
      <c r="DJ76" s="233"/>
      <c r="DK76" s="233"/>
      <c r="DL76" s="157"/>
      <c r="DM76" s="535"/>
      <c r="DN76" s="240"/>
      <c r="DO76" s="226"/>
      <c r="DP76" s="226"/>
      <c r="DQ76" s="226"/>
      <c r="DR76" s="226"/>
      <c r="DS76" s="226"/>
      <c r="DT76" s="226"/>
      <c r="DU76" s="226"/>
      <c r="DV76" s="226"/>
      <c r="DW76" s="226"/>
      <c r="DX76" s="226"/>
      <c r="DY76" s="226"/>
      <c r="DZ76" s="226"/>
      <c r="EA76" s="226"/>
      <c r="EB76" s="226"/>
      <c r="EC76" s="226"/>
      <c r="ED76" s="226"/>
      <c r="EE76" s="226"/>
      <c r="EF76" s="226"/>
      <c r="EG76" s="226"/>
      <c r="EH76" s="226"/>
      <c r="EI76" s="226"/>
      <c r="EJ76" s="226"/>
      <c r="EK76" s="226"/>
      <c r="EL76" s="34"/>
      <c r="EM76" s="34"/>
      <c r="EN76" s="34"/>
      <c r="EO76" s="34"/>
      <c r="EP76" s="34"/>
      <c r="EQ76" s="34"/>
      <c r="ER76" s="226"/>
      <c r="ES76" s="226"/>
      <c r="ET76" s="226"/>
      <c r="EU76" s="226"/>
      <c r="EV76" s="226"/>
      <c r="EW76" s="226"/>
      <c r="EX76" s="226"/>
      <c r="EY76" s="226"/>
      <c r="EZ76" s="226"/>
      <c r="FA76" s="226"/>
      <c r="FB76" s="226"/>
      <c r="FC76" s="226"/>
      <c r="FD76" s="226"/>
      <c r="FE76" s="226"/>
      <c r="FF76" s="226"/>
      <c r="FG76" s="226"/>
      <c r="FH76" s="226"/>
      <c r="FI76" s="226"/>
      <c r="FJ76" s="226"/>
      <c r="FK76" s="226"/>
      <c r="FL76" s="226"/>
      <c r="FM76" s="226"/>
      <c r="FN76" s="226"/>
      <c r="FO76" s="226"/>
      <c r="FP76" s="226"/>
      <c r="FQ76" s="226"/>
      <c r="FR76" s="226"/>
      <c r="FS76" s="226"/>
      <c r="FT76" s="226"/>
      <c r="FU76" s="226"/>
      <c r="FV76" s="226"/>
      <c r="FW76" s="226"/>
      <c r="FX76" s="226"/>
      <c r="FY76" s="226"/>
      <c r="FZ76" s="226"/>
      <c r="GA76" s="226"/>
      <c r="GB76" s="226"/>
      <c r="GC76" s="226"/>
      <c r="GD76" s="226"/>
      <c r="GE76" s="226"/>
      <c r="GF76" s="226"/>
    </row>
    <row r="77" spans="1:189" s="227" customFormat="1" ht="15.75">
      <c r="B77" s="239"/>
      <c r="C77" s="233"/>
      <c r="D77" s="223"/>
      <c r="E77" s="223"/>
      <c r="F77" s="223"/>
      <c r="G77" s="223"/>
      <c r="H77" s="223"/>
      <c r="I77" s="233"/>
      <c r="J77" s="233"/>
      <c r="K77" s="233"/>
      <c r="L77" s="233"/>
      <c r="M77" s="233"/>
      <c r="N77" s="233"/>
      <c r="O77" s="233"/>
      <c r="P77"/>
      <c r="Q77" s="240"/>
      <c r="R77" s="233"/>
      <c r="S77" s="233"/>
      <c r="T77" s="303"/>
      <c r="U77" s="233"/>
      <c r="V77" s="303"/>
      <c r="W77" s="240"/>
      <c r="X77" s="477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303"/>
      <c r="AM77" s="233"/>
      <c r="AN77" s="233"/>
      <c r="AO77" s="233"/>
      <c r="AP77" s="303"/>
      <c r="AQ77" s="233"/>
      <c r="AR77" s="303"/>
      <c r="AS77" s="233"/>
      <c r="AT77" s="477"/>
      <c r="AU77" s="233"/>
      <c r="AV77" s="233"/>
      <c r="AW77" s="223"/>
      <c r="AX77" s="223"/>
      <c r="AY77" s="223"/>
      <c r="AZ77" s="223"/>
      <c r="BA77" s="233"/>
      <c r="BB77" s="233"/>
      <c r="BC77" s="233"/>
      <c r="BD77" s="233"/>
      <c r="BE77" s="233"/>
      <c r="BF77" s="233"/>
      <c r="BG77" s="233"/>
      <c r="BH77" s="303"/>
      <c r="BI77" s="233"/>
      <c r="BJ77" s="233"/>
      <c r="BK77" s="233"/>
      <c r="BL77" s="303" t="s">
        <v>183</v>
      </c>
      <c r="BM77" s="233"/>
      <c r="BN77" s="303" t="s">
        <v>183</v>
      </c>
      <c r="BO77" s="157"/>
      <c r="BP77" s="517"/>
      <c r="BQ77" s="233"/>
      <c r="BR77" s="233"/>
      <c r="BS77" s="233"/>
      <c r="BT77" s="233"/>
      <c r="BU77" s="435"/>
      <c r="BV77" s="233"/>
      <c r="BW77" s="233"/>
      <c r="BX77" s="233"/>
      <c r="BY77" s="233"/>
      <c r="BZ77" s="233"/>
      <c r="CA77" s="233"/>
      <c r="CB77" s="233"/>
      <c r="CC77" s="233"/>
      <c r="CD77" s="233"/>
      <c r="CE77" s="233"/>
      <c r="CF77" s="303"/>
      <c r="CG77" s="233"/>
      <c r="CH77" s="233"/>
      <c r="CI77" s="233"/>
      <c r="CJ77" s="303" t="s">
        <v>183</v>
      </c>
      <c r="CK77" s="233"/>
      <c r="CL77" s="303" t="s">
        <v>183</v>
      </c>
      <c r="CM77" s="233"/>
      <c r="CN77" s="528"/>
      <c r="CO77" s="240"/>
      <c r="CP77" s="240"/>
      <c r="CQ77" s="240"/>
      <c r="CR77" s="240"/>
      <c r="CS77" s="240"/>
      <c r="CT77" s="240"/>
      <c r="CU77" s="240"/>
      <c r="CV77" s="240"/>
      <c r="CW77" s="240"/>
      <c r="CX77" s="233"/>
      <c r="CY77" s="233"/>
      <c r="CZ77"/>
      <c r="DA77" s="233"/>
      <c r="DB77" s="233"/>
      <c r="DC77" s="233"/>
      <c r="DD77" s="233"/>
      <c r="DE77" s="303"/>
      <c r="DF77" s="233"/>
      <c r="DG77" s="233"/>
      <c r="DH77" s="233"/>
      <c r="DI77" s="303" t="s">
        <v>183</v>
      </c>
      <c r="DJ77" s="233"/>
      <c r="DK77" s="303" t="s">
        <v>183</v>
      </c>
      <c r="DL77" s="233"/>
      <c r="DM77" s="535"/>
      <c r="DN77" s="240"/>
      <c r="DO77" s="226"/>
      <c r="DP77" s="226"/>
      <c r="DQ77" s="226"/>
      <c r="DR77" s="226"/>
      <c r="DS77" s="226"/>
      <c r="DT77" s="226"/>
      <c r="DU77" s="226"/>
      <c r="DV77" s="226"/>
      <c r="DW77" s="226"/>
      <c r="DX77" s="226"/>
      <c r="DY77" s="226"/>
      <c r="DZ77" s="226"/>
      <c r="EA77" s="226"/>
      <c r="EB77" s="226"/>
      <c r="EC77" s="226"/>
      <c r="ED77" s="226"/>
      <c r="EE77" s="226"/>
      <c r="EF77" s="226"/>
      <c r="EG77" s="226"/>
      <c r="EH77" s="226"/>
      <c r="EI77" s="226"/>
      <c r="EJ77" s="226"/>
      <c r="EK77" s="226"/>
      <c r="EL77" s="226"/>
      <c r="EM77" s="226"/>
      <c r="EN77" s="226"/>
      <c r="EO77" s="226"/>
      <c r="EP77" s="226"/>
      <c r="EQ77" s="226"/>
      <c r="ER77" s="226"/>
      <c r="ES77" s="226"/>
      <c r="ET77" s="226"/>
      <c r="EU77" s="226"/>
      <c r="EV77" s="226"/>
      <c r="EW77" s="226"/>
      <c r="EX77" s="226"/>
      <c r="EY77" s="226"/>
      <c r="EZ77" s="226"/>
      <c r="FA77" s="226"/>
      <c r="FB77" s="226"/>
      <c r="FC77" s="226"/>
      <c r="FD77" s="226"/>
      <c r="FE77" s="226"/>
      <c r="FF77" s="226"/>
      <c r="FG77" s="226"/>
      <c r="FH77" s="226"/>
      <c r="FI77" s="226"/>
      <c r="FJ77" s="226"/>
      <c r="FK77" s="226"/>
      <c r="FL77" s="226"/>
      <c r="FM77" s="226"/>
      <c r="FN77" s="226"/>
      <c r="FO77" s="226"/>
      <c r="FP77" s="226"/>
      <c r="FQ77" s="226"/>
      <c r="FR77" s="226"/>
      <c r="FS77" s="226"/>
      <c r="FT77" s="226"/>
      <c r="FU77" s="226"/>
      <c r="FV77" s="226"/>
      <c r="FW77" s="226"/>
      <c r="FX77" s="226"/>
      <c r="FY77" s="226"/>
      <c r="FZ77" s="226"/>
      <c r="GA77" s="226"/>
      <c r="GB77" s="226"/>
      <c r="GC77" s="226"/>
      <c r="GD77" s="226"/>
      <c r="GE77" s="226"/>
      <c r="GF77" s="226"/>
    </row>
    <row r="78" spans="1:189" ht="15.75">
      <c r="B78" s="28"/>
      <c r="C78" s="187"/>
      <c r="D78" s="114"/>
      <c r="E78" s="114"/>
      <c r="F78" s="114"/>
      <c r="G78" s="114"/>
      <c r="H78" s="114"/>
      <c r="I78" s="114"/>
      <c r="J78" s="187"/>
      <c r="K78" s="188"/>
      <c r="L78" s="188"/>
      <c r="M78" s="188"/>
      <c r="N78" s="188"/>
      <c r="O78" s="188"/>
      <c r="P78"/>
      <c r="Q78" s="190"/>
      <c r="R78" s="188"/>
      <c r="S78" s="188"/>
      <c r="T78" s="388"/>
      <c r="U78" s="188"/>
      <c r="V78" s="302"/>
      <c r="W78" s="190"/>
      <c r="X78" s="475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388"/>
      <c r="AM78" s="188"/>
      <c r="AN78" s="188"/>
      <c r="AO78" s="188"/>
      <c r="AP78" s="388"/>
      <c r="AQ78" s="188"/>
      <c r="AR78" s="302"/>
      <c r="AS78" s="188"/>
      <c r="AT78" s="475"/>
      <c r="AU78" s="188"/>
      <c r="AV78" s="187"/>
      <c r="AW78" s="114"/>
      <c r="AX78" s="114"/>
      <c r="AY78" s="114"/>
      <c r="AZ78" s="114"/>
      <c r="BA78" s="114"/>
      <c r="BB78" s="187"/>
      <c r="BC78" s="188"/>
      <c r="BD78" s="188"/>
      <c r="BE78" s="188"/>
      <c r="BF78" s="188"/>
      <c r="BG78" s="188"/>
      <c r="BH78" s="388"/>
      <c r="BI78" s="188"/>
      <c r="BJ78" s="188"/>
      <c r="BK78" s="188"/>
      <c r="BL78" s="388">
        <f t="shared" ref="BL78:BL84" si="263">AZ67+BJ67-BL67</f>
        <v>0</v>
      </c>
      <c r="BM78" s="188"/>
      <c r="BN78" s="302">
        <f t="shared" ref="BN78:BN84" si="264">SUM(AV67,AW67,AX67,BA67,AY67,BL67)-BN67</f>
        <v>0</v>
      </c>
      <c r="BO78" s="157"/>
      <c r="BP78" s="503"/>
      <c r="BQ78" s="188"/>
      <c r="BR78" s="188"/>
      <c r="BS78" s="188"/>
      <c r="BT78" s="188"/>
      <c r="BU78" s="34"/>
      <c r="BV78" s="188"/>
      <c r="BW78" s="188"/>
      <c r="BX78" s="188"/>
      <c r="BY78" s="188"/>
      <c r="BZ78" s="188"/>
      <c r="CA78" s="188"/>
      <c r="CB78" s="188"/>
      <c r="CC78" s="188"/>
      <c r="CD78" s="188"/>
      <c r="CE78" s="188"/>
      <c r="CF78" s="388"/>
      <c r="CG78" s="188"/>
      <c r="CH78" s="188"/>
      <c r="CI78" s="188"/>
      <c r="CJ78" s="388">
        <f t="shared" ref="CJ78:CJ84" si="265">BV67+CH67-CJ67</f>
        <v>0</v>
      </c>
      <c r="CK78" s="188"/>
      <c r="CL78" s="302">
        <f t="shared" ref="CL78:CL84" si="266">SUM(BR67,BS67,BT67,BW67,BU67,CJ67)-CL67</f>
        <v>0</v>
      </c>
      <c r="CM78" s="188"/>
      <c r="CO78" s="190"/>
      <c r="CP78" s="193"/>
      <c r="CQ78" s="188"/>
      <c r="CR78" s="188"/>
      <c r="CS78" s="188"/>
      <c r="CT78" s="188"/>
      <c r="CU78" s="188"/>
      <c r="CV78" s="188"/>
      <c r="CW78" s="188"/>
      <c r="CX78" s="188"/>
      <c r="CY78" s="188"/>
      <c r="CZ78"/>
      <c r="DA78" s="188"/>
      <c r="DB78" s="188"/>
      <c r="DC78" s="188"/>
      <c r="DD78" s="188"/>
      <c r="DE78" s="388"/>
      <c r="DF78" s="188"/>
      <c r="DG78" s="188"/>
      <c r="DH78" s="188"/>
      <c r="DI78" s="388">
        <f t="shared" ref="DI78:DI84" si="267">CT67+DG67-DI67</f>
        <v>0</v>
      </c>
      <c r="DJ78" s="188"/>
      <c r="DK78" s="302">
        <f t="shared" ref="DK78:DK84" si="268">SUM(CP67,CQ67,CR67,CU67:CV67,CS67,DI67)-DK67</f>
        <v>0</v>
      </c>
      <c r="DL78" s="188"/>
      <c r="DM78" s="536"/>
      <c r="DN78" s="190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  <c r="FG78" s="34"/>
      <c r="FH78" s="34"/>
      <c r="FI78" s="34"/>
      <c r="FJ78" s="34"/>
      <c r="FK78" s="34"/>
      <c r="FL78" s="34"/>
      <c r="FM78" s="34"/>
      <c r="FN78" s="34"/>
      <c r="FO78" s="34"/>
      <c r="FP78" s="34"/>
      <c r="FQ78" s="34"/>
      <c r="FR78" s="34"/>
      <c r="FS78" s="34"/>
      <c r="FT78" s="34"/>
      <c r="FU78" s="34"/>
      <c r="FV78" s="34"/>
      <c r="FW78" s="34"/>
      <c r="FX78" s="34"/>
      <c r="FY78" s="34"/>
      <c r="FZ78" s="34"/>
      <c r="GA78" s="34"/>
      <c r="GB78" s="34"/>
      <c r="GC78" s="34"/>
      <c r="GD78" s="34"/>
      <c r="GE78" s="34"/>
      <c r="GF78" s="34"/>
    </row>
    <row r="79" spans="1:189" ht="15.75">
      <c r="B79" s="28"/>
      <c r="C79" s="65"/>
      <c r="D79" s="65"/>
      <c r="I79" s="113"/>
      <c r="J79" s="34"/>
      <c r="K79" s="33"/>
      <c r="L79" s="33"/>
      <c r="M79" s="33"/>
      <c r="N79" s="33"/>
      <c r="O79" s="33"/>
      <c r="P79"/>
      <c r="Q79" s="111"/>
      <c r="R79" s="33"/>
      <c r="S79" s="33"/>
      <c r="T79" s="388"/>
      <c r="U79" s="33"/>
      <c r="V79" s="302"/>
      <c r="W79" s="111"/>
      <c r="X79" s="493"/>
      <c r="Y79" s="122"/>
      <c r="Z79" s="34"/>
      <c r="AA79" s="34"/>
      <c r="AB79" s="34"/>
      <c r="AC79" s="34"/>
      <c r="AD79" s="34"/>
      <c r="AE79" s="34"/>
      <c r="AF79" s="34"/>
      <c r="AG79" s="33"/>
      <c r="AH79" s="33"/>
      <c r="AI79" s="33"/>
      <c r="AJ79" s="122"/>
      <c r="AK79" s="122"/>
      <c r="AL79" s="388"/>
      <c r="AM79" s="33"/>
      <c r="AN79" s="33"/>
      <c r="AO79" s="33"/>
      <c r="AP79" s="388"/>
      <c r="AQ79" s="33"/>
      <c r="AR79" s="302"/>
      <c r="AS79" s="370"/>
      <c r="AT79" s="501"/>
      <c r="AU79" s="34"/>
      <c r="AV79" s="65"/>
      <c r="AW79" s="65"/>
      <c r="BA79" s="113"/>
      <c r="BB79" s="34"/>
      <c r="BC79" s="33"/>
      <c r="BD79" s="33"/>
      <c r="BE79" s="34"/>
      <c r="BF79" s="122"/>
      <c r="BG79" s="122"/>
      <c r="BH79" s="388"/>
      <c r="BI79" s="33"/>
      <c r="BJ79" s="33"/>
      <c r="BK79" s="33"/>
      <c r="BL79" s="388">
        <f t="shared" si="263"/>
        <v>0</v>
      </c>
      <c r="BM79" s="33"/>
      <c r="BN79" s="302">
        <f t="shared" si="264"/>
        <v>0</v>
      </c>
      <c r="BO79" s="157"/>
      <c r="BP79" s="518"/>
      <c r="BQ79" s="34"/>
      <c r="BR79" s="34"/>
      <c r="BS79" s="34"/>
      <c r="BT79" s="34"/>
      <c r="BU79" s="193"/>
      <c r="BV79" s="34"/>
      <c r="BW79" s="34"/>
      <c r="BX79" s="34"/>
      <c r="BY79" s="33"/>
      <c r="BZ79" s="33"/>
      <c r="CA79" s="33"/>
      <c r="CB79" s="33"/>
      <c r="CC79" s="34"/>
      <c r="CD79" s="122"/>
      <c r="CE79" s="122"/>
      <c r="CF79" s="388"/>
      <c r="CG79" s="33"/>
      <c r="CH79" s="33"/>
      <c r="CI79" s="33"/>
      <c r="CJ79" s="388">
        <f t="shared" si="265"/>
        <v>0</v>
      </c>
      <c r="CK79" s="33"/>
      <c r="CL79" s="302">
        <f t="shared" si="266"/>
        <v>0</v>
      </c>
      <c r="CM79" s="33"/>
      <c r="CO79" s="298"/>
      <c r="CP79" s="34"/>
      <c r="CX79" s="33"/>
      <c r="CY79" s="33"/>
      <c r="CZ79"/>
      <c r="DA79" s="33"/>
      <c r="DB79" s="33"/>
      <c r="DC79" s="122"/>
      <c r="DD79" s="122"/>
      <c r="DE79" s="388"/>
      <c r="DF79" s="33"/>
      <c r="DG79" s="33"/>
      <c r="DH79" s="33"/>
      <c r="DI79" s="388">
        <f t="shared" si="267"/>
        <v>0</v>
      </c>
      <c r="DJ79" s="33"/>
      <c r="DK79" s="302">
        <f t="shared" si="268"/>
        <v>1873.4581499999999</v>
      </c>
      <c r="DL79" s="302"/>
      <c r="DM79" s="550"/>
      <c r="DN79" s="111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3"/>
    </row>
    <row r="80" spans="1:189" ht="15.75">
      <c r="B80" s="64"/>
      <c r="C80" s="65"/>
      <c r="D80" s="65"/>
      <c r="I80" s="113"/>
      <c r="J80" s="34"/>
      <c r="K80" s="33"/>
      <c r="L80" s="33"/>
      <c r="M80" s="33"/>
      <c r="N80" s="33"/>
      <c r="O80" s="33"/>
      <c r="P80" s="388"/>
      <c r="Q80" s="111"/>
      <c r="R80" s="33"/>
      <c r="S80" s="33"/>
      <c r="T80" s="388"/>
      <c r="U80" s="33"/>
      <c r="V80" s="302"/>
      <c r="W80" s="111"/>
      <c r="X80" s="493"/>
      <c r="Y80" s="122"/>
      <c r="Z80" s="34"/>
      <c r="AA80" s="34"/>
      <c r="AB80" s="34"/>
      <c r="AC80" s="34"/>
      <c r="AD80" s="34"/>
      <c r="AE80" s="34"/>
      <c r="AF80" s="34"/>
      <c r="AG80" s="33"/>
      <c r="AH80" s="33"/>
      <c r="AI80" s="33"/>
      <c r="AJ80" s="122"/>
      <c r="AK80" s="122"/>
      <c r="AL80" s="388"/>
      <c r="AM80" s="33"/>
      <c r="AN80" s="33"/>
      <c r="AO80" s="33"/>
      <c r="AP80" s="388"/>
      <c r="AQ80" s="33"/>
      <c r="AR80" s="302"/>
      <c r="AS80" s="370"/>
      <c r="AT80" s="501"/>
      <c r="AU80" s="34"/>
      <c r="AV80" s="65"/>
      <c r="AW80" s="65"/>
      <c r="BA80" s="113"/>
      <c r="BB80" s="34"/>
      <c r="BC80" s="33"/>
      <c r="BD80" s="33"/>
      <c r="BE80" s="34"/>
      <c r="BF80" s="122"/>
      <c r="BG80" s="122"/>
      <c r="BH80" s="388"/>
      <c r="BI80" s="33"/>
      <c r="BJ80" s="33"/>
      <c r="BK80" s="33"/>
      <c r="BL80" s="388">
        <f t="shared" si="263"/>
        <v>0</v>
      </c>
      <c r="BM80" s="33"/>
      <c r="BN80" s="302">
        <f t="shared" si="264"/>
        <v>0</v>
      </c>
      <c r="BO80" s="157"/>
      <c r="BP80" s="518"/>
      <c r="BQ80" s="34"/>
      <c r="BR80" s="34"/>
      <c r="BS80" s="34"/>
      <c r="BT80" s="34"/>
      <c r="BU80" s="34"/>
      <c r="BV80" s="34"/>
      <c r="BW80" s="34"/>
      <c r="BX80" s="34"/>
      <c r="BY80" s="33"/>
      <c r="BZ80" s="33"/>
      <c r="CA80" s="33"/>
      <c r="CB80" s="33"/>
      <c r="CC80" s="34"/>
      <c r="CD80" s="122"/>
      <c r="CE80" s="122"/>
      <c r="CF80" s="388"/>
      <c r="CG80" s="33"/>
      <c r="CH80" s="33"/>
      <c r="CI80" s="33"/>
      <c r="CJ80" s="388">
        <f t="shared" si="265"/>
        <v>0</v>
      </c>
      <c r="CK80" s="33"/>
      <c r="CL80" s="302">
        <f t="shared" si="266"/>
        <v>0</v>
      </c>
      <c r="CM80" s="33"/>
      <c r="CO80" s="298"/>
      <c r="CP80" s="34"/>
      <c r="CX80" s="33"/>
      <c r="CY80" s="33"/>
      <c r="CZ80" s="388"/>
      <c r="DA80" s="33"/>
      <c r="DB80" s="33"/>
      <c r="DC80" s="122"/>
      <c r="DD80" s="122"/>
      <c r="DE80" s="388"/>
      <c r="DF80" s="33"/>
      <c r="DG80" s="33"/>
      <c r="DH80" s="33"/>
      <c r="DI80" s="388">
        <f t="shared" si="267"/>
        <v>0</v>
      </c>
      <c r="DJ80" s="33"/>
      <c r="DK80" s="302">
        <f t="shared" si="268"/>
        <v>0</v>
      </c>
      <c r="DL80" s="302"/>
      <c r="DM80" s="550"/>
      <c r="DN80" s="111"/>
      <c r="GG80" s="33"/>
    </row>
    <row r="81" spans="2:189" ht="15.75">
      <c r="B81" s="66"/>
      <c r="C81" s="65"/>
      <c r="D81" s="65"/>
      <c r="I81" s="113"/>
      <c r="J81" s="34"/>
      <c r="K81" s="33"/>
      <c r="L81" s="33"/>
      <c r="M81" s="33"/>
      <c r="N81" s="33"/>
      <c r="O81" s="33"/>
      <c r="P81" s="388"/>
      <c r="Q81" s="111"/>
      <c r="R81" s="33"/>
      <c r="S81" s="33"/>
      <c r="T81" s="388"/>
      <c r="U81" s="33"/>
      <c r="V81" s="302"/>
      <c r="W81" s="111"/>
      <c r="X81" s="493"/>
      <c r="Y81" s="122"/>
      <c r="Z81" s="34"/>
      <c r="AA81" s="34"/>
      <c r="AB81" s="34"/>
      <c r="AC81" s="34"/>
      <c r="AD81" s="34"/>
      <c r="AE81" s="34"/>
      <c r="AF81" s="34"/>
      <c r="AG81" s="33"/>
      <c r="AH81" s="33"/>
      <c r="AI81" s="33"/>
      <c r="AJ81" s="122"/>
      <c r="AK81" s="122"/>
      <c r="AL81" s="388"/>
      <c r="AM81" s="33"/>
      <c r="AN81" s="33"/>
      <c r="AO81" s="33"/>
      <c r="AP81" s="388"/>
      <c r="AQ81" s="33"/>
      <c r="AR81" s="302"/>
      <c r="AS81" s="370"/>
      <c r="AT81" s="501"/>
      <c r="AU81" s="34"/>
      <c r="AV81" s="65"/>
      <c r="AW81" s="65"/>
      <c r="BA81" s="113"/>
      <c r="BB81" s="34"/>
      <c r="BC81" s="33"/>
      <c r="BD81" s="33"/>
      <c r="BE81" s="34"/>
      <c r="BF81" s="122"/>
      <c r="BG81" s="122"/>
      <c r="BH81" s="388"/>
      <c r="BI81" s="33"/>
      <c r="BJ81" s="33"/>
      <c r="BK81" s="33"/>
      <c r="BL81" s="388">
        <f t="shared" si="263"/>
        <v>0</v>
      </c>
      <c r="BM81" s="33"/>
      <c r="BN81" s="302">
        <f t="shared" si="264"/>
        <v>0</v>
      </c>
      <c r="BO81" s="157"/>
      <c r="BP81" s="518"/>
      <c r="BQ81" s="34"/>
      <c r="BR81" s="34"/>
      <c r="BS81" s="34"/>
      <c r="BT81" s="34"/>
      <c r="BU81" s="34"/>
      <c r="BV81" s="34"/>
      <c r="BW81" s="34"/>
      <c r="BX81" s="34"/>
      <c r="BY81" s="33"/>
      <c r="BZ81" s="33"/>
      <c r="CA81" s="33"/>
      <c r="CB81" s="33"/>
      <c r="CC81" s="34"/>
      <c r="CD81" s="122"/>
      <c r="CE81" s="122"/>
      <c r="CF81" s="388"/>
      <c r="CG81" s="33"/>
      <c r="CH81" s="33"/>
      <c r="CI81" s="33"/>
      <c r="CJ81" s="388">
        <f t="shared" si="265"/>
        <v>0</v>
      </c>
      <c r="CK81" s="33"/>
      <c r="CL81" s="302">
        <f t="shared" si="266"/>
        <v>0</v>
      </c>
      <c r="CM81" s="33"/>
      <c r="CO81" s="298"/>
      <c r="CP81" s="34"/>
      <c r="CX81" s="33"/>
      <c r="CY81" s="33"/>
      <c r="CZ81" s="388"/>
      <c r="DA81" s="33"/>
      <c r="DB81" s="33"/>
      <c r="DC81" s="122"/>
      <c r="DD81" s="122"/>
      <c r="DE81" s="388"/>
      <c r="DF81" s="33"/>
      <c r="DG81" s="33"/>
      <c r="DH81" s="33"/>
      <c r="DI81" s="388">
        <f t="shared" si="267"/>
        <v>0</v>
      </c>
      <c r="DJ81" s="33"/>
      <c r="DK81" s="302">
        <f t="shared" si="268"/>
        <v>0</v>
      </c>
      <c r="DL81" s="302"/>
      <c r="DM81" s="550"/>
      <c r="DN81" s="111"/>
      <c r="GG81" s="33"/>
    </row>
    <row r="82" spans="2:189" ht="15.75">
      <c r="B82" s="41"/>
      <c r="C82" s="113"/>
      <c r="D82" s="113"/>
      <c r="I82" s="113"/>
      <c r="J82" s="34"/>
      <c r="K82" s="33"/>
      <c r="L82" s="33"/>
      <c r="M82" s="33"/>
      <c r="N82" s="33"/>
      <c r="O82" s="33"/>
      <c r="P82" s="388"/>
      <c r="Q82" s="111"/>
      <c r="R82" s="33"/>
      <c r="S82" s="33"/>
      <c r="T82" s="388"/>
      <c r="U82" s="33"/>
      <c r="V82" s="302"/>
      <c r="W82" s="111"/>
      <c r="X82" s="493"/>
      <c r="Y82" s="122"/>
      <c r="Z82" s="34"/>
      <c r="AA82" s="34"/>
      <c r="AB82" s="34"/>
      <c r="AC82" s="34"/>
      <c r="AD82" s="34"/>
      <c r="AE82" s="34"/>
      <c r="AF82" s="34"/>
      <c r="AG82" s="33"/>
      <c r="AH82" s="33"/>
      <c r="AI82" s="33"/>
      <c r="AJ82" s="122"/>
      <c r="AK82" s="122"/>
      <c r="AL82" s="388"/>
      <c r="AM82" s="33"/>
      <c r="AN82" s="33"/>
      <c r="AO82" s="33"/>
      <c r="AP82" s="388"/>
      <c r="AQ82" s="33"/>
      <c r="AR82" s="302"/>
      <c r="AS82" s="370"/>
      <c r="AT82" s="501"/>
      <c r="AU82" s="34"/>
      <c r="AV82" s="113"/>
      <c r="AW82" s="113"/>
      <c r="BA82" s="113"/>
      <c r="BB82" s="34"/>
      <c r="BC82" s="33"/>
      <c r="BD82" s="33"/>
      <c r="BE82" s="34"/>
      <c r="BF82" s="122"/>
      <c r="BG82" s="122"/>
      <c r="BH82" s="388"/>
      <c r="BI82" s="33"/>
      <c r="BJ82" s="33"/>
      <c r="BK82" s="33"/>
      <c r="BL82" s="388">
        <f t="shared" si="263"/>
        <v>0</v>
      </c>
      <c r="BM82" s="33"/>
      <c r="BN82" s="302">
        <f t="shared" si="264"/>
        <v>0</v>
      </c>
      <c r="BO82" s="157"/>
      <c r="BP82" s="518"/>
      <c r="BQ82" s="34"/>
      <c r="BR82" s="34"/>
      <c r="BS82" s="34"/>
      <c r="BT82" s="34"/>
      <c r="BU82" s="34"/>
      <c r="BV82" s="34"/>
      <c r="BW82" s="34"/>
      <c r="BX82" s="34"/>
      <c r="BY82" s="33"/>
      <c r="BZ82" s="33"/>
      <c r="CA82" s="33"/>
      <c r="CB82" s="33"/>
      <c r="CC82" s="34"/>
      <c r="CD82" s="122"/>
      <c r="CE82" s="122"/>
      <c r="CF82" s="388"/>
      <c r="CG82" s="33"/>
      <c r="CH82" s="33"/>
      <c r="CI82" s="33"/>
      <c r="CJ82" s="388">
        <f t="shared" si="265"/>
        <v>0</v>
      </c>
      <c r="CK82" s="33"/>
      <c r="CL82" s="302">
        <f t="shared" si="266"/>
        <v>0</v>
      </c>
      <c r="CM82" s="33"/>
      <c r="CO82" s="298"/>
      <c r="CP82" s="34"/>
      <c r="CX82" s="33"/>
      <c r="CY82" s="33"/>
      <c r="CZ82" s="388"/>
      <c r="DA82" s="33"/>
      <c r="DB82" s="33"/>
      <c r="DC82" s="122"/>
      <c r="DD82" s="122"/>
      <c r="DE82" s="388"/>
      <c r="DF82" s="33"/>
      <c r="DG82" s="33"/>
      <c r="DH82" s="33"/>
      <c r="DI82" s="388">
        <f t="shared" si="267"/>
        <v>0</v>
      </c>
      <c r="DJ82" s="33"/>
      <c r="DK82" s="302">
        <f t="shared" si="268"/>
        <v>1873.4581499999999</v>
      </c>
      <c r="DL82" s="302"/>
      <c r="DM82" s="550"/>
      <c r="DN82" s="111"/>
      <c r="GG82" s="33"/>
    </row>
    <row r="83" spans="2:189" ht="16.5" thickBot="1">
      <c r="B83" s="67"/>
      <c r="C83" s="113"/>
      <c r="D83" s="113"/>
      <c r="E83" s="113"/>
      <c r="F83" s="113"/>
      <c r="G83" s="113"/>
      <c r="H83" s="113"/>
      <c r="I83" s="113"/>
      <c r="J83" s="34"/>
      <c r="K83" s="33"/>
      <c r="L83" s="33"/>
      <c r="M83" s="33"/>
      <c r="N83" s="33"/>
      <c r="O83" s="33"/>
      <c r="P83" s="388"/>
      <c r="Q83" s="111"/>
      <c r="R83" s="33"/>
      <c r="S83" s="33"/>
      <c r="T83" s="388"/>
      <c r="U83" s="33"/>
      <c r="V83" s="302"/>
      <c r="W83" s="111"/>
      <c r="X83" s="493"/>
      <c r="Y83" s="122"/>
      <c r="Z83" s="34"/>
      <c r="AA83" s="34"/>
      <c r="AB83" s="34"/>
      <c r="AC83" s="34"/>
      <c r="AD83" s="34"/>
      <c r="AE83" s="34"/>
      <c r="AF83" s="34"/>
      <c r="AG83" s="33"/>
      <c r="AH83" s="33"/>
      <c r="AI83" s="33"/>
      <c r="AJ83" s="122"/>
      <c r="AK83" s="122"/>
      <c r="AL83" s="388"/>
      <c r="AM83" s="33"/>
      <c r="AN83" s="33"/>
      <c r="AO83" s="33"/>
      <c r="AP83" s="388"/>
      <c r="AQ83" s="33"/>
      <c r="AR83" s="302"/>
      <c r="AS83" s="370"/>
      <c r="AT83" s="501"/>
      <c r="AU83" s="34"/>
      <c r="AV83" s="113"/>
      <c r="AW83" s="113"/>
      <c r="AX83" s="113"/>
      <c r="AY83" s="113"/>
      <c r="AZ83" s="113"/>
      <c r="BA83" s="113"/>
      <c r="BB83" s="34"/>
      <c r="BC83" s="33"/>
      <c r="BD83" s="33"/>
      <c r="BE83" s="34"/>
      <c r="BF83" s="122"/>
      <c r="BG83" s="122"/>
      <c r="BH83" s="388"/>
      <c r="BI83" s="33"/>
      <c r="BJ83" s="33"/>
      <c r="BK83" s="33"/>
      <c r="BL83" s="388">
        <f t="shared" si="263"/>
        <v>0</v>
      </c>
      <c r="BM83" s="33"/>
      <c r="BN83" s="302">
        <f t="shared" si="264"/>
        <v>0</v>
      </c>
      <c r="BO83" s="157"/>
      <c r="BP83" s="518"/>
      <c r="BQ83" s="34"/>
      <c r="BR83" s="34"/>
      <c r="BS83" s="34"/>
      <c r="BT83" s="34"/>
      <c r="BU83" s="34"/>
      <c r="BV83" s="34"/>
      <c r="BW83" s="34"/>
      <c r="BX83" s="34"/>
      <c r="BY83" s="33"/>
      <c r="BZ83" s="33"/>
      <c r="CA83" s="33"/>
      <c r="CB83" s="33"/>
      <c r="CC83" s="34"/>
      <c r="CD83" s="122"/>
      <c r="CE83" s="122"/>
      <c r="CF83" s="388"/>
      <c r="CG83" s="33"/>
      <c r="CH83" s="33"/>
      <c r="CI83" s="33"/>
      <c r="CJ83" s="388">
        <f t="shared" si="265"/>
        <v>0</v>
      </c>
      <c r="CK83" s="33"/>
      <c r="CL83" s="302">
        <f t="shared" si="266"/>
        <v>0</v>
      </c>
      <c r="CM83" s="33"/>
      <c r="CO83" s="298"/>
      <c r="CP83" s="34"/>
      <c r="CX83" s="33"/>
      <c r="CY83" s="33"/>
      <c r="CZ83" s="388"/>
      <c r="DA83" s="33"/>
      <c r="DB83" s="33"/>
      <c r="DC83" s="122"/>
      <c r="DD83" s="122"/>
      <c r="DE83" s="388"/>
      <c r="DF83" s="33"/>
      <c r="DG83" s="33"/>
      <c r="DH83" s="33"/>
      <c r="DI83" s="388">
        <f t="shared" si="267"/>
        <v>0</v>
      </c>
      <c r="DJ83" s="33"/>
      <c r="DK83" s="302">
        <f t="shared" si="268"/>
        <v>0</v>
      </c>
      <c r="DL83" s="302"/>
      <c r="DN83" s="111"/>
      <c r="GG83" s="33"/>
    </row>
    <row r="84" spans="2:189" ht="16.5" thickBot="1">
      <c r="B84" s="382"/>
      <c r="C84" s="377"/>
      <c r="D84" s="111"/>
      <c r="E84" s="111"/>
      <c r="F84" s="381" t="s">
        <v>194</v>
      </c>
      <c r="G84" s="381"/>
      <c r="H84" s="381"/>
      <c r="I84" s="111"/>
      <c r="J84" s="34"/>
      <c r="K84" s="33"/>
      <c r="L84" s="33"/>
      <c r="M84" s="33"/>
      <c r="N84" s="33"/>
      <c r="O84" s="33"/>
      <c r="P84" s="431"/>
      <c r="R84"/>
      <c r="S84"/>
      <c r="T84" s="388"/>
      <c r="U84" s="33"/>
      <c r="V84" s="302"/>
      <c r="W84" s="111"/>
      <c r="X84" s="493"/>
      <c r="Y84" s="122"/>
      <c r="Z84" s="377"/>
      <c r="AA84" s="111"/>
      <c r="AB84" s="111"/>
      <c r="AC84" s="381" t="s">
        <v>273</v>
      </c>
      <c r="AD84" s="378"/>
      <c r="AE84" s="111"/>
      <c r="AF84" s="34"/>
      <c r="AG84" s="33"/>
      <c r="AH84" s="33"/>
      <c r="AI84" s="33"/>
      <c r="AJ84" s="33"/>
      <c r="AK84" s="33"/>
      <c r="AL84" s="388"/>
      <c r="AM84"/>
      <c r="AN84"/>
      <c r="AO84"/>
      <c r="AP84" s="388"/>
      <c r="AQ84" s="33"/>
      <c r="AR84" s="302"/>
      <c r="AS84" s="370"/>
      <c r="AT84" s="501"/>
      <c r="AU84" s="34"/>
      <c r="AV84" s="377"/>
      <c r="AW84" s="111"/>
      <c r="AX84" s="111"/>
      <c r="AY84" s="381" t="s">
        <v>230</v>
      </c>
      <c r="AZ84" s="381"/>
      <c r="BA84" s="111"/>
      <c r="BB84" s="34"/>
      <c r="BC84" s="33"/>
      <c r="BD84" s="33"/>
      <c r="BE84" s="34"/>
      <c r="BF84" s="33"/>
      <c r="BG84" s="33"/>
      <c r="BH84" s="388"/>
      <c r="BI84"/>
      <c r="BJ84"/>
      <c r="BK84"/>
      <c r="BL84" s="388">
        <f t="shared" si="263"/>
        <v>0</v>
      </c>
      <c r="BM84" s="33"/>
      <c r="BN84" s="302">
        <f t="shared" si="264"/>
        <v>0</v>
      </c>
      <c r="BO84" s="157"/>
      <c r="BP84" s="518"/>
      <c r="BQ84" s="34"/>
      <c r="BR84" s="377"/>
      <c r="BS84" s="111"/>
      <c r="BT84" s="111"/>
      <c r="BU84" s="378" t="s">
        <v>198</v>
      </c>
      <c r="BV84" s="378"/>
      <c r="BW84" s="111"/>
      <c r="BX84" s="34"/>
      <c r="BY84" s="33"/>
      <c r="BZ84" s="33"/>
      <c r="CA84" s="33"/>
      <c r="CB84" s="33"/>
      <c r="CC84" s="34"/>
      <c r="CD84" s="33"/>
      <c r="CE84" s="122"/>
      <c r="CF84" s="391"/>
      <c r="CG84"/>
      <c r="CH84"/>
      <c r="CI84"/>
      <c r="CJ84" s="388">
        <f t="shared" si="265"/>
        <v>0</v>
      </c>
      <c r="CK84" s="33"/>
      <c r="CL84" s="302">
        <f t="shared" si="266"/>
        <v>0</v>
      </c>
      <c r="CM84" s="33"/>
      <c r="CO84" s="298"/>
      <c r="CP84" s="319"/>
      <c r="CQ84" s="320"/>
      <c r="CR84" s="320"/>
      <c r="CS84" s="320"/>
      <c r="CT84" s="320"/>
      <c r="CU84" s="320"/>
      <c r="CV84" s="321"/>
      <c r="CX84" s="33"/>
      <c r="CY84" s="33"/>
      <c r="CZ84" s="431"/>
      <c r="DA84" s="33"/>
      <c r="DB84" s="33"/>
      <c r="DC84" s="33"/>
      <c r="DD84" s="122"/>
      <c r="DE84" s="391"/>
      <c r="DF84"/>
      <c r="DG84"/>
      <c r="DH84"/>
      <c r="DI84" s="388">
        <f t="shared" si="267"/>
        <v>0</v>
      </c>
      <c r="DJ84" s="33"/>
      <c r="DK84" s="302">
        <f t="shared" si="268"/>
        <v>0</v>
      </c>
      <c r="DL84" s="302"/>
      <c r="DN84" s="111"/>
      <c r="GG84" s="33"/>
    </row>
    <row r="85" spans="2:189">
      <c r="B85" s="68"/>
      <c r="C85" s="379"/>
      <c r="D85" s="320"/>
      <c r="E85" s="320"/>
      <c r="F85" s="380" t="s">
        <v>184</v>
      </c>
      <c r="G85" s="380"/>
      <c r="H85" s="380"/>
      <c r="I85" s="321"/>
      <c r="J85" s="34"/>
      <c r="K85" s="33"/>
      <c r="L85" s="33"/>
      <c r="M85" s="33"/>
      <c r="N85" s="33"/>
      <c r="O85" s="33"/>
      <c r="P85" s="33"/>
      <c r="R85"/>
      <c r="S85"/>
      <c r="T85"/>
      <c r="U85" s="33"/>
      <c r="V85" s="33"/>
      <c r="W85" s="111"/>
      <c r="X85" s="493"/>
      <c r="Y85" s="122"/>
      <c r="Z85" s="379"/>
      <c r="AA85" s="320"/>
      <c r="AB85" s="320"/>
      <c r="AC85" s="380" t="s">
        <v>184</v>
      </c>
      <c r="AD85" s="380"/>
      <c r="AE85" s="321"/>
      <c r="AF85" s="34"/>
      <c r="AG85" s="33"/>
      <c r="AH85" s="33"/>
      <c r="AI85" s="33"/>
      <c r="AJ85" s="33"/>
      <c r="AK85" s="33"/>
      <c r="AL85" s="122"/>
      <c r="AM85"/>
      <c r="AN85"/>
      <c r="AO85"/>
      <c r="AP85"/>
      <c r="AQ85" s="33"/>
      <c r="AR85" s="33"/>
      <c r="AS85" s="370"/>
      <c r="AT85" s="501"/>
      <c r="AU85" s="34"/>
      <c r="AV85" s="379"/>
      <c r="AW85" s="320"/>
      <c r="AX85" s="320"/>
      <c r="AY85" s="380" t="s">
        <v>184</v>
      </c>
      <c r="AZ85" s="380"/>
      <c r="BA85" s="321"/>
      <c r="BB85" s="34"/>
      <c r="BC85" s="33"/>
      <c r="BD85" s="33"/>
      <c r="BE85" s="34"/>
      <c r="BF85" s="33"/>
      <c r="BG85" s="33"/>
      <c r="BH85" s="122"/>
      <c r="BI85"/>
      <c r="BJ85"/>
      <c r="BK85"/>
      <c r="BL85"/>
      <c r="BM85" s="33"/>
      <c r="BN85" s="33"/>
      <c r="BO85" s="33"/>
      <c r="BP85" s="518"/>
      <c r="BQ85" s="34"/>
      <c r="BR85" s="379"/>
      <c r="BS85" s="320"/>
      <c r="BT85" s="320"/>
      <c r="BU85" s="380" t="s">
        <v>184</v>
      </c>
      <c r="BV85" s="380"/>
      <c r="BW85" s="321"/>
      <c r="BX85" s="34"/>
      <c r="BY85" s="33"/>
      <c r="BZ85" s="33"/>
      <c r="CA85" s="33"/>
      <c r="CB85" s="33"/>
      <c r="CC85" s="34"/>
      <c r="CD85" s="33"/>
      <c r="CE85" s="122"/>
      <c r="CF85" s="122"/>
      <c r="CG85"/>
      <c r="CH85"/>
      <c r="CI85"/>
      <c r="CJ85"/>
      <c r="CK85" s="33"/>
      <c r="CL85" s="33"/>
      <c r="CM85" s="33"/>
      <c r="CO85" s="298"/>
      <c r="CP85" s="322"/>
      <c r="CQ85" s="323"/>
      <c r="CR85" s="323"/>
      <c r="CS85" s="324" t="s">
        <v>184</v>
      </c>
      <c r="CT85" s="324"/>
      <c r="CU85" s="324"/>
      <c r="CV85" s="325"/>
      <c r="CX85" s="33"/>
      <c r="CY85" s="33"/>
      <c r="CZ85" s="33"/>
      <c r="DA85" s="33"/>
      <c r="DB85" s="33"/>
      <c r="DC85" s="33"/>
      <c r="DD85" s="122"/>
      <c r="DE85" s="122"/>
      <c r="DF85"/>
      <c r="DG85"/>
      <c r="DH85"/>
      <c r="DI85"/>
      <c r="DJ85" s="33"/>
      <c r="DK85" s="33"/>
      <c r="DL85" s="33"/>
      <c r="DN85" s="111"/>
      <c r="GG85" s="33"/>
    </row>
    <row r="86" spans="2:189" ht="15.75" thickBot="1">
      <c r="B86" s="36"/>
      <c r="C86" s="322"/>
      <c r="D86" s="323"/>
      <c r="E86" s="326" t="s">
        <v>187</v>
      </c>
      <c r="F86" s="323">
        <v>0</v>
      </c>
      <c r="G86" s="323"/>
      <c r="H86" s="323"/>
      <c r="I86" s="325"/>
      <c r="J86" s="34"/>
      <c r="K86" s="33"/>
      <c r="L86" s="33"/>
      <c r="M86" s="33"/>
      <c r="N86" s="372"/>
      <c r="O86" s="33"/>
      <c r="P86" s="33"/>
      <c r="R86"/>
      <c r="S86"/>
      <c r="T86"/>
      <c r="U86" s="33"/>
      <c r="V86" s="33"/>
      <c r="W86" s="111"/>
      <c r="X86" s="493"/>
      <c r="Y86" s="122"/>
      <c r="Z86" s="322"/>
      <c r="AA86" s="323"/>
      <c r="AB86" s="326" t="s">
        <v>187</v>
      </c>
      <c r="AC86" s="323">
        <v>0</v>
      </c>
      <c r="AD86" s="323"/>
      <c r="AE86" s="325"/>
      <c r="AF86" s="34"/>
      <c r="AG86" s="33"/>
      <c r="AH86" s="33"/>
      <c r="AI86" s="33"/>
      <c r="AJ86" s="378"/>
      <c r="AK86" s="33"/>
      <c r="AL86" s="122"/>
      <c r="AM86"/>
      <c r="AN86"/>
      <c r="AO86"/>
      <c r="AP86"/>
      <c r="AQ86" s="33"/>
      <c r="AS86" s="370"/>
      <c r="AT86" s="501"/>
      <c r="AU86" s="34"/>
      <c r="AV86" s="322"/>
      <c r="AW86" s="323"/>
      <c r="AX86" s="326" t="s">
        <v>187</v>
      </c>
      <c r="AY86" s="323">
        <v>0</v>
      </c>
      <c r="AZ86" s="323"/>
      <c r="BA86" s="325"/>
      <c r="BB86" s="34"/>
      <c r="BC86" s="33"/>
      <c r="BD86" s="33"/>
      <c r="BE86" s="34"/>
      <c r="BF86" s="378"/>
      <c r="BG86" s="33"/>
      <c r="BH86" s="122"/>
      <c r="BI86"/>
      <c r="BJ86"/>
      <c r="BK86"/>
      <c r="BL86"/>
      <c r="BM86" s="33"/>
      <c r="BP86" s="518"/>
      <c r="BQ86" s="34"/>
      <c r="BR86" s="322"/>
      <c r="BS86" s="323"/>
      <c r="BT86" s="326" t="s">
        <v>187</v>
      </c>
      <c r="BU86" s="323">
        <v>0</v>
      </c>
      <c r="BV86" s="323"/>
      <c r="BW86" s="325"/>
      <c r="BX86" s="34"/>
      <c r="BY86" s="33"/>
      <c r="BZ86" s="33"/>
      <c r="CA86" s="33"/>
      <c r="CB86" s="33"/>
      <c r="CC86" s="34"/>
      <c r="CD86" s="378"/>
      <c r="CE86" s="122"/>
      <c r="CF86" s="122"/>
      <c r="CG86"/>
      <c r="CH86"/>
      <c r="CI86"/>
      <c r="CJ86"/>
      <c r="CK86" s="33"/>
      <c r="CM86" s="33"/>
      <c r="CO86" s="298"/>
      <c r="CP86" s="322"/>
      <c r="CQ86" s="323"/>
      <c r="CR86" s="326" t="s">
        <v>187</v>
      </c>
      <c r="CS86" s="323">
        <v>0</v>
      </c>
      <c r="CT86" s="323"/>
      <c r="CU86" s="323"/>
      <c r="CV86" s="325"/>
      <c r="CX86" s="33"/>
      <c r="CY86" s="33"/>
      <c r="CZ86" s="33"/>
      <c r="DA86" s="33"/>
      <c r="DB86" s="33"/>
      <c r="DC86" s="378"/>
      <c r="DD86" s="122"/>
      <c r="DE86" s="122"/>
      <c r="DF86"/>
      <c r="DG86"/>
      <c r="DH86"/>
      <c r="DI86"/>
      <c r="DJ86" s="33"/>
      <c r="DN86" s="111"/>
      <c r="GG86" s="33"/>
    </row>
    <row r="87" spans="2:189" ht="15.75" thickBot="1">
      <c r="C87" s="322"/>
      <c r="D87" s="323"/>
      <c r="E87" s="326" t="s">
        <v>185</v>
      </c>
      <c r="F87" s="553">
        <v>29.478020000000001</v>
      </c>
      <c r="G87" s="323"/>
      <c r="H87" s="323"/>
      <c r="I87" s="325"/>
      <c r="J87" s="34"/>
      <c r="K87" s="33"/>
      <c r="L87" s="33"/>
      <c r="M87" s="33"/>
      <c r="N87" s="316"/>
      <c r="O87" s="33"/>
      <c r="P87" s="33"/>
      <c r="R87"/>
      <c r="S87"/>
      <c r="T87"/>
      <c r="U87" s="33"/>
      <c r="V87" s="33"/>
      <c r="W87" s="111"/>
      <c r="X87" s="493"/>
      <c r="Y87" s="122"/>
      <c r="Z87" s="322"/>
      <c r="AA87" s="323"/>
      <c r="AB87" s="326" t="s">
        <v>185</v>
      </c>
      <c r="AC87" s="553">
        <v>29.478020000000001</v>
      </c>
      <c r="AD87" s="323"/>
      <c r="AE87" s="325"/>
      <c r="AF87" s="34"/>
      <c r="AG87" s="33"/>
      <c r="AH87" s="33"/>
      <c r="AI87" s="33"/>
      <c r="AJ87" s="316"/>
      <c r="AK87" s="33"/>
      <c r="AL87" s="122"/>
      <c r="AM87"/>
      <c r="AN87"/>
      <c r="AO87"/>
      <c r="AP87"/>
      <c r="AQ87" s="33"/>
      <c r="AS87" s="370"/>
      <c r="AT87" s="501"/>
      <c r="AU87" s="34"/>
      <c r="AV87" s="322"/>
      <c r="AW87" s="323"/>
      <c r="AX87" s="326" t="s">
        <v>185</v>
      </c>
      <c r="AY87" s="553">
        <v>0</v>
      </c>
      <c r="AZ87" s="323"/>
      <c r="BA87" s="325"/>
      <c r="BB87" s="34"/>
      <c r="BC87" s="33"/>
      <c r="BD87" s="33"/>
      <c r="BE87" s="34"/>
      <c r="BF87" s="316"/>
      <c r="BG87" s="33"/>
      <c r="BH87" s="122"/>
      <c r="BI87"/>
      <c r="BJ87"/>
      <c r="BK87"/>
      <c r="BL87"/>
      <c r="BM87" s="33"/>
      <c r="BP87" s="518"/>
      <c r="BQ87" s="34"/>
      <c r="BR87" s="322"/>
      <c r="BS87" s="323"/>
      <c r="BT87" s="326" t="s">
        <v>185</v>
      </c>
      <c r="BU87" s="323">
        <v>0</v>
      </c>
      <c r="BV87" s="323"/>
      <c r="BW87" s="325"/>
      <c r="BX87" s="34"/>
      <c r="BY87" s="33"/>
      <c r="BZ87" s="33"/>
      <c r="CA87" s="33"/>
      <c r="CB87" s="33"/>
      <c r="CC87" s="34"/>
      <c r="CD87" s="316"/>
      <c r="CE87" s="122"/>
      <c r="CF87" s="122"/>
      <c r="CG87"/>
      <c r="CH87"/>
      <c r="CI87"/>
      <c r="CJ87"/>
      <c r="CK87" s="33"/>
      <c r="CM87" s="33"/>
      <c r="CO87" s="298"/>
      <c r="CP87" s="322"/>
      <c r="CQ87" s="323"/>
      <c r="CR87" s="326" t="s">
        <v>185</v>
      </c>
      <c r="CS87" s="553">
        <v>0</v>
      </c>
      <c r="CT87" s="323"/>
      <c r="CU87" s="323"/>
      <c r="CV87" s="325"/>
      <c r="CX87" s="33"/>
      <c r="CY87" s="33"/>
      <c r="CZ87" s="33"/>
      <c r="DA87" s="33"/>
      <c r="DB87" s="33"/>
      <c r="DC87" s="316"/>
      <c r="DD87" s="122"/>
      <c r="DE87" s="122"/>
      <c r="DF87"/>
      <c r="DG87"/>
      <c r="DH87"/>
      <c r="DI87"/>
      <c r="DJ87" s="33"/>
      <c r="DN87" s="111"/>
      <c r="GG87" s="33"/>
    </row>
    <row r="88" spans="2:189">
      <c r="C88" s="322"/>
      <c r="D88" s="323"/>
      <c r="E88" s="326" t="s">
        <v>186</v>
      </c>
      <c r="F88" s="383">
        <f>SUM(F86:F87)</f>
        <v>29.478020000000001</v>
      </c>
      <c r="G88" s="383"/>
      <c r="H88" s="383"/>
      <c r="I88" s="325"/>
      <c r="J88" s="34"/>
      <c r="K88" s="33"/>
      <c r="L88" s="33"/>
      <c r="M88" s="33"/>
      <c r="N88" s="317"/>
      <c r="O88" s="33"/>
      <c r="P88" s="33"/>
      <c r="R88"/>
      <c r="S88"/>
      <c r="T88"/>
      <c r="U88" s="33"/>
      <c r="V88" s="33"/>
      <c r="W88" s="111"/>
      <c r="X88" s="493"/>
      <c r="Y88" s="34"/>
      <c r="Z88" s="322"/>
      <c r="AA88" s="323"/>
      <c r="AB88" s="326" t="s">
        <v>186</v>
      </c>
      <c r="AC88" s="383">
        <f>SUM(AC86:AC87)</f>
        <v>29.478020000000001</v>
      </c>
      <c r="AD88" s="383"/>
      <c r="AE88" s="325"/>
      <c r="AF88" s="34"/>
      <c r="AG88" s="33"/>
      <c r="AH88" s="33"/>
      <c r="AI88" s="33"/>
      <c r="AJ88" s="317"/>
      <c r="AK88" s="33"/>
      <c r="AL88" s="34"/>
      <c r="AM88"/>
      <c r="AN88"/>
      <c r="AO88"/>
      <c r="AP88"/>
      <c r="AQ88" s="33"/>
      <c r="AS88" s="33"/>
      <c r="AT88" s="493"/>
      <c r="AU88" s="34"/>
      <c r="AV88" s="322"/>
      <c r="AW88" s="323"/>
      <c r="AX88" s="326" t="s">
        <v>186</v>
      </c>
      <c r="AY88" s="383">
        <f>SUM(AY86:AY87)</f>
        <v>0</v>
      </c>
      <c r="AZ88" s="383"/>
      <c r="BA88" s="325"/>
      <c r="BB88" s="34"/>
      <c r="BC88" s="33"/>
      <c r="BD88" s="33"/>
      <c r="BE88" s="34"/>
      <c r="BF88" s="317"/>
      <c r="BG88" s="33"/>
      <c r="BH88" s="34"/>
      <c r="BI88"/>
      <c r="BJ88"/>
      <c r="BK88"/>
      <c r="BL88"/>
      <c r="BM88" s="33"/>
      <c r="BP88" s="518"/>
      <c r="BQ88" s="34"/>
      <c r="BR88" s="322"/>
      <c r="BS88" s="323"/>
      <c r="BT88" s="326" t="s">
        <v>186</v>
      </c>
      <c r="BU88" s="580">
        <f>SUM(BU86:BU87)</f>
        <v>0</v>
      </c>
      <c r="BV88" s="383"/>
      <c r="BW88" s="325"/>
      <c r="BX88" s="34"/>
      <c r="BY88" s="33"/>
      <c r="BZ88" s="33"/>
      <c r="CA88" s="33"/>
      <c r="CB88" s="33"/>
      <c r="CC88" s="34"/>
      <c r="CD88" s="317"/>
      <c r="CE88" s="34"/>
      <c r="CF88" s="34"/>
      <c r="CG88"/>
      <c r="CH88"/>
      <c r="CI88"/>
      <c r="CJ88"/>
      <c r="CK88" s="33"/>
      <c r="CM88" s="33"/>
      <c r="CO88" s="298"/>
      <c r="CP88" s="322"/>
      <c r="CQ88" s="323"/>
      <c r="CR88" s="326" t="s">
        <v>186</v>
      </c>
      <c r="CS88" s="323">
        <f>SUM(CS86:CS87)</f>
        <v>0</v>
      </c>
      <c r="CT88" s="323"/>
      <c r="CU88" s="323"/>
      <c r="CV88" s="325"/>
      <c r="CX88" s="33"/>
      <c r="CY88" s="33"/>
      <c r="CZ88" s="33"/>
      <c r="DA88" s="33"/>
      <c r="DB88" s="33"/>
      <c r="DC88" s="317"/>
      <c r="DD88" s="34"/>
      <c r="DE88" s="34"/>
      <c r="DF88"/>
      <c r="DG88"/>
      <c r="DH88"/>
      <c r="DI88"/>
      <c r="DJ88" s="33"/>
      <c r="DN88" s="111"/>
      <c r="GG88" s="33"/>
    </row>
    <row r="89" spans="2:189" ht="15.75" thickBot="1">
      <c r="C89" s="327"/>
      <c r="D89" s="328"/>
      <c r="E89" s="328"/>
      <c r="F89" s="328"/>
      <c r="G89" s="328"/>
      <c r="H89" s="328"/>
      <c r="I89" s="329"/>
      <c r="J89" s="34"/>
      <c r="K89" s="33"/>
      <c r="L89" s="33"/>
      <c r="M89" s="33"/>
      <c r="N89" s="318"/>
      <c r="O89" s="33"/>
      <c r="P89" s="33"/>
      <c r="R89"/>
      <c r="S89"/>
      <c r="T89"/>
      <c r="U89" s="33"/>
      <c r="V89" s="33"/>
      <c r="W89" s="111"/>
      <c r="X89" s="493"/>
      <c r="Y89" s="34"/>
      <c r="Z89" s="327"/>
      <c r="AA89" s="328"/>
      <c r="AB89" s="328"/>
      <c r="AC89" s="328"/>
      <c r="AD89" s="328"/>
      <c r="AE89" s="329"/>
      <c r="AF89" s="34"/>
      <c r="AG89" s="33"/>
      <c r="AH89" s="33"/>
      <c r="AI89" s="33"/>
      <c r="AJ89" s="318"/>
      <c r="AK89" s="33"/>
      <c r="AL89" s="34"/>
      <c r="AM89"/>
      <c r="AN89"/>
      <c r="AO89"/>
      <c r="AP89"/>
      <c r="AQ89" s="33"/>
      <c r="AS89" s="33"/>
      <c r="AT89" s="493"/>
      <c r="AU89" s="34"/>
      <c r="AV89" s="327"/>
      <c r="AW89" s="328"/>
      <c r="AX89" s="328"/>
      <c r="AY89" s="328"/>
      <c r="AZ89" s="328"/>
      <c r="BA89" s="329"/>
      <c r="BB89" s="34"/>
      <c r="BC89" s="33"/>
      <c r="BD89" s="33"/>
      <c r="BE89" s="34"/>
      <c r="BF89" s="318"/>
      <c r="BG89" s="33"/>
      <c r="BH89" s="34"/>
      <c r="BI89"/>
      <c r="BJ89"/>
      <c r="BK89"/>
      <c r="BL89"/>
      <c r="BM89" s="33"/>
      <c r="BP89" s="518"/>
      <c r="BQ89" s="34"/>
      <c r="BR89" s="327"/>
      <c r="BS89" s="328"/>
      <c r="BT89" s="328"/>
      <c r="BU89" s="328"/>
      <c r="BV89" s="328"/>
      <c r="BW89" s="329"/>
      <c r="BX89" s="34"/>
      <c r="BY89" s="33"/>
      <c r="BZ89" s="33"/>
      <c r="CA89" s="33"/>
      <c r="CB89" s="33"/>
      <c r="CC89" s="34"/>
      <c r="CD89" s="318"/>
      <c r="CE89" s="34"/>
      <c r="CF89" s="34"/>
      <c r="CG89"/>
      <c r="CH89"/>
      <c r="CI89"/>
      <c r="CJ89"/>
      <c r="CK89" s="33"/>
      <c r="CM89" s="33"/>
      <c r="CO89" s="298"/>
      <c r="CP89" s="327"/>
      <c r="CQ89" s="328"/>
      <c r="CR89" s="328"/>
      <c r="CS89" s="328"/>
      <c r="CT89" s="328"/>
      <c r="CU89" s="328"/>
      <c r="CV89" s="329"/>
      <c r="CX89" s="33"/>
      <c r="CY89" s="33"/>
      <c r="CZ89" s="33"/>
      <c r="DA89" s="33"/>
      <c r="DB89" s="33"/>
      <c r="DC89" s="318"/>
      <c r="DD89" s="34"/>
      <c r="DE89" s="34"/>
      <c r="DF89"/>
      <c r="DG89"/>
      <c r="DH89"/>
      <c r="DI89"/>
      <c r="DJ89" s="33"/>
      <c r="DN89" s="111"/>
      <c r="GG89" s="33"/>
    </row>
    <row r="90" spans="2:189">
      <c r="C90" s="34"/>
      <c r="I90" s="34"/>
      <c r="J90" s="34"/>
      <c r="K90" s="33"/>
      <c r="L90" s="33"/>
      <c r="M90" s="33"/>
      <c r="N90" s="33"/>
      <c r="O90" s="33"/>
      <c r="P90" s="33"/>
      <c r="R90"/>
      <c r="S90"/>
      <c r="T90"/>
      <c r="U90" s="33"/>
      <c r="V90" s="33"/>
      <c r="W90" s="111"/>
      <c r="X90" s="493"/>
      <c r="Y90" s="34"/>
      <c r="Z90" s="34"/>
      <c r="AA90" s="34"/>
      <c r="AB90" s="34"/>
      <c r="AC90" s="34"/>
      <c r="AD90" s="34"/>
      <c r="AE90" s="34"/>
      <c r="AF90" s="34"/>
      <c r="AG90" s="33"/>
      <c r="AH90" s="33"/>
      <c r="AI90" s="33"/>
      <c r="AJ90" s="34"/>
      <c r="AK90" s="34"/>
      <c r="AL90" s="34"/>
      <c r="AM90"/>
      <c r="AN90"/>
      <c r="AO90"/>
      <c r="AP90"/>
      <c r="AQ90" s="33"/>
      <c r="AR90" s="34"/>
      <c r="AS90" s="33"/>
      <c r="AT90" s="493"/>
      <c r="AU90" s="34"/>
      <c r="AV90" s="34"/>
      <c r="AW90" s="34"/>
      <c r="AX90" s="34"/>
      <c r="AY90" s="34"/>
      <c r="AZ90" s="34"/>
      <c r="BA90" s="34"/>
      <c r="BB90" s="34"/>
      <c r="BC90" s="33"/>
      <c r="BD90" s="33"/>
      <c r="BE90" s="34"/>
      <c r="BF90" s="34"/>
      <c r="BG90" s="34"/>
      <c r="BH90" s="34"/>
      <c r="BI90"/>
      <c r="BJ90"/>
      <c r="BK90"/>
      <c r="BL90"/>
      <c r="BM90" s="33"/>
      <c r="BN90" s="34"/>
      <c r="BO90" s="33"/>
      <c r="BP90" s="518"/>
      <c r="BQ90" s="34"/>
      <c r="BR90" s="34"/>
      <c r="BS90" s="34"/>
      <c r="BT90" s="34"/>
      <c r="BU90" s="34"/>
      <c r="BV90" s="34"/>
      <c r="BW90" s="34"/>
      <c r="BX90" s="34"/>
      <c r="BY90" s="33"/>
      <c r="BZ90" s="33"/>
      <c r="CA90" s="33"/>
      <c r="CB90" s="33"/>
      <c r="CC90" s="34"/>
      <c r="CD90" s="34"/>
      <c r="CE90" s="34"/>
      <c r="CF90" s="34"/>
      <c r="CG90"/>
      <c r="CH90"/>
      <c r="CI90"/>
      <c r="CJ90"/>
      <c r="CK90" s="33"/>
      <c r="CL90" s="34"/>
      <c r="CM90" s="33"/>
      <c r="CO90" s="298"/>
      <c r="CP90" s="34"/>
      <c r="CX90" s="33"/>
      <c r="CY90" s="33"/>
      <c r="CZ90" s="33"/>
      <c r="DA90" s="33"/>
      <c r="DB90" s="33"/>
      <c r="DC90" s="34"/>
      <c r="DD90" s="34"/>
      <c r="DE90" s="34"/>
      <c r="DF90"/>
      <c r="DG90"/>
      <c r="DH90"/>
      <c r="DI90"/>
      <c r="DJ90" s="33"/>
      <c r="DK90" s="34"/>
      <c r="DL90" s="33"/>
      <c r="DN90" s="111"/>
      <c r="GG90" s="33"/>
    </row>
    <row r="91" spans="2:189">
      <c r="C91" s="34"/>
      <c r="D91" s="34"/>
      <c r="E91" s="34"/>
      <c r="F91" s="34"/>
      <c r="G91" s="34"/>
      <c r="H91" s="34"/>
      <c r="I91" s="34"/>
      <c r="J91" s="34"/>
      <c r="K91" s="33"/>
      <c r="L91" s="33"/>
      <c r="M91" s="33"/>
      <c r="N91" s="33"/>
      <c r="O91" s="33"/>
      <c r="P91" s="33"/>
      <c r="R91"/>
      <c r="S91"/>
      <c r="T91"/>
      <c r="U91" s="33"/>
      <c r="V91" s="33"/>
      <c r="W91" s="111"/>
      <c r="X91" s="493"/>
      <c r="Y91" s="34"/>
      <c r="Z91" s="34"/>
      <c r="AA91" s="34"/>
      <c r="AB91" s="34"/>
      <c r="AC91" s="34"/>
      <c r="AD91" s="34"/>
      <c r="AE91" s="34"/>
      <c r="AF91" s="34"/>
      <c r="AG91" s="33"/>
      <c r="AH91" s="33"/>
      <c r="AI91" s="33"/>
      <c r="AJ91" s="34"/>
      <c r="AK91" s="34"/>
      <c r="AL91" s="34"/>
      <c r="AM91"/>
      <c r="AN91"/>
      <c r="AO91"/>
      <c r="AP91"/>
      <c r="AQ91" s="33"/>
      <c r="AR91" s="34"/>
      <c r="AS91" s="33"/>
      <c r="AT91" s="493"/>
      <c r="AU91" s="34"/>
      <c r="AV91" s="34"/>
      <c r="AW91" s="34"/>
      <c r="AX91" s="34"/>
      <c r="AY91" s="34"/>
      <c r="AZ91" s="34"/>
      <c r="BA91" s="34"/>
      <c r="BB91" s="34"/>
      <c r="BC91" s="33"/>
      <c r="BD91" s="33"/>
      <c r="BE91" s="34"/>
      <c r="BF91" s="34"/>
      <c r="BG91" s="34"/>
      <c r="BH91" s="34"/>
      <c r="BI91"/>
      <c r="BJ91"/>
      <c r="BK91"/>
      <c r="BL91"/>
      <c r="BM91" s="33"/>
      <c r="BN91" s="34"/>
      <c r="BO91" s="33"/>
      <c r="BP91" s="518"/>
      <c r="BQ91" s="34"/>
      <c r="BR91" s="34"/>
      <c r="BS91" s="34"/>
      <c r="BT91" s="34"/>
      <c r="BU91" s="34"/>
      <c r="BV91" s="34"/>
      <c r="BW91" s="34"/>
      <c r="BX91" s="34"/>
      <c r="BY91" s="33"/>
      <c r="BZ91" s="33"/>
      <c r="CA91" s="33"/>
      <c r="CB91" s="33"/>
      <c r="CC91" s="34"/>
      <c r="CD91" s="34"/>
      <c r="CE91" s="34"/>
      <c r="CF91" s="34"/>
      <c r="CG91"/>
      <c r="CH91"/>
      <c r="CI91"/>
      <c r="CJ91"/>
      <c r="CK91" s="33"/>
      <c r="CL91" s="34"/>
      <c r="CM91" s="33"/>
      <c r="CO91" s="298"/>
      <c r="CP91" s="34"/>
      <c r="CX91" s="33"/>
      <c r="CY91" s="33"/>
      <c r="CZ91" s="33"/>
      <c r="DA91" s="33"/>
      <c r="DB91" s="33"/>
      <c r="DC91" s="34"/>
      <c r="DD91" s="34"/>
      <c r="DE91" s="34"/>
      <c r="DF91"/>
      <c r="DG91"/>
      <c r="DH91"/>
      <c r="DI91"/>
      <c r="DJ91" s="33"/>
      <c r="DK91" s="34"/>
      <c r="DL91" s="33"/>
      <c r="DN91" s="111"/>
      <c r="GG91" s="33"/>
    </row>
    <row r="92" spans="2:189">
      <c r="C92" s="34"/>
      <c r="D92" s="34"/>
      <c r="E92" s="34"/>
      <c r="F92" s="34"/>
      <c r="G92" s="34"/>
      <c r="H92" s="34"/>
      <c r="I92" s="34"/>
      <c r="J92" s="34"/>
      <c r="K92" s="33"/>
      <c r="L92" s="33"/>
      <c r="M92" s="33"/>
      <c r="N92" s="33"/>
      <c r="O92" s="33"/>
      <c r="P92" s="33"/>
      <c r="R92"/>
      <c r="S92"/>
      <c r="T92"/>
      <c r="U92" s="33"/>
      <c r="V92" s="33"/>
      <c r="W92" s="111"/>
      <c r="X92" s="493"/>
      <c r="Y92" s="34"/>
      <c r="Z92" s="34"/>
      <c r="AA92" s="34"/>
      <c r="AB92" s="34"/>
      <c r="AC92" s="34"/>
      <c r="AD92" s="34"/>
      <c r="AE92" s="34"/>
      <c r="AF92" s="34"/>
      <c r="AG92" s="33"/>
      <c r="AH92" s="33"/>
      <c r="AI92" s="33"/>
      <c r="AJ92" s="34"/>
      <c r="AK92" s="34"/>
      <c r="AL92" s="34"/>
      <c r="AM92"/>
      <c r="AN92"/>
      <c r="AO92"/>
      <c r="AP92"/>
      <c r="AQ92" s="33"/>
      <c r="AR92" s="34"/>
      <c r="AS92" s="33"/>
      <c r="AT92" s="493"/>
      <c r="AU92" s="34"/>
      <c r="AV92" s="34"/>
      <c r="AW92" s="34"/>
      <c r="AX92" s="34"/>
      <c r="AY92" s="34"/>
      <c r="AZ92" s="34"/>
      <c r="BA92" s="34"/>
      <c r="BB92" s="34"/>
      <c r="BC92" s="33"/>
      <c r="BD92" s="33"/>
      <c r="BE92" s="34"/>
      <c r="BF92" s="34"/>
      <c r="BG92" s="34"/>
      <c r="BH92" s="34"/>
      <c r="BI92"/>
      <c r="BJ92"/>
      <c r="BK92"/>
      <c r="BL92"/>
      <c r="BM92" s="33"/>
      <c r="BN92" s="34"/>
      <c r="BO92" s="33"/>
      <c r="BP92" s="518"/>
      <c r="BQ92" s="34"/>
      <c r="BR92" s="34"/>
      <c r="BS92" s="34"/>
      <c r="BT92" s="34"/>
      <c r="BU92" s="34"/>
      <c r="BV92" s="34"/>
      <c r="BW92" s="34"/>
      <c r="BX92" s="34"/>
      <c r="BY92" s="33"/>
      <c r="BZ92" s="33"/>
      <c r="CA92" s="33"/>
      <c r="CB92" s="33"/>
      <c r="CC92" s="34"/>
      <c r="CD92" s="34"/>
      <c r="CE92" s="34"/>
      <c r="CF92" s="34"/>
      <c r="CG92"/>
      <c r="CH92"/>
      <c r="CI92"/>
      <c r="CJ92"/>
      <c r="CK92" s="33"/>
      <c r="CL92" s="34"/>
      <c r="CM92" s="33"/>
      <c r="CO92" s="298"/>
      <c r="CP92" s="34"/>
      <c r="CX92" s="33"/>
      <c r="CY92" s="33"/>
      <c r="CZ92" s="33"/>
      <c r="DA92" s="33"/>
      <c r="DB92" s="33"/>
      <c r="DC92" s="34"/>
      <c r="DD92" s="34"/>
      <c r="DE92" s="34"/>
      <c r="DF92"/>
      <c r="DG92"/>
      <c r="DH92"/>
      <c r="DI92"/>
      <c r="DJ92" s="33"/>
      <c r="DK92" s="34"/>
      <c r="DL92" s="33"/>
      <c r="DN92" s="111"/>
      <c r="GG92" s="33"/>
    </row>
    <row r="93" spans="2:189">
      <c r="C93" s="34"/>
      <c r="D93" s="298"/>
      <c r="E93" s="436"/>
      <c r="F93" s="437"/>
      <c r="G93" s="437"/>
      <c r="H93" s="437"/>
      <c r="I93" s="298"/>
      <c r="J93" s="298"/>
      <c r="K93" s="111"/>
      <c r="L93" s="111"/>
      <c r="M93" s="111"/>
      <c r="N93" s="132"/>
      <c r="O93" s="132"/>
      <c r="P93" s="111"/>
      <c r="R93" s="63"/>
      <c r="S93"/>
      <c r="T93"/>
      <c r="W93" s="111"/>
      <c r="X93" s="493"/>
      <c r="Y93" s="34"/>
      <c r="Z93" s="34"/>
      <c r="AA93" s="34"/>
      <c r="AB93" s="34"/>
      <c r="AC93" s="34"/>
      <c r="AD93" s="34"/>
      <c r="AE93" s="34"/>
      <c r="AF93" s="34"/>
      <c r="AG93" s="33"/>
      <c r="AH93" s="33"/>
      <c r="AI93" s="33"/>
      <c r="AJ93" s="34"/>
      <c r="AK93" s="34"/>
      <c r="AL93" s="34"/>
      <c r="AM93" s="63"/>
      <c r="AN93" s="63"/>
      <c r="AO93"/>
      <c r="AP93"/>
      <c r="AR93" s="34"/>
      <c r="AS93" s="33"/>
      <c r="AT93" s="493"/>
      <c r="AU93" s="34"/>
      <c r="AV93" s="34"/>
      <c r="AW93" s="34"/>
      <c r="AX93" s="34"/>
      <c r="AY93" s="34"/>
      <c r="AZ93" s="34"/>
      <c r="BA93" s="34"/>
      <c r="BB93" s="34"/>
      <c r="BC93" s="33"/>
      <c r="BD93" s="33"/>
      <c r="BE93" s="34"/>
      <c r="BF93" s="34"/>
      <c r="BG93" s="34"/>
      <c r="BH93" s="34"/>
      <c r="BI93" s="63"/>
      <c r="BJ93" s="63"/>
      <c r="BK93"/>
      <c r="BL93"/>
      <c r="BN93" s="34"/>
      <c r="BO93" s="33"/>
      <c r="BP93" s="518"/>
      <c r="BQ93" s="34"/>
      <c r="BR93" s="34"/>
      <c r="BS93" s="34"/>
      <c r="BT93" s="34"/>
      <c r="BU93" s="34"/>
      <c r="BV93" s="34"/>
      <c r="BW93" s="34"/>
      <c r="BX93" s="34"/>
      <c r="BY93" s="33"/>
      <c r="BZ93" s="33"/>
      <c r="CA93" s="33"/>
      <c r="CB93" s="33"/>
      <c r="CC93" s="34"/>
      <c r="CD93" s="34"/>
      <c r="CE93" s="34"/>
      <c r="CF93" s="34"/>
      <c r="CG93"/>
      <c r="CH93"/>
      <c r="CI93"/>
      <c r="CJ93"/>
      <c r="CL93" s="34"/>
      <c r="CM93" s="33"/>
      <c r="CO93" s="298"/>
      <c r="CP93" s="34"/>
      <c r="CX93" s="33"/>
      <c r="CY93" s="33"/>
      <c r="CZ93" s="111"/>
      <c r="DA93" s="33"/>
      <c r="DB93" s="33"/>
      <c r="DC93" s="34"/>
      <c r="DD93" s="34"/>
      <c r="DE93" s="34"/>
      <c r="DF93"/>
      <c r="DG93"/>
      <c r="DH93"/>
      <c r="DI93"/>
      <c r="DK93" s="34"/>
      <c r="DL93" s="33"/>
      <c r="DN93" s="111"/>
      <c r="GG93" s="33"/>
    </row>
    <row r="94" spans="2:189">
      <c r="C94" s="34"/>
      <c r="D94" s="298"/>
      <c r="E94" s="436"/>
      <c r="F94" s="437"/>
      <c r="G94" s="437"/>
      <c r="H94" s="437"/>
      <c r="I94" s="298"/>
      <c r="J94" s="298"/>
      <c r="K94" s="111"/>
      <c r="L94" s="111"/>
      <c r="M94" s="111"/>
      <c r="N94" s="438"/>
      <c r="O94" s="132"/>
      <c r="P94" s="111"/>
      <c r="R94" s="63"/>
      <c r="S94"/>
      <c r="T94"/>
      <c r="W94" s="111"/>
      <c r="X94" s="493"/>
      <c r="Y94" s="34"/>
      <c r="Z94" s="34"/>
      <c r="AA94" s="34"/>
      <c r="AB94" s="34"/>
      <c r="AC94" s="34"/>
      <c r="AD94" s="34"/>
      <c r="AE94" s="34"/>
      <c r="AF94" s="34"/>
      <c r="AG94" s="33"/>
      <c r="AH94" s="33"/>
      <c r="AI94" s="33"/>
      <c r="AJ94" s="34"/>
      <c r="AK94" s="34"/>
      <c r="AL94" s="34"/>
      <c r="AM94" s="63"/>
      <c r="AN94" s="63"/>
      <c r="AO94"/>
      <c r="AP94"/>
      <c r="AR94" s="34"/>
      <c r="AS94" s="33"/>
      <c r="AT94" s="493"/>
      <c r="AU94" s="34"/>
      <c r="AV94" s="34"/>
      <c r="AW94" s="34"/>
      <c r="AX94" s="34"/>
      <c r="AY94" s="34"/>
      <c r="AZ94" s="34"/>
      <c r="BA94" s="34"/>
      <c r="BB94" s="34"/>
      <c r="BC94" s="33"/>
      <c r="BD94" s="33"/>
      <c r="BE94" s="34"/>
      <c r="BF94" s="34"/>
      <c r="BG94" s="34"/>
      <c r="BH94" s="34"/>
      <c r="BI94" s="63"/>
      <c r="BJ94" s="63"/>
      <c r="BK94"/>
      <c r="BL94"/>
      <c r="BN94" s="34"/>
      <c r="BO94" s="33"/>
      <c r="BP94" s="518"/>
      <c r="BQ94" s="34"/>
      <c r="BR94" s="34"/>
      <c r="BS94" s="34"/>
      <c r="BT94" s="34"/>
      <c r="BU94" s="34"/>
      <c r="BV94" s="34"/>
      <c r="BW94" s="34"/>
      <c r="BX94" s="34"/>
      <c r="BY94" s="33"/>
      <c r="BZ94" s="33"/>
      <c r="CA94" s="33"/>
      <c r="CB94" s="33"/>
      <c r="CC94" s="34"/>
      <c r="CD94" s="34"/>
      <c r="CE94" s="34"/>
      <c r="CF94" s="34"/>
      <c r="CG94"/>
      <c r="CH94"/>
      <c r="CI94"/>
      <c r="CJ94"/>
      <c r="CL94" s="34"/>
      <c r="CM94" s="33"/>
      <c r="CO94" s="298"/>
      <c r="CP94" s="34"/>
      <c r="CX94" s="33"/>
      <c r="CY94" s="33"/>
      <c r="CZ94" s="111"/>
      <c r="DA94" s="33"/>
      <c r="DB94" s="33"/>
      <c r="DC94" s="34"/>
      <c r="DD94" s="34"/>
      <c r="DE94" s="34"/>
      <c r="DF94"/>
      <c r="DG94"/>
      <c r="DH94"/>
      <c r="DI94"/>
      <c r="DK94" s="34"/>
      <c r="DL94" s="33"/>
      <c r="DN94" s="111"/>
      <c r="GG94" s="33"/>
    </row>
    <row r="95" spans="2:189">
      <c r="C95" s="34"/>
      <c r="D95" s="298"/>
      <c r="E95" s="436"/>
      <c r="F95" s="437"/>
      <c r="G95" s="437"/>
      <c r="H95" s="437"/>
      <c r="I95" s="298"/>
      <c r="J95" s="298"/>
      <c r="K95" s="111"/>
      <c r="L95" s="111"/>
      <c r="M95" s="111"/>
      <c r="N95" s="439"/>
      <c r="O95" s="132"/>
      <c r="P95" s="111"/>
      <c r="R95" s="63"/>
      <c r="S95"/>
      <c r="T95"/>
      <c r="W95" s="111"/>
      <c r="X95" s="493"/>
      <c r="Y95" s="122"/>
      <c r="Z95" s="34"/>
      <c r="AA95" s="34"/>
      <c r="AB95" s="34"/>
      <c r="AC95" s="34"/>
      <c r="AD95" s="34"/>
      <c r="AE95" s="34"/>
      <c r="AF95" s="34"/>
      <c r="AG95" s="33"/>
      <c r="AH95" s="33"/>
      <c r="AI95" s="33"/>
      <c r="AJ95" s="122"/>
      <c r="AK95" s="122"/>
      <c r="AL95" s="122"/>
      <c r="AM95" s="63"/>
      <c r="AN95" s="63"/>
      <c r="AO95"/>
      <c r="AP95"/>
      <c r="AR95" s="122"/>
      <c r="AS95" s="370"/>
      <c r="AT95" s="501"/>
      <c r="AU95" s="34"/>
      <c r="AV95" s="34"/>
      <c r="AW95" s="34"/>
      <c r="AX95" s="34"/>
      <c r="AY95" s="34"/>
      <c r="AZ95" s="34"/>
      <c r="BA95" s="34"/>
      <c r="BB95" s="34"/>
      <c r="BC95" s="33"/>
      <c r="BD95" s="33"/>
      <c r="BE95" s="34"/>
      <c r="BF95" s="122"/>
      <c r="BG95" s="122"/>
      <c r="BH95" s="122"/>
      <c r="BI95" s="63"/>
      <c r="BJ95" s="63"/>
      <c r="BK95"/>
      <c r="BL95"/>
      <c r="BN95" s="122"/>
      <c r="BO95" s="370"/>
      <c r="BP95" s="518"/>
      <c r="BQ95" s="34"/>
      <c r="BR95" s="34"/>
      <c r="BS95" s="34"/>
      <c r="BT95" s="34"/>
      <c r="BU95" s="34"/>
      <c r="BV95" s="34"/>
      <c r="BW95" s="34"/>
      <c r="BX95" s="34"/>
      <c r="BY95" s="33"/>
      <c r="BZ95" s="33"/>
      <c r="CA95" s="33"/>
      <c r="CB95" s="33"/>
      <c r="CC95" s="34"/>
      <c r="CD95" s="122"/>
      <c r="CE95" s="122"/>
      <c r="CF95" s="122"/>
      <c r="CG95"/>
      <c r="CH95"/>
      <c r="CI95"/>
      <c r="CJ95"/>
      <c r="CL95" s="122"/>
      <c r="CM95" s="33"/>
      <c r="CO95" s="298"/>
      <c r="CP95" s="34"/>
      <c r="CX95" s="33"/>
      <c r="CY95" s="33"/>
      <c r="CZ95" s="111"/>
      <c r="DA95" s="33"/>
      <c r="DB95" s="33"/>
      <c r="DC95" s="122"/>
      <c r="DD95" s="122"/>
      <c r="DE95" s="122"/>
      <c r="DF95"/>
      <c r="DG95"/>
      <c r="DH95"/>
      <c r="DI95"/>
      <c r="DK95" s="122"/>
      <c r="DL95" s="370"/>
      <c r="DN95" s="111"/>
      <c r="GG95" s="33"/>
    </row>
    <row r="96" spans="2:189">
      <c r="D96" s="63"/>
      <c r="E96" s="440"/>
      <c r="F96" s="441"/>
      <c r="G96" s="63"/>
      <c r="H96" s="63"/>
      <c r="I96" s="63"/>
      <c r="J96" s="63"/>
      <c r="K96" s="132"/>
      <c r="L96" s="132"/>
      <c r="M96" s="132"/>
      <c r="N96" s="438"/>
      <c r="O96" s="132"/>
      <c r="P96" s="439"/>
      <c r="R96" s="63"/>
      <c r="S96"/>
      <c r="T96"/>
      <c r="AM96" s="63"/>
      <c r="AN96" s="63"/>
      <c r="AO96"/>
      <c r="AP96"/>
      <c r="BI96" s="63"/>
      <c r="BJ96" s="63"/>
      <c r="BK96"/>
      <c r="BL96"/>
      <c r="CG96"/>
      <c r="CH96"/>
      <c r="CI96"/>
      <c r="CJ96"/>
      <c r="CZ96" s="439"/>
      <c r="DF96"/>
      <c r="DG96"/>
      <c r="DH96"/>
      <c r="DI96"/>
    </row>
    <row r="97" spans="4:104">
      <c r="D97" s="63"/>
      <c r="E97" s="442"/>
      <c r="F97" s="443"/>
      <c r="G97" s="63"/>
      <c r="H97" s="63"/>
      <c r="I97" s="63"/>
      <c r="J97" s="63"/>
      <c r="K97" s="132"/>
      <c r="L97" s="444"/>
      <c r="M97" s="444"/>
      <c r="N97" s="445"/>
      <c r="O97" s="444"/>
      <c r="P97" s="446"/>
      <c r="Q97" s="444"/>
      <c r="R97" s="132"/>
      <c r="AM97" s="444"/>
      <c r="AN97" s="132"/>
      <c r="BI97" s="444"/>
      <c r="BJ97" s="132"/>
      <c r="CZ97" s="446"/>
    </row>
    <row r="98" spans="4:104">
      <c r="D98" s="63"/>
      <c r="E98" s="63"/>
      <c r="F98" s="63"/>
      <c r="G98" s="63"/>
      <c r="H98" s="63"/>
      <c r="I98" s="63"/>
      <c r="J98" s="63"/>
      <c r="K98" s="132"/>
      <c r="L98" s="444"/>
      <c r="M98" s="444"/>
      <c r="N98" s="444"/>
      <c r="O98" s="444"/>
      <c r="P98" s="444"/>
      <c r="Q98" s="444"/>
      <c r="R98" s="132"/>
      <c r="AM98" s="444"/>
      <c r="AN98" s="132"/>
      <c r="BI98" s="444"/>
      <c r="BJ98" s="132"/>
      <c r="CZ98" s="444"/>
    </row>
    <row r="99" spans="4:104">
      <c r="D99" s="63"/>
      <c r="E99" s="63"/>
      <c r="F99" s="63"/>
      <c r="G99" s="63"/>
      <c r="H99" s="63"/>
      <c r="I99" s="63"/>
      <c r="J99" s="63"/>
      <c r="K99" s="132"/>
      <c r="L99" s="132"/>
      <c r="M99" s="132"/>
      <c r="N99" s="132"/>
      <c r="O99" s="132"/>
      <c r="P99" s="132"/>
      <c r="R99" s="132"/>
      <c r="AM99" s="132"/>
      <c r="AN99" s="132"/>
      <c r="BI99" s="132"/>
      <c r="BJ99" s="132"/>
      <c r="CZ99" s="132"/>
    </row>
    <row r="100" spans="4:104">
      <c r="D100" s="63"/>
      <c r="E100" s="63"/>
      <c r="F100" s="63"/>
      <c r="G100" s="63"/>
      <c r="H100" s="63"/>
      <c r="I100" s="63"/>
      <c r="J100" s="63"/>
      <c r="K100" s="132"/>
      <c r="L100" s="132"/>
      <c r="M100" s="132"/>
      <c r="N100" s="132"/>
      <c r="O100" s="132"/>
      <c r="P100" s="132"/>
      <c r="R100" s="132"/>
      <c r="AM100" s="132"/>
      <c r="AN100" s="132"/>
      <c r="BI100" s="132"/>
      <c r="BJ100" s="132"/>
      <c r="CZ100" s="132"/>
    </row>
    <row r="101" spans="4:104">
      <c r="D101" s="63"/>
      <c r="E101" s="63"/>
      <c r="F101" s="63"/>
      <c r="G101" s="63"/>
      <c r="H101" s="63"/>
      <c r="I101" s="63"/>
      <c r="J101" s="63"/>
      <c r="K101" s="132"/>
      <c r="L101" s="132"/>
      <c r="M101" s="132"/>
      <c r="N101" s="132"/>
      <c r="O101" s="132"/>
      <c r="P101" s="132"/>
      <c r="R101" s="132"/>
      <c r="AM101" s="132"/>
      <c r="AN101" s="132"/>
      <c r="BI101" s="132"/>
      <c r="BJ101" s="132"/>
      <c r="CZ101" s="132"/>
    </row>
    <row r="102" spans="4:104">
      <c r="D102" s="63"/>
      <c r="E102" s="63"/>
      <c r="F102" s="63"/>
      <c r="G102" s="63"/>
      <c r="H102" s="63"/>
      <c r="I102" s="63"/>
      <c r="J102" s="63"/>
      <c r="K102" s="132"/>
      <c r="L102" s="132"/>
      <c r="M102" s="132"/>
      <c r="N102" s="132"/>
      <c r="O102" s="132"/>
      <c r="P102" s="132"/>
      <c r="R102" s="132"/>
      <c r="AM102" s="132"/>
      <c r="AN102" s="132"/>
      <c r="BI102" s="132"/>
      <c r="BJ102" s="132"/>
      <c r="CZ102" s="132"/>
    </row>
    <row r="103" spans="4:104">
      <c r="D103" s="63"/>
      <c r="E103" s="63"/>
      <c r="F103" s="63"/>
      <c r="G103" s="63"/>
      <c r="H103" s="63"/>
      <c r="I103" s="63"/>
      <c r="J103" s="63"/>
      <c r="K103" s="132"/>
      <c r="L103" s="132"/>
      <c r="M103" s="132"/>
      <c r="N103" s="132"/>
      <c r="O103" s="132"/>
      <c r="P103" s="132"/>
      <c r="R103" s="132"/>
      <c r="AM103" s="132"/>
      <c r="AN103" s="132"/>
      <c r="BI103" s="132"/>
      <c r="BJ103" s="132"/>
      <c r="CZ103" s="132"/>
    </row>
    <row r="104" spans="4:104">
      <c r="D104" s="63"/>
      <c r="E104" s="63"/>
      <c r="F104" s="63"/>
      <c r="G104" s="63"/>
      <c r="H104" s="63"/>
      <c r="I104" s="63"/>
      <c r="J104" s="63"/>
      <c r="K104" s="132"/>
      <c r="L104" s="132"/>
      <c r="M104" s="132"/>
      <c r="N104" s="132"/>
      <c r="O104" s="132"/>
      <c r="P104" s="132"/>
      <c r="R104" s="132"/>
      <c r="AM104" s="132"/>
      <c r="AN104" s="132"/>
      <c r="BI104" s="132"/>
      <c r="BJ104" s="132"/>
      <c r="CZ104" s="132"/>
    </row>
    <row r="105" spans="4:104">
      <c r="D105" s="63"/>
      <c r="E105" s="63"/>
      <c r="F105" s="63"/>
      <c r="G105" s="63"/>
      <c r="H105" s="63"/>
      <c r="I105" s="63"/>
      <c r="J105" s="63"/>
      <c r="K105" s="132"/>
      <c r="L105" s="132"/>
      <c r="M105" s="132"/>
      <c r="N105" s="132"/>
      <c r="O105" s="132"/>
      <c r="P105" s="132"/>
      <c r="R105" s="132"/>
      <c r="AM105" s="132"/>
      <c r="AN105" s="132"/>
      <c r="BI105" s="132"/>
      <c r="BJ105" s="132"/>
      <c r="CZ105" s="132"/>
    </row>
  </sheetData>
  <mergeCells count="37">
    <mergeCell ref="C6:J6"/>
    <mergeCell ref="C7:J7"/>
    <mergeCell ref="V6:V7"/>
    <mergeCell ref="N6:N7"/>
    <mergeCell ref="AR6:AR7"/>
    <mergeCell ref="AL6:AL7"/>
    <mergeCell ref="AN6:AN7"/>
    <mergeCell ref="AP6:AP7"/>
    <mergeCell ref="P6:P7"/>
    <mergeCell ref="R6:R7"/>
    <mergeCell ref="T6:T7"/>
    <mergeCell ref="AJ6:AJ7"/>
    <mergeCell ref="Z6:AF6"/>
    <mergeCell ref="BN6:BN7"/>
    <mergeCell ref="Z7:AF7"/>
    <mergeCell ref="AV6:BB6"/>
    <mergeCell ref="BF6:BF7"/>
    <mergeCell ref="BH6:BH7"/>
    <mergeCell ref="BJ6:BJ7"/>
    <mergeCell ref="BL6:BL7"/>
    <mergeCell ref="AV7:BB7"/>
    <mergeCell ref="BR6:BX6"/>
    <mergeCell ref="CD6:CD7"/>
    <mergeCell ref="CF6:CF7"/>
    <mergeCell ref="CH6:CH7"/>
    <mergeCell ref="BR7:BX7"/>
    <mergeCell ref="CA6:CA7"/>
    <mergeCell ref="DI6:DI7"/>
    <mergeCell ref="DK6:DK7"/>
    <mergeCell ref="CJ6:CJ7"/>
    <mergeCell ref="CL6:CL7"/>
    <mergeCell ref="CP6:CW6"/>
    <mergeCell ref="CP7:CW7"/>
    <mergeCell ref="DC6:DC7"/>
    <mergeCell ref="DE6:DE7"/>
    <mergeCell ref="DG6:DG7"/>
    <mergeCell ref="CZ6:CZ7"/>
  </mergeCells>
  <phoneticPr fontId="118" type="noConversion"/>
  <printOptions gridLines="1"/>
  <pageMargins left="0.70866141732283505" right="0.70866141732283505" top="0.74803149606299202" bottom="0.74803149606299202" header="0.31496062992126" footer="0.31496062992126"/>
  <pageSetup paperSize="8" scale="60" orientation="landscape" r:id="rId1"/>
  <customProperties>
    <customPr name="SheetOptions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</vt:lpstr>
      <vt:lpstr>SEGMENT BS USD</vt:lpstr>
      <vt:lpstr>SEGMENT IS USD</vt:lpstr>
      <vt:lpstr>'SEGMENT BS USD'!Print_Area</vt:lpstr>
      <vt:lpstr>'SEGMENT IS USD'!Print_Area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Liow, Candice</dc:creator>
  <cp:lastModifiedBy>Phon, Nicole</cp:lastModifiedBy>
  <cp:lastPrinted>2016-10-14T03:35:52Z</cp:lastPrinted>
  <dcterms:created xsi:type="dcterms:W3CDTF">2011-09-16T10:18:43Z</dcterms:created>
  <dcterms:modified xsi:type="dcterms:W3CDTF">2019-04-24T09:31:17Z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