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vaa\Documents\GitHub\rabies_analysis\data_ectopic\data_Pouchelon\"/>
    </mc:Choice>
  </mc:AlternateContent>
  <xr:revisionPtr revIDLastSave="0" documentId="13_ncr:1_{562A892F-16CA-4C6E-9755-694981EB3607}" xr6:coauthVersionLast="36" xr6:coauthVersionMax="36" xr10:uidLastSave="{00000000-0000-0000-0000-000000000000}"/>
  <bookViews>
    <workbookView xWindow="0" yWindow="0" windowWidth="15720" windowHeight="6950" xr2:uid="{BF37320C-717A-4AB2-95B7-4E30DE8B5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B42" i="1"/>
  <c r="B41" i="1"/>
  <c r="B40" i="1"/>
  <c r="C39" i="1"/>
  <c r="B39" i="1"/>
  <c r="C38" i="1"/>
  <c r="B38" i="1"/>
  <c r="C37" i="1"/>
  <c r="B37" i="1"/>
  <c r="C36" i="1"/>
  <c r="B36" i="1"/>
  <c r="C35" i="1"/>
  <c r="C34" i="1"/>
  <c r="C33" i="1"/>
  <c r="B35" i="1"/>
  <c r="B34" i="1"/>
  <c r="B33" i="1"/>
  <c r="C32" i="1"/>
  <c r="B32" i="1"/>
  <c r="C31" i="1"/>
  <c r="C30" i="1"/>
  <c r="C29" i="1"/>
  <c r="B31" i="1"/>
  <c r="B30" i="1"/>
  <c r="B29" i="1"/>
  <c r="C28" i="1"/>
  <c r="C27" i="1"/>
  <c r="C26" i="1"/>
  <c r="B28" i="1"/>
  <c r="B27" i="1"/>
  <c r="B26" i="1"/>
  <c r="C25" i="1"/>
  <c r="C24" i="1"/>
  <c r="C23" i="1"/>
  <c r="B25" i="1"/>
  <c r="B24" i="1"/>
  <c r="B23" i="1"/>
  <c r="C22" i="1"/>
  <c r="C21" i="1"/>
  <c r="C20" i="1"/>
  <c r="B22" i="1"/>
  <c r="B21" i="1"/>
  <c r="B20" i="1"/>
  <c r="C19" i="1"/>
  <c r="C18" i="1"/>
  <c r="C17" i="1"/>
  <c r="C16" i="1"/>
  <c r="B19" i="1"/>
  <c r="B18" i="1"/>
  <c r="B17" i="1"/>
  <c r="B16" i="1"/>
  <c r="C15" i="1"/>
  <c r="C14" i="1"/>
  <c r="B15" i="1"/>
  <c r="B14" i="1"/>
  <c r="C13" i="1"/>
  <c r="B13" i="1"/>
  <c r="C12" i="1"/>
  <c r="C11" i="1"/>
  <c r="C10" i="1"/>
  <c r="C9" i="1"/>
  <c r="B12" i="1"/>
  <c r="B11" i="1"/>
  <c r="B10" i="1"/>
  <c r="B9" i="1"/>
  <c r="C8" i="1"/>
  <c r="C7" i="1"/>
  <c r="C6" i="1"/>
  <c r="B8" i="1"/>
  <c r="B7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<sst xmlns="http://schemas.openxmlformats.org/spreadsheetml/2006/main" count="213" uniqueCount="27">
  <si>
    <t>ID</t>
  </si>
  <si>
    <t>starter</t>
  </si>
  <si>
    <t>input</t>
  </si>
  <si>
    <t>condition</t>
  </si>
  <si>
    <t>cell_type</t>
  </si>
  <si>
    <t>interneuron</t>
  </si>
  <si>
    <t>area</t>
  </si>
  <si>
    <t>M2</t>
  </si>
  <si>
    <t>PV_M2_P30</t>
  </si>
  <si>
    <t>PV_S1_P30</t>
  </si>
  <si>
    <t>S1</t>
  </si>
  <si>
    <t>PV_V1_P30</t>
  </si>
  <si>
    <t>V1</t>
  </si>
  <si>
    <t>SST_M2_P30</t>
  </si>
  <si>
    <t>SST_S1_P30</t>
  </si>
  <si>
    <t>PV_M2_P5</t>
  </si>
  <si>
    <t>PV_S1_P5</t>
  </si>
  <si>
    <t>PV_V1_P5</t>
  </si>
  <si>
    <t>SST_M2_P5</t>
  </si>
  <si>
    <t>SST_S1_P5</t>
  </si>
  <si>
    <t>SST_V1_P5</t>
  </si>
  <si>
    <t>cell</t>
  </si>
  <si>
    <t>PV</t>
  </si>
  <si>
    <t>SST</t>
  </si>
  <si>
    <t>age</t>
  </si>
  <si>
    <t>P30-P42</t>
  </si>
  <si>
    <t>P5-P10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</si>
</sst>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486-4ACA-43AF-9D1D-50230A3BA199}">
  <dimension ref="A1:H42"/>
  <sheetViews>
    <sheetView tabSelected="1" topLeftCell="A22" workbookViewId="0">
      <selection activeCell="H37" sqref="H37:H42"/>
    </sheetView>
  </sheetViews>
  <sheetFormatPr defaultRowHeight="14.5" x14ac:dyDescent="0.35"/>
  <cols>
    <col min="4" max="4" width="12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21</v>
      </c>
      <c r="H1" t="s">
        <v>24</v>
      </c>
    </row>
    <row r="2" spans="1:8" x14ac:dyDescent="0.35">
      <c r="A2">
        <v>1</v>
      </c>
      <c r="B2">
        <f>49*4</f>
        <v>196</v>
      </c>
      <c r="C2">
        <f>6130*4</f>
        <v>24520</v>
      </c>
      <c r="D2" t="s">
        <v>8</v>
      </c>
      <c r="E2" t="s">
        <v>5</v>
      </c>
      <c r="F2" t="s">
        <v>7</v>
      </c>
      <c r="G2" t="s">
        <v>22</v>
      </c>
      <c r="H2" t="s">
        <v>25</v>
      </c>
    </row>
    <row r="3" spans="1:8" x14ac:dyDescent="0.35">
      <c r="A3">
        <v>2</v>
      </c>
      <c r="B3">
        <f>46*4</f>
        <v>184</v>
      </c>
      <c r="C3">
        <f>5648*4</f>
        <v>22592</v>
      </c>
      <c r="D3" t="s">
        <v>8</v>
      </c>
      <c r="E3" t="s">
        <v>5</v>
      </c>
      <c r="F3" t="s">
        <v>7</v>
      </c>
      <c r="G3" t="s">
        <v>22</v>
      </c>
      <c r="H3" t="s">
        <v>25</v>
      </c>
    </row>
    <row r="4" spans="1:8" x14ac:dyDescent="0.35">
      <c r="A4">
        <v>3</v>
      </c>
      <c r="B4">
        <f>60*4</f>
        <v>240</v>
      </c>
      <c r="C4">
        <f>3710*4</f>
        <v>14840</v>
      </c>
      <c r="D4" t="s">
        <v>8</v>
      </c>
      <c r="E4" t="s">
        <v>5</v>
      </c>
      <c r="F4" t="s">
        <v>7</v>
      </c>
      <c r="G4" t="s">
        <v>22</v>
      </c>
      <c r="H4" t="s">
        <v>25</v>
      </c>
    </row>
    <row r="5" spans="1:8" x14ac:dyDescent="0.35">
      <c r="A5">
        <v>4</v>
      </c>
      <c r="B5">
        <f>90*4</f>
        <v>360</v>
      </c>
      <c r="C5">
        <f>10332*4</f>
        <v>41328</v>
      </c>
      <c r="D5" t="s">
        <v>8</v>
      </c>
      <c r="E5" t="s">
        <v>5</v>
      </c>
      <c r="F5" t="s">
        <v>7</v>
      </c>
      <c r="G5" t="s">
        <v>22</v>
      </c>
      <c r="H5" t="s">
        <v>25</v>
      </c>
    </row>
    <row r="6" spans="1:8" x14ac:dyDescent="0.35">
      <c r="A6">
        <v>5</v>
      </c>
      <c r="B6">
        <f>53*4</f>
        <v>212</v>
      </c>
      <c r="C6">
        <f>1865*4</f>
        <v>7460</v>
      </c>
      <c r="D6" t="s">
        <v>9</v>
      </c>
      <c r="E6" t="s">
        <v>5</v>
      </c>
      <c r="F6" t="s">
        <v>10</v>
      </c>
      <c r="G6" t="s">
        <v>22</v>
      </c>
      <c r="H6" t="s">
        <v>25</v>
      </c>
    </row>
    <row r="7" spans="1:8" x14ac:dyDescent="0.35">
      <c r="A7">
        <v>6</v>
      </c>
      <c r="B7">
        <f>154*4</f>
        <v>616</v>
      </c>
      <c r="C7">
        <f>6846*4</f>
        <v>27384</v>
      </c>
      <c r="D7" t="s">
        <v>9</v>
      </c>
      <c r="E7" t="s">
        <v>5</v>
      </c>
      <c r="F7" t="s">
        <v>10</v>
      </c>
      <c r="G7" t="s">
        <v>22</v>
      </c>
      <c r="H7" t="s">
        <v>25</v>
      </c>
    </row>
    <row r="8" spans="1:8" x14ac:dyDescent="0.35">
      <c r="A8">
        <v>7</v>
      </c>
      <c r="B8">
        <f>55*4</f>
        <v>220</v>
      </c>
      <c r="C8">
        <f>4367*4</f>
        <v>17468</v>
      </c>
      <c r="D8" t="s">
        <v>9</v>
      </c>
      <c r="E8" t="s">
        <v>5</v>
      </c>
      <c r="F8" t="s">
        <v>10</v>
      </c>
      <c r="G8" t="s">
        <v>22</v>
      </c>
      <c r="H8" t="s">
        <v>25</v>
      </c>
    </row>
    <row r="9" spans="1:8" x14ac:dyDescent="0.35">
      <c r="A9">
        <v>8</v>
      </c>
      <c r="B9">
        <f>39*4</f>
        <v>156</v>
      </c>
      <c r="C9">
        <f>1296*4</f>
        <v>5184</v>
      </c>
      <c r="D9" t="s">
        <v>11</v>
      </c>
      <c r="E9" t="s">
        <v>5</v>
      </c>
      <c r="F9" t="s">
        <v>12</v>
      </c>
      <c r="G9" t="s">
        <v>22</v>
      </c>
      <c r="H9" t="s">
        <v>25</v>
      </c>
    </row>
    <row r="10" spans="1:8" x14ac:dyDescent="0.35">
      <c r="A10">
        <v>9</v>
      </c>
      <c r="B10">
        <f>25*4</f>
        <v>100</v>
      </c>
      <c r="C10">
        <f>874*4</f>
        <v>3496</v>
      </c>
      <c r="D10" t="s">
        <v>11</v>
      </c>
      <c r="E10" t="s">
        <v>5</v>
      </c>
      <c r="F10" t="s">
        <v>12</v>
      </c>
      <c r="G10" t="s">
        <v>22</v>
      </c>
      <c r="H10" t="s">
        <v>25</v>
      </c>
    </row>
    <row r="11" spans="1:8" x14ac:dyDescent="0.35">
      <c r="A11">
        <v>10</v>
      </c>
      <c r="B11">
        <f>24*4</f>
        <v>96</v>
      </c>
      <c r="C11">
        <f>1465*4</f>
        <v>5860</v>
      </c>
      <c r="D11" t="s">
        <v>11</v>
      </c>
      <c r="E11" t="s">
        <v>5</v>
      </c>
      <c r="F11" t="s">
        <v>12</v>
      </c>
      <c r="G11" t="s">
        <v>22</v>
      </c>
      <c r="H11" t="s">
        <v>25</v>
      </c>
    </row>
    <row r="12" spans="1:8" x14ac:dyDescent="0.35">
      <c r="A12">
        <v>11</v>
      </c>
      <c r="B12">
        <f>43*4</f>
        <v>172</v>
      </c>
      <c r="C12">
        <f>2795*4</f>
        <v>11180</v>
      </c>
      <c r="D12" t="s">
        <v>11</v>
      </c>
      <c r="E12" t="s">
        <v>5</v>
      </c>
      <c r="F12" t="s">
        <v>12</v>
      </c>
      <c r="G12" t="s">
        <v>22</v>
      </c>
      <c r="H12" t="s">
        <v>25</v>
      </c>
    </row>
    <row r="13" spans="1:8" x14ac:dyDescent="0.35">
      <c r="A13">
        <v>12</v>
      </c>
      <c r="B13">
        <f>62*4</f>
        <v>248</v>
      </c>
      <c r="C13">
        <f>6952*4</f>
        <v>27808</v>
      </c>
      <c r="D13" t="s">
        <v>13</v>
      </c>
      <c r="E13" t="s">
        <v>5</v>
      </c>
      <c r="F13" t="s">
        <v>7</v>
      </c>
      <c r="G13" t="s">
        <v>23</v>
      </c>
      <c r="H13" t="s">
        <v>25</v>
      </c>
    </row>
    <row r="14" spans="1:8" x14ac:dyDescent="0.35">
      <c r="A14">
        <v>13</v>
      </c>
      <c r="B14">
        <f>19*4</f>
        <v>76</v>
      </c>
      <c r="C14">
        <f>1587*4</f>
        <v>6348</v>
      </c>
      <c r="D14" t="s">
        <v>13</v>
      </c>
      <c r="E14" t="s">
        <v>5</v>
      </c>
      <c r="F14" t="s">
        <v>7</v>
      </c>
      <c r="G14" t="s">
        <v>23</v>
      </c>
      <c r="H14" t="s">
        <v>25</v>
      </c>
    </row>
    <row r="15" spans="1:8" x14ac:dyDescent="0.35">
      <c r="A15">
        <v>14</v>
      </c>
      <c r="B15">
        <f>36*4</f>
        <v>144</v>
      </c>
      <c r="C15">
        <f>6797*4</f>
        <v>27188</v>
      </c>
      <c r="D15" t="s">
        <v>13</v>
      </c>
      <c r="E15" t="s">
        <v>5</v>
      </c>
      <c r="F15" t="s">
        <v>7</v>
      </c>
      <c r="G15" t="s">
        <v>23</v>
      </c>
      <c r="H15" t="s">
        <v>25</v>
      </c>
    </row>
    <row r="16" spans="1:8" x14ac:dyDescent="0.35">
      <c r="A16">
        <v>15</v>
      </c>
      <c r="B16">
        <f>19*4</f>
        <v>76</v>
      </c>
      <c r="C16">
        <f>4425*4</f>
        <v>17700</v>
      </c>
      <c r="D16" t="s">
        <v>14</v>
      </c>
      <c r="E16" t="s">
        <v>5</v>
      </c>
      <c r="F16" t="s">
        <v>10</v>
      </c>
      <c r="G16" t="s">
        <v>23</v>
      </c>
      <c r="H16" t="s">
        <v>25</v>
      </c>
    </row>
    <row r="17" spans="1:8" x14ac:dyDescent="0.35">
      <c r="A17">
        <v>16</v>
      </c>
      <c r="B17">
        <f>20*4</f>
        <v>80</v>
      </c>
      <c r="C17">
        <f>1475*4</f>
        <v>5900</v>
      </c>
      <c r="D17" t="s">
        <v>14</v>
      </c>
      <c r="E17" t="s">
        <v>5</v>
      </c>
      <c r="F17" t="s">
        <v>10</v>
      </c>
      <c r="G17" t="s">
        <v>23</v>
      </c>
      <c r="H17" t="s">
        <v>25</v>
      </c>
    </row>
    <row r="18" spans="1:8" x14ac:dyDescent="0.35">
      <c r="A18">
        <v>17</v>
      </c>
      <c r="B18">
        <f>72*4</f>
        <v>288</v>
      </c>
      <c r="C18">
        <f>8595*4</f>
        <v>34380</v>
      </c>
      <c r="D18" t="s">
        <v>14</v>
      </c>
      <c r="E18" t="s">
        <v>5</v>
      </c>
      <c r="F18" t="s">
        <v>10</v>
      </c>
      <c r="G18" t="s">
        <v>23</v>
      </c>
      <c r="H18" t="s">
        <v>25</v>
      </c>
    </row>
    <row r="19" spans="1:8" x14ac:dyDescent="0.35">
      <c r="A19">
        <v>18</v>
      </c>
      <c r="B19">
        <f>21*4</f>
        <v>84</v>
      </c>
      <c r="C19">
        <f>4657*4</f>
        <v>18628</v>
      </c>
      <c r="D19" t="s">
        <v>14</v>
      </c>
      <c r="E19" t="s">
        <v>5</v>
      </c>
      <c r="F19" t="s">
        <v>10</v>
      </c>
      <c r="G19" t="s">
        <v>23</v>
      </c>
      <c r="H19" t="s">
        <v>25</v>
      </c>
    </row>
    <row r="20" spans="1:8" x14ac:dyDescent="0.35">
      <c r="A20">
        <v>19</v>
      </c>
      <c r="B20">
        <f>16*4</f>
        <v>64</v>
      </c>
      <c r="C20">
        <f>964*4</f>
        <v>3856</v>
      </c>
      <c r="D20" t="s">
        <v>11</v>
      </c>
      <c r="E20" t="s">
        <v>5</v>
      </c>
      <c r="F20" t="s">
        <v>12</v>
      </c>
      <c r="G20" t="s">
        <v>22</v>
      </c>
      <c r="H20" t="s">
        <v>25</v>
      </c>
    </row>
    <row r="21" spans="1:8" x14ac:dyDescent="0.35">
      <c r="A21">
        <v>20</v>
      </c>
      <c r="B21">
        <f>26*4</f>
        <v>104</v>
      </c>
      <c r="C21">
        <f>2999*4</f>
        <v>11996</v>
      </c>
      <c r="D21" t="s">
        <v>11</v>
      </c>
      <c r="E21" t="s">
        <v>5</v>
      </c>
      <c r="F21" t="s">
        <v>12</v>
      </c>
      <c r="G21" t="s">
        <v>22</v>
      </c>
      <c r="H21" t="s">
        <v>25</v>
      </c>
    </row>
    <row r="22" spans="1:8" x14ac:dyDescent="0.35">
      <c r="A22">
        <v>21</v>
      </c>
      <c r="B22">
        <f>27*4</f>
        <v>108</v>
      </c>
      <c r="C22">
        <f>2609*4</f>
        <v>10436</v>
      </c>
      <c r="D22" t="s">
        <v>11</v>
      </c>
      <c r="E22" t="s">
        <v>5</v>
      </c>
      <c r="F22" t="s">
        <v>12</v>
      </c>
      <c r="G22" t="s">
        <v>22</v>
      </c>
      <c r="H22" t="s">
        <v>25</v>
      </c>
    </row>
    <row r="23" spans="1:8" x14ac:dyDescent="0.35">
      <c r="A23">
        <v>22</v>
      </c>
      <c r="B23">
        <f>13*4</f>
        <v>52</v>
      </c>
      <c r="C23">
        <f>101*4</f>
        <v>404</v>
      </c>
      <c r="D23" t="s">
        <v>15</v>
      </c>
      <c r="E23" t="s">
        <v>5</v>
      </c>
      <c r="F23" t="s">
        <v>7</v>
      </c>
      <c r="G23" t="s">
        <v>22</v>
      </c>
      <c r="H23" t="s">
        <v>26</v>
      </c>
    </row>
    <row r="24" spans="1:8" x14ac:dyDescent="0.35">
      <c r="A24">
        <v>23</v>
      </c>
      <c r="B24">
        <f>22*4</f>
        <v>88</v>
      </c>
      <c r="C24">
        <f>342*4</f>
        <v>1368</v>
      </c>
      <c r="D24" t="s">
        <v>15</v>
      </c>
      <c r="E24" t="s">
        <v>5</v>
      </c>
      <c r="F24" t="s">
        <v>7</v>
      </c>
      <c r="G24" t="s">
        <v>22</v>
      </c>
      <c r="H24" t="s">
        <v>26</v>
      </c>
    </row>
    <row r="25" spans="1:8" x14ac:dyDescent="0.35">
      <c r="A25">
        <v>24</v>
      </c>
      <c r="B25">
        <f>37*4</f>
        <v>148</v>
      </c>
      <c r="C25">
        <f>377*4</f>
        <v>1508</v>
      </c>
      <c r="D25" t="s">
        <v>15</v>
      </c>
      <c r="E25" t="s">
        <v>5</v>
      </c>
      <c r="F25" t="s">
        <v>7</v>
      </c>
      <c r="G25" t="s">
        <v>22</v>
      </c>
      <c r="H25" t="s">
        <v>26</v>
      </c>
    </row>
    <row r="26" spans="1:8" x14ac:dyDescent="0.35">
      <c r="A26">
        <v>25</v>
      </c>
      <c r="B26">
        <f>80*4</f>
        <v>320</v>
      </c>
      <c r="C26">
        <f>1524*4</f>
        <v>6096</v>
      </c>
      <c r="D26" t="s">
        <v>16</v>
      </c>
      <c r="E26" t="s">
        <v>5</v>
      </c>
      <c r="F26" t="s">
        <v>10</v>
      </c>
      <c r="G26" t="s">
        <v>22</v>
      </c>
      <c r="H26" t="s">
        <v>26</v>
      </c>
    </row>
    <row r="27" spans="1:8" x14ac:dyDescent="0.35">
      <c r="A27">
        <v>26</v>
      </c>
      <c r="B27">
        <f>53*4</f>
        <v>212</v>
      </c>
      <c r="C27">
        <f>2207*4</f>
        <v>8828</v>
      </c>
      <c r="D27" t="s">
        <v>16</v>
      </c>
      <c r="E27" t="s">
        <v>5</v>
      </c>
      <c r="F27" t="s">
        <v>10</v>
      </c>
      <c r="G27" t="s">
        <v>22</v>
      </c>
      <c r="H27" t="s">
        <v>26</v>
      </c>
    </row>
    <row r="28" spans="1:8" x14ac:dyDescent="0.35">
      <c r="A28">
        <v>27</v>
      </c>
      <c r="B28">
        <f>103*4</f>
        <v>412</v>
      </c>
      <c r="C28">
        <f>981*4</f>
        <v>3924</v>
      </c>
      <c r="D28" t="s">
        <v>16</v>
      </c>
      <c r="E28" t="s">
        <v>5</v>
      </c>
      <c r="F28" t="s">
        <v>10</v>
      </c>
      <c r="G28" t="s">
        <v>22</v>
      </c>
      <c r="H28" t="s">
        <v>26</v>
      </c>
    </row>
    <row r="29" spans="1:8" x14ac:dyDescent="0.35">
      <c r="A29">
        <v>28</v>
      </c>
      <c r="B29">
        <f>8*4</f>
        <v>32</v>
      </c>
      <c r="C29">
        <f>58*4</f>
        <v>232</v>
      </c>
      <c r="D29" t="s">
        <v>17</v>
      </c>
      <c r="E29" t="s">
        <v>5</v>
      </c>
      <c r="F29" t="s">
        <v>12</v>
      </c>
      <c r="G29" t="s">
        <v>22</v>
      </c>
      <c r="H29" t="s">
        <v>26</v>
      </c>
    </row>
    <row r="30" spans="1:8" x14ac:dyDescent="0.35">
      <c r="A30">
        <v>29</v>
      </c>
      <c r="B30">
        <f>22*4</f>
        <v>88</v>
      </c>
      <c r="C30">
        <f>827*4</f>
        <v>3308</v>
      </c>
      <c r="D30" t="s">
        <v>17</v>
      </c>
      <c r="E30" t="s">
        <v>5</v>
      </c>
      <c r="F30" t="s">
        <v>12</v>
      </c>
      <c r="G30" t="s">
        <v>22</v>
      </c>
      <c r="H30" t="s">
        <v>26</v>
      </c>
    </row>
    <row r="31" spans="1:8" x14ac:dyDescent="0.35">
      <c r="A31">
        <v>30</v>
      </c>
      <c r="B31">
        <f>23*4</f>
        <v>92</v>
      </c>
      <c r="C31">
        <f>145*4</f>
        <v>580</v>
      </c>
      <c r="D31" t="s">
        <v>17</v>
      </c>
      <c r="E31" t="s">
        <v>5</v>
      </c>
      <c r="F31" t="s">
        <v>12</v>
      </c>
      <c r="G31" t="s">
        <v>22</v>
      </c>
      <c r="H31" t="s">
        <v>26</v>
      </c>
    </row>
    <row r="32" spans="1:8" x14ac:dyDescent="0.35">
      <c r="A32">
        <v>31</v>
      </c>
      <c r="B32">
        <f>120*4</f>
        <v>480</v>
      </c>
      <c r="C32">
        <f>9347*4</f>
        <v>37388</v>
      </c>
      <c r="D32" t="s">
        <v>18</v>
      </c>
      <c r="E32" t="s">
        <v>5</v>
      </c>
      <c r="F32" t="s">
        <v>7</v>
      </c>
      <c r="G32" t="s">
        <v>23</v>
      </c>
      <c r="H32" t="s">
        <v>26</v>
      </c>
    </row>
    <row r="33" spans="1:8" x14ac:dyDescent="0.35">
      <c r="A33">
        <v>32</v>
      </c>
      <c r="B33">
        <f>40*4</f>
        <v>160</v>
      </c>
      <c r="C33">
        <f>6241*4</f>
        <v>24964</v>
      </c>
      <c r="D33" t="s">
        <v>18</v>
      </c>
      <c r="E33" t="s">
        <v>5</v>
      </c>
      <c r="F33" t="s">
        <v>7</v>
      </c>
      <c r="G33" t="s">
        <v>23</v>
      </c>
      <c r="H33" t="s">
        <v>26</v>
      </c>
    </row>
    <row r="34" spans="1:8" x14ac:dyDescent="0.35">
      <c r="A34">
        <v>33</v>
      </c>
      <c r="B34">
        <f>218*4</f>
        <v>872</v>
      </c>
      <c r="C34">
        <f>14937*4</f>
        <v>59748</v>
      </c>
      <c r="D34" t="s">
        <v>18</v>
      </c>
      <c r="E34" t="s">
        <v>5</v>
      </c>
      <c r="F34" t="s">
        <v>7</v>
      </c>
      <c r="G34" t="s">
        <v>23</v>
      </c>
      <c r="H34" t="s">
        <v>26</v>
      </c>
    </row>
    <row r="35" spans="1:8" x14ac:dyDescent="0.35">
      <c r="A35">
        <v>34</v>
      </c>
      <c r="B35">
        <f>10*4</f>
        <v>40</v>
      </c>
      <c r="C35">
        <f>750*4</f>
        <v>3000</v>
      </c>
      <c r="D35" t="s">
        <v>18</v>
      </c>
      <c r="E35" t="s">
        <v>5</v>
      </c>
      <c r="F35" t="s">
        <v>7</v>
      </c>
      <c r="G35" t="s">
        <v>23</v>
      </c>
      <c r="H35" t="s">
        <v>26</v>
      </c>
    </row>
    <row r="36" spans="1:8" x14ac:dyDescent="0.35">
      <c r="A36">
        <v>35</v>
      </c>
      <c r="B36">
        <f>55*4</f>
        <v>220</v>
      </c>
      <c r="C36">
        <f>5738*4</f>
        <v>22952</v>
      </c>
      <c r="D36" t="s">
        <v>19</v>
      </c>
      <c r="E36" t="s">
        <v>5</v>
      </c>
      <c r="F36" t="s">
        <v>10</v>
      </c>
      <c r="G36" t="s">
        <v>23</v>
      </c>
      <c r="H36" t="s">
        <v>26</v>
      </c>
    </row>
    <row r="37" spans="1:8" x14ac:dyDescent="0.35">
      <c r="A37">
        <v>36</v>
      </c>
      <c r="B37">
        <f>101*4</f>
        <v>404</v>
      </c>
      <c r="C37">
        <f>7293*4</f>
        <v>29172</v>
      </c>
      <c r="D37" t="s">
        <v>19</v>
      </c>
      <c r="E37" t="s">
        <v>5</v>
      </c>
      <c r="F37" t="s">
        <v>10</v>
      </c>
      <c r="G37" t="s">
        <v>23</v>
      </c>
      <c r="H37" t="s">
        <v>26</v>
      </c>
    </row>
    <row r="38" spans="1:8" x14ac:dyDescent="0.35">
      <c r="A38">
        <v>37</v>
      </c>
      <c r="B38">
        <f>98*4</f>
        <v>392</v>
      </c>
      <c r="C38">
        <f>5798*4</f>
        <v>23192</v>
      </c>
      <c r="D38" t="s">
        <v>19</v>
      </c>
      <c r="E38" t="s">
        <v>5</v>
      </c>
      <c r="F38" t="s">
        <v>10</v>
      </c>
      <c r="G38" t="s">
        <v>23</v>
      </c>
      <c r="H38" t="s">
        <v>26</v>
      </c>
    </row>
    <row r="39" spans="1:8" x14ac:dyDescent="0.35">
      <c r="A39">
        <v>38</v>
      </c>
      <c r="B39">
        <f>158*4</f>
        <v>632</v>
      </c>
      <c r="C39">
        <f>8434*4</f>
        <v>33736</v>
      </c>
      <c r="D39" t="s">
        <v>19</v>
      </c>
      <c r="E39" t="s">
        <v>5</v>
      </c>
      <c r="F39" t="s">
        <v>10</v>
      </c>
      <c r="G39" t="s">
        <v>23</v>
      </c>
      <c r="H39" t="s">
        <v>26</v>
      </c>
    </row>
    <row r="40" spans="1:8" x14ac:dyDescent="0.35">
      <c r="A40">
        <v>39</v>
      </c>
      <c r="B40">
        <f>52*4</f>
        <v>208</v>
      </c>
      <c r="C40">
        <f>3274*4</f>
        <v>13096</v>
      </c>
      <c r="D40" t="s">
        <v>20</v>
      </c>
      <c r="E40" t="s">
        <v>5</v>
      </c>
      <c r="F40" t="s">
        <v>12</v>
      </c>
      <c r="G40" t="s">
        <v>23</v>
      </c>
      <c r="H40" t="s">
        <v>26</v>
      </c>
    </row>
    <row r="41" spans="1:8" x14ac:dyDescent="0.35">
      <c r="A41">
        <v>40</v>
      </c>
      <c r="B41">
        <f>9*4</f>
        <v>36</v>
      </c>
      <c r="C41">
        <f>474*4</f>
        <v>1896</v>
      </c>
      <c r="D41" t="s">
        <v>20</v>
      </c>
      <c r="E41" t="s">
        <v>5</v>
      </c>
      <c r="F41" t="s">
        <v>12</v>
      </c>
      <c r="G41" t="s">
        <v>23</v>
      </c>
      <c r="H41" t="s">
        <v>26</v>
      </c>
    </row>
    <row r="42" spans="1:8" x14ac:dyDescent="0.35">
      <c r="A42">
        <v>41</v>
      </c>
      <c r="B42">
        <f>56*4</f>
        <v>224</v>
      </c>
      <c r="C42">
        <f>3124*4</f>
        <v>12496</v>
      </c>
      <c r="D42" t="s">
        <v>20</v>
      </c>
      <c r="E42" t="s">
        <v>5</v>
      </c>
      <c r="F42" t="s">
        <v>12</v>
      </c>
      <c r="G42" t="s">
        <v>23</v>
      </c>
      <c r="H4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Tran-Van-Minh</dc:creator>
  <cp:lastModifiedBy>Alexandra Tran-Van-Minh</cp:lastModifiedBy>
  <dcterms:created xsi:type="dcterms:W3CDTF">2020-12-02T09:55:52Z</dcterms:created>
  <dcterms:modified xsi:type="dcterms:W3CDTF">2020-12-02T10:44:52Z</dcterms:modified>
</cp:coreProperties>
</file>