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hr\Downloads\potato\"/>
    </mc:Choice>
  </mc:AlternateContent>
  <xr:revisionPtr revIDLastSave="0" documentId="13_ncr:1_{D181E74F-FC99-42D8-8CA2-9CE74DE0847E}" xr6:coauthVersionLast="45" xr6:coauthVersionMax="45" xr10:uidLastSave="{00000000-0000-0000-0000-000000000000}"/>
  <bookViews>
    <workbookView xWindow="11796" yWindow="432" windowWidth="9984" windowHeight="11820" tabRatio="500" xr2:uid="{00000000-000D-0000-FFFF-FFFF00000000}"/>
  </bookViews>
  <sheets>
    <sheet name="wild potato" sheetId="2" r:id="rId1"/>
    <sheet name="Sheet5" sheetId="5" r:id="rId2"/>
    <sheet name="Sheet1" sheetId="1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2" i="2"/>
  <c r="AA3" i="2"/>
  <c r="AA4" i="2"/>
  <c r="AA5" i="2"/>
  <c r="AA6" i="2"/>
  <c r="AA7" i="2"/>
  <c r="AA8" i="2"/>
  <c r="AA9" i="2"/>
  <c r="AA10" i="2"/>
  <c r="AA11" i="2"/>
  <c r="AA12" i="2"/>
  <c r="AA2" i="2"/>
  <c r="AC3" i="2"/>
  <c r="AC4" i="2"/>
  <c r="AC5" i="2"/>
  <c r="AC6" i="2"/>
  <c r="AC7" i="2"/>
  <c r="AC8" i="2"/>
  <c r="AC9" i="2"/>
  <c r="AC10" i="2"/>
  <c r="AC11" i="2"/>
  <c r="AC12" i="2"/>
  <c r="AC2" i="2"/>
  <c r="M16" i="5" l="1"/>
  <c r="M11" i="5"/>
  <c r="M14" i="5"/>
  <c r="M6" i="5"/>
  <c r="O16" i="2"/>
  <c r="O6" i="2"/>
  <c r="O5" i="2"/>
  <c r="O2" i="2"/>
</calcChain>
</file>

<file path=xl/sharedStrings.xml><?xml version="1.0" encoding="utf-8"?>
<sst xmlns="http://schemas.openxmlformats.org/spreadsheetml/2006/main" count="639" uniqueCount="279">
  <si>
    <t>PI 195191</t>
  </si>
  <si>
    <t xml:space="preserve">PI 243469 </t>
  </si>
  <si>
    <t>PI 225710</t>
  </si>
  <si>
    <t>PI 320355</t>
  </si>
  <si>
    <t xml:space="preserve">PI 230512 </t>
  </si>
  <si>
    <t>PI 195204</t>
  </si>
  <si>
    <t>PI 292110</t>
  </si>
  <si>
    <t>PI 365344</t>
  </si>
  <si>
    <t>PI 234013</t>
  </si>
  <si>
    <t>PI 234011</t>
  </si>
  <si>
    <t>PI 245940</t>
  </si>
  <si>
    <t>PI 245935</t>
  </si>
  <si>
    <t>PI 245847</t>
  </si>
  <si>
    <t>PI 546023</t>
  </si>
  <si>
    <t>PI 607886</t>
  </si>
  <si>
    <t xml:space="preserve">PI 258874 </t>
  </si>
  <si>
    <t>PI 258885</t>
  </si>
  <si>
    <t>PI 365345</t>
  </si>
  <si>
    <t>PI 214421</t>
  </si>
  <si>
    <t>PI 558142</t>
  </si>
  <si>
    <t>Species</t>
  </si>
  <si>
    <t>Puellaro, Pichincha area, Ecuador</t>
  </si>
  <si>
    <t>0.0666667, -78.4</t>
  </si>
  <si>
    <t>Abancay, Apurimac area, Peru</t>
  </si>
  <si>
    <t>see locality</t>
  </si>
  <si>
    <t>Munchique, Cauca area, Colombia</t>
  </si>
  <si>
    <t>2.3833333, -76.5</t>
  </si>
  <si>
    <t>Guachuacal, Narino area, Colombia</t>
  </si>
  <si>
    <t>1, -77.75</t>
  </si>
  <si>
    <t>Chachapoyas, Amazonas area, Peru</t>
  </si>
  <si>
    <t>-6.21667, -77.85</t>
  </si>
  <si>
    <t>Paucartambo, Cusco area, Peru</t>
  </si>
  <si>
    <t>-13.16667, -71.416667</t>
  </si>
  <si>
    <t>Huanuco, Huanuco area, Peru</t>
  </si>
  <si>
    <t>-9.916667, -76.233333</t>
  </si>
  <si>
    <t>Huancayo, Junin area, Peru</t>
  </si>
  <si>
    <t>-12.06667, -75.23333</t>
  </si>
  <si>
    <t>Donated by Ministerio de Agricultura in Cochabamba, Local variety "Thanta Guagua"</t>
  </si>
  <si>
    <t>Donated by Ministerio de Agricultura in Cochabamba, Local variety "Pitu Huayacka"</t>
  </si>
  <si>
    <t>Arica, Zapahuira area, Chile, Local variety "Pitehuica"</t>
  </si>
  <si>
    <t>-18.26667, -69.583333</t>
  </si>
  <si>
    <t>Arica, Zapahuira area, Chile, Local variety "Chapaquina"</t>
  </si>
  <si>
    <t>Chiloe Island, Los Lagos area, Chile</t>
  </si>
  <si>
    <t>-41.86667, -73.833333</t>
  </si>
  <si>
    <t>Sacaca, Potosi area, Bolivia</t>
  </si>
  <si>
    <t>-18.01666667, -66.38333333</t>
  </si>
  <si>
    <t>Paruro, Cusco area, Peru</t>
  </si>
  <si>
    <t>-13.826944444444, -71.8280555556</t>
  </si>
  <si>
    <t>Oruro, Bolivia, Local variety "Amajaya"</t>
  </si>
  <si>
    <t>Tacacoma, La Paz area, Bolivia</t>
  </si>
  <si>
    <t>-15.58333333, -68.71666667</t>
  </si>
  <si>
    <t>Pataz, La Libertad area, Peru</t>
  </si>
  <si>
    <t>-8.283333, -77.3</t>
  </si>
  <si>
    <t>Jujuy, Jujuy area, Argentina</t>
  </si>
  <si>
    <t>-24.1, -65.6666666667</t>
  </si>
  <si>
    <t>Name/Accession</t>
  </si>
  <si>
    <t>Irish Cobbler</t>
  </si>
  <si>
    <t>Katahdin</t>
  </si>
  <si>
    <t>Kennebec</t>
  </si>
  <si>
    <t>Norland</t>
  </si>
  <si>
    <t>Russet Burbank</t>
    <phoneticPr fontId="0" type="noConversion"/>
  </si>
  <si>
    <t>Spunta</t>
  </si>
  <si>
    <t>Dakota Diamond</t>
  </si>
  <si>
    <t>Shepody</t>
  </si>
  <si>
    <t>Superior</t>
  </si>
  <si>
    <t>Mountain Rose</t>
  </si>
  <si>
    <t>Purple Majesty</t>
  </si>
  <si>
    <t>Premier Russet</t>
  </si>
  <si>
    <t>Rio Grande Russet</t>
  </si>
  <si>
    <t>Sierra Gold</t>
  </si>
  <si>
    <t>Yukon Gold</t>
  </si>
  <si>
    <t>Phureja</t>
  </si>
  <si>
    <t>Stenotomum</t>
  </si>
  <si>
    <t>Burbank</t>
  </si>
  <si>
    <t>Early Rose</t>
  </si>
  <si>
    <t>Garnet Chili</t>
  </si>
  <si>
    <t>Zone of Cultivation</t>
  </si>
  <si>
    <t>N.A. cultivars: latitude ~40-50</t>
  </si>
  <si>
    <t>Collection Site</t>
  </si>
  <si>
    <t>PI 458355</t>
  </si>
  <si>
    <t>PI 498359</t>
  </si>
  <si>
    <t>PI 473305</t>
  </si>
  <si>
    <t>PI 472978</t>
  </si>
  <si>
    <t>PI 296126</t>
  </si>
  <si>
    <t>PI 458368</t>
  </si>
  <si>
    <t>PI 275139</t>
    <phoneticPr fontId="0" type="noConversion"/>
  </si>
  <si>
    <t>PI 458365</t>
  </si>
  <si>
    <t>PI 458324</t>
  </si>
  <si>
    <t>PI 558050</t>
  </si>
  <si>
    <t>PI 545964</t>
  </si>
  <si>
    <t>PI 546000</t>
  </si>
  <si>
    <t>PI 473385</t>
  </si>
  <si>
    <t>PI 473065</t>
  </si>
  <si>
    <t>PI 498112</t>
  </si>
  <si>
    <t>PI 265872</t>
  </si>
  <si>
    <t>PI 210044</t>
  </si>
  <si>
    <t>PI 265863</t>
    <phoneticPr fontId="0" type="noConversion"/>
  </si>
  <si>
    <t>PI 545987</t>
  </si>
  <si>
    <t>S. microdontum</t>
  </si>
  <si>
    <t>S. kurtzianum</t>
  </si>
  <si>
    <t>S. vernei</t>
  </si>
  <si>
    <t>S. raphanifolium</t>
  </si>
  <si>
    <t>S. okadae</t>
  </si>
  <si>
    <t>S. chacoense</t>
  </si>
  <si>
    <t>S. berthaultii</t>
  </si>
  <si>
    <t>S. infundibuliforme</t>
  </si>
  <si>
    <t>S. commersonii</t>
  </si>
  <si>
    <t>S. boliviense</t>
  </si>
  <si>
    <t>S. verrucosum</t>
  </si>
  <si>
    <t>S. brevicaule</t>
  </si>
  <si>
    <t>S. medians</t>
  </si>
  <si>
    <t>S. multidissectum</t>
    <phoneticPr fontId="0" type="noConversion"/>
  </si>
  <si>
    <t>El Durazno, Jujuy area, Argentina</t>
  </si>
  <si>
    <t>-23.63333333, -65.13333333</t>
  </si>
  <si>
    <t>Quebrada Antecristo, San Juan area, Argentina</t>
  </si>
  <si>
    <t>-30.28333333, -69.716666667</t>
  </si>
  <si>
    <t>Piscuno, Jujuy area, Argentina</t>
  </si>
  <si>
    <t>-23.6333333, -65.1</t>
  </si>
  <si>
    <t>El Potrero, Salta area, Argentina</t>
  </si>
  <si>
    <t>-24.866666667, -66.03333333</t>
  </si>
  <si>
    <t>Sacsahuaman, Cusco area, Peru</t>
  </si>
  <si>
    <t>-13.516666667, -71.98333333</t>
  </si>
  <si>
    <t>Cuesta del Obispo, Salta area, Argentina</t>
  </si>
  <si>
    <t>-25.15, -65.83333333</t>
  </si>
  <si>
    <t>Between Chicoana and Escoipe, Salta area, Argentina</t>
  </si>
  <si>
    <t>-25.1666667, -65.766666667</t>
  </si>
  <si>
    <t>Quebrada de la Soledad, Salta area, Argentina</t>
  </si>
  <si>
    <t>-22.25, -64.883333333</t>
  </si>
  <si>
    <t>Quebrada de Sepulturas, Jujuy area, Argentina</t>
  </si>
  <si>
    <t>-23.65, -65.6</t>
  </si>
  <si>
    <t>unknown</t>
  </si>
  <si>
    <t>Near Potosi, Bolivia</t>
  </si>
  <si>
    <t>-19.4333333, -65.4</t>
  </si>
  <si>
    <t>Prov. Azurduy, Chuquisaca, Bolivia</t>
  </si>
  <si>
    <t>-19.45, -64.7333333</t>
  </si>
  <si>
    <t>Pisac, Cusco area, Peru</t>
  </si>
  <si>
    <t>-13.36666667, -71.983333333</t>
  </si>
  <si>
    <t>El Rodeo, Salta area, Argentina</t>
  </si>
  <si>
    <t>-24.55, -66.2</t>
  </si>
  <si>
    <t>Chapare, Cochabamba area, Bolivia</t>
  </si>
  <si>
    <t>-17.216666667, -66.05</t>
  </si>
  <si>
    <t>Canta, Lima area, Peru</t>
  </si>
  <si>
    <t>-11.41666667, -76.6333333</t>
  </si>
  <si>
    <t>Huancayo, Junin area, Peru</t>
    <phoneticPr fontId="0" type="noConversion"/>
  </si>
  <si>
    <t>-11.75, -75.466666667</t>
    <phoneticPr fontId="0" type="noConversion"/>
  </si>
  <si>
    <t>Puno, Peru</t>
    <phoneticPr fontId="0" type="noConversion"/>
  </si>
  <si>
    <t>-15.833333, -70.03333333</t>
    <phoneticPr fontId="0" type="noConversion"/>
  </si>
  <si>
    <t>Prov. Ibanes near Sacaca, Potosi area, Bolivia</t>
  </si>
  <si>
    <t>-18.01666667, -66.36666667</t>
  </si>
  <si>
    <t>S. jamesii</t>
    <phoneticPr fontId="0" type="noConversion"/>
  </si>
  <si>
    <t>S. chomatophilum</t>
  </si>
  <si>
    <t>Ploidy</t>
  </si>
  <si>
    <t>Cultivated Status</t>
  </si>
  <si>
    <t>landrace</t>
  </si>
  <si>
    <t>cultivar</t>
  </si>
  <si>
    <t>wild/landrace hybrid</t>
  </si>
  <si>
    <t>20.633333333, -99.933333333</t>
  </si>
  <si>
    <t>Elevation (MASL)</t>
  </si>
  <si>
    <t>San Juan del Rio-Queretaro road, 17 miles before Bernal, Cerro Galeras, E of the road.</t>
  </si>
  <si>
    <t>33.916666667, -108.4666667</t>
  </si>
  <si>
    <t>Catron. 9.8 km NE of Aragon, 1.6 km SW of Continental Divide.</t>
  </si>
  <si>
    <t>-10.88333333, -75.95</t>
  </si>
  <si>
    <t>Cerro Huishca, enroute to Paucartambo.</t>
  </si>
  <si>
    <t>S. etuberosum</t>
  </si>
  <si>
    <t>-34.8333333, -70.7333333</t>
  </si>
  <si>
    <t>Colchagua. Ca. 3 km (by air) SSE of Sierras de Bellavista, by streamside, in quebrada Las Aletillas.</t>
  </si>
  <si>
    <t>-breeding program-</t>
  </si>
  <si>
    <t>3250</t>
  </si>
  <si>
    <t>2100</t>
  </si>
  <si>
    <t>2500</t>
  </si>
  <si>
    <t>4000</t>
  </si>
  <si>
    <t>S. candolleanum</t>
  </si>
  <si>
    <t>2x</t>
  </si>
  <si>
    <t>4x</t>
  </si>
  <si>
    <t>S. tuberosum</t>
  </si>
  <si>
    <t>Subgroup/Previous Taxa</t>
  </si>
  <si>
    <t>Andigena</t>
  </si>
  <si>
    <t>?</t>
  </si>
  <si>
    <t>Dataset S1. Germplasm information for samples in domestication re-sequencing panel.</t>
  </si>
  <si>
    <t>Tuberosum</t>
  </si>
  <si>
    <t>Russet Norkotah*</t>
  </si>
  <si>
    <t>Missaukee*</t>
  </si>
  <si>
    <t>Kalkaska*</t>
  </si>
  <si>
    <t>Atlantic*</t>
  </si>
  <si>
    <t>Snowden*</t>
  </si>
  <si>
    <t>PI 365339*</t>
  </si>
  <si>
    <t>PI 275216*</t>
  </si>
  <si>
    <t>PI 458424*</t>
  </si>
  <si>
    <t>PI 558288*</t>
  </si>
  <si>
    <t>PI 275260*</t>
  </si>
  <si>
    <t>Chilotanum</t>
  </si>
  <si>
    <t>unknown - probably argentina</t>
  </si>
  <si>
    <t>circadian average</t>
  </si>
  <si>
    <t>circadian st dev</t>
  </si>
  <si>
    <t>circadian min</t>
  </si>
  <si>
    <t>circadian max</t>
  </si>
  <si>
    <t>S. ehrenbergii</t>
  </si>
  <si>
    <t>mean lesion</t>
  </si>
  <si>
    <t>max lesion</t>
  </si>
  <si>
    <t>min lesion</t>
  </si>
  <si>
    <t>total glycoalkaloid</t>
  </si>
  <si>
    <t>starch content</t>
  </si>
  <si>
    <t>stolon type</t>
  </si>
  <si>
    <t>end</t>
  </si>
  <si>
    <t>flower color</t>
  </si>
  <si>
    <t>habit</t>
  </si>
  <si>
    <t>dark blue to violet and typically with a green central star adaxially and abaxially</t>
  </si>
  <si>
    <t>peru</t>
  </si>
  <si>
    <t>bolivia</t>
  </si>
  <si>
    <t>argentina</t>
  </si>
  <si>
    <t>S. brevicaule sparsipilum</t>
  </si>
  <si>
    <t>S. brevicaule spegazzinii</t>
  </si>
  <si>
    <t>S. brevicaule gourlayi</t>
  </si>
  <si>
    <t>S. brevicaule leptophyes</t>
  </si>
  <si>
    <t>S. boliviense megistracrolobum</t>
  </si>
  <si>
    <t>erect</t>
  </si>
  <si>
    <t>erect, low growing</t>
  </si>
  <si>
    <t>violet to deep purple adaxially and abaxially,</t>
  </si>
  <si>
    <t>purple violet to light blue, sometimes with a greenish-yellow to white star</t>
  </si>
  <si>
    <t>violet</t>
  </si>
  <si>
    <t>tall, erect, decumbent</t>
  </si>
  <si>
    <t>tall, rosette, semierect</t>
  </si>
  <si>
    <t>white (very rarely white tinged with blue)</t>
  </si>
  <si>
    <t>tall, erect</t>
  </si>
  <si>
    <t>white to white with a violet streak</t>
  </si>
  <si>
    <t>violet-purple or light violet,</t>
  </si>
  <si>
    <t>white</t>
  </si>
  <si>
    <t>pure white to creamy yellow-white adaxially and abaxially</t>
  </si>
  <si>
    <t>pure white to rarely creamy white or faintly yellowish to medium blue to dark blue to lilac above and below</t>
  </si>
  <si>
    <t>tall</t>
  </si>
  <si>
    <t>white to white tinged with blue or purple to entirely blue or purple adaxially and abaxially</t>
  </si>
  <si>
    <t>rosette</t>
  </si>
  <si>
    <t>violet or sometimes white tinged with violet</t>
  </si>
  <si>
    <t>bluish purple above, dark violet below</t>
  </si>
  <si>
    <t>white with tones of violet on the abaxial side of the lobe tips</t>
  </si>
  <si>
    <t>beads</t>
  </si>
  <si>
    <t>lilac to blue</t>
  </si>
  <si>
    <t>rhizomatous</t>
  </si>
  <si>
    <t>none</t>
  </si>
  <si>
    <t>Cultivation Zone</t>
  </si>
  <si>
    <t>rhiz = 0</t>
  </si>
  <si>
    <t>rosette/low growing = 1</t>
  </si>
  <si>
    <t>erect = 2</t>
  </si>
  <si>
    <t>none = 0</t>
  </si>
  <si>
    <t>beads = 1</t>
  </si>
  <si>
    <t>end = 2</t>
  </si>
  <si>
    <t>peru = 0</t>
  </si>
  <si>
    <t>boliva =1</t>
  </si>
  <si>
    <t>argentina = 2</t>
  </si>
  <si>
    <t>mexico = 3</t>
  </si>
  <si>
    <t>0 = violet</t>
  </si>
  <si>
    <t>1 = violet with green center</t>
  </si>
  <si>
    <t>2 = white</t>
  </si>
  <si>
    <t>3 = white with violet</t>
  </si>
  <si>
    <t>landrace 2x</t>
  </si>
  <si>
    <t>landrace 4x</t>
  </si>
  <si>
    <t>ploidy</t>
  </si>
  <si>
    <t>2,3</t>
  </si>
  <si>
    <t>2,4</t>
  </si>
  <si>
    <t>112,2</t>
  </si>
  <si>
    <t>23,3</t>
  </si>
  <si>
    <t>49,42</t>
  </si>
  <si>
    <t>21,6</t>
  </si>
  <si>
    <t>125,24</t>
  </si>
  <si>
    <t>84,14</t>
  </si>
  <si>
    <t>2,3,4</t>
  </si>
  <si>
    <t>55,1,2</t>
  </si>
  <si>
    <t>ratio of ploidy</t>
  </si>
  <si>
    <t>variable</t>
  </si>
  <si>
    <t>glyco</t>
  </si>
  <si>
    <t>sum sq 4</t>
  </si>
  <si>
    <t>sum sq 2</t>
  </si>
  <si>
    <t>starch</t>
  </si>
  <si>
    <t>lesion</t>
  </si>
  <si>
    <t>collection site</t>
  </si>
  <si>
    <t>cultivation zone</t>
  </si>
  <si>
    <t>circadian</t>
  </si>
  <si>
    <t>elevation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</si>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</sst>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Verdana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0" fillId="0" borderId="0" xfId="0" applyFill="1"/>
    <xf numFmtId="0" fontId="4" fillId="0" borderId="0" xfId="0" applyFont="1"/>
    <xf numFmtId="0" fontId="0" fillId="0" borderId="1" xfId="0" applyFill="1" applyBorder="1"/>
    <xf numFmtId="49" fontId="0" fillId="0" borderId="1" xfId="0" applyNumberFormat="1" applyFill="1" applyBorder="1"/>
    <xf numFmtId="49" fontId="0" fillId="2" borderId="0" xfId="0" applyNumberFormat="1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Fill="1" applyBorder="1"/>
    <xf numFmtId="3" fontId="0" fillId="0" borderId="0" xfId="0" applyNumberForma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1">
    <dxf>
      <font>
        <color rgb="FF9C0006"/>
      </font>
      <fill>
        <patternFill patternType="solid">
          <fgColor indexed="64"/>
          <bgColor rgb="FFD4353C"/>
        </patternFill>
      </fill>
    </dxf>
  </dxfs>
  <tableStyles count="0" defaultTableStyle="TableStyleMedium9" defaultPivotStyle="PivotStyleMedium4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4D5C-6451-4C88-BAB5-5A7193F5E874}">
  <dimension ref="A1:AC29"/>
  <sheetViews>
    <sheetView tabSelected="1" workbookViewId="0">
      <pane xSplit="1" ySplit="7" topLeftCell="W8" activePane="bottomRight" state="frozen"/>
      <selection pane="topRight" activeCell="B1" sqref="B1"/>
      <selection pane="bottomLeft" activeCell="A9" sqref="A9"/>
      <selection pane="bottomRight" activeCell="W5" sqref="W5"/>
    </sheetView>
  </sheetViews>
  <sheetFormatPr defaultRowHeight="15.6" x14ac:dyDescent="0.3"/>
  <sheetData>
    <row r="1" spans="1:29" s="5" customFormat="1" x14ac:dyDescent="0.3">
      <c r="A1" s="8" t="s">
        <v>20</v>
      </c>
      <c r="B1" s="7" t="s">
        <v>55</v>
      </c>
      <c r="C1" s="7" t="s">
        <v>256</v>
      </c>
      <c r="D1" s="7" t="s">
        <v>267</v>
      </c>
      <c r="E1" s="8" t="s">
        <v>78</v>
      </c>
      <c r="F1" s="8" t="s">
        <v>76</v>
      </c>
      <c r="G1" s="8" t="s">
        <v>157</v>
      </c>
      <c r="H1" s="16" t="s">
        <v>192</v>
      </c>
      <c r="I1" s="16" t="s">
        <v>193</v>
      </c>
      <c r="J1" s="16" t="s">
        <v>194</v>
      </c>
      <c r="K1" s="16" t="s">
        <v>195</v>
      </c>
      <c r="L1" s="16" t="s">
        <v>197</v>
      </c>
      <c r="M1" s="16" t="s">
        <v>199</v>
      </c>
      <c r="N1" s="16" t="s">
        <v>198</v>
      </c>
      <c r="O1" s="16" t="s">
        <v>200</v>
      </c>
      <c r="P1" s="16" t="s">
        <v>201</v>
      </c>
      <c r="Q1" s="16" t="s">
        <v>202</v>
      </c>
      <c r="R1" s="16" t="s">
        <v>204</v>
      </c>
      <c r="S1" s="16" t="s">
        <v>205</v>
      </c>
      <c r="W1" s="5" t="s">
        <v>268</v>
      </c>
      <c r="X1" s="5" t="s">
        <v>271</v>
      </c>
      <c r="Y1" s="5" t="s">
        <v>270</v>
      </c>
      <c r="Z1" s="5" t="s">
        <v>278</v>
      </c>
    </row>
    <row r="2" spans="1:29" x14ac:dyDescent="0.3">
      <c r="A2" t="s">
        <v>101</v>
      </c>
      <c r="B2" t="s">
        <v>83</v>
      </c>
      <c r="C2">
        <v>2</v>
      </c>
      <c r="E2" t="s">
        <v>207</v>
      </c>
      <c r="F2" t="s">
        <v>121</v>
      </c>
      <c r="G2">
        <v>3520</v>
      </c>
      <c r="H2">
        <v>20.16375</v>
      </c>
      <c r="I2">
        <v>0.56842985495133846</v>
      </c>
      <c r="J2">
        <v>19.190000000000001</v>
      </c>
      <c r="K2">
        <v>21</v>
      </c>
      <c r="L2">
        <v>6.3249999999999993</v>
      </c>
      <c r="M2">
        <v>1</v>
      </c>
      <c r="N2">
        <v>11</v>
      </c>
      <c r="O2">
        <f>AVERAGE(37,28,30,70,60)</f>
        <v>45</v>
      </c>
      <c r="Q2" t="s">
        <v>203</v>
      </c>
      <c r="R2" t="s">
        <v>217</v>
      </c>
      <c r="S2" t="s">
        <v>216</v>
      </c>
      <c r="W2" t="s">
        <v>269</v>
      </c>
      <c r="X2">
        <v>450.8</v>
      </c>
      <c r="Y2">
        <v>1958.4</v>
      </c>
      <c r="Z2">
        <v>13130.4</v>
      </c>
      <c r="AA2">
        <f>X2-Z2</f>
        <v>-12679.6</v>
      </c>
      <c r="AB2">
        <f>Y2-Z2</f>
        <v>-11172</v>
      </c>
      <c r="AC2">
        <f>(X2+Y2)-Z2</f>
        <v>-10721.199999999999</v>
      </c>
    </row>
    <row r="3" spans="1:29" x14ac:dyDescent="0.3">
      <c r="A3" t="s">
        <v>110</v>
      </c>
      <c r="B3" t="s">
        <v>94</v>
      </c>
      <c r="C3" t="s">
        <v>257</v>
      </c>
      <c r="D3" t="s">
        <v>261</v>
      </c>
      <c r="E3" t="s">
        <v>207</v>
      </c>
      <c r="F3" t="s">
        <v>142</v>
      </c>
      <c r="G3">
        <v>3000</v>
      </c>
      <c r="H3">
        <v>20.844999999999999</v>
      </c>
      <c r="I3">
        <v>8.0482917442150428E-2</v>
      </c>
      <c r="J3">
        <v>20.420000000000002</v>
      </c>
      <c r="K3">
        <v>21.26</v>
      </c>
      <c r="O3">
        <v>7.7</v>
      </c>
      <c r="Q3" t="s">
        <v>203</v>
      </c>
      <c r="R3" t="s">
        <v>206</v>
      </c>
      <c r="S3" t="s">
        <v>215</v>
      </c>
      <c r="W3" t="s">
        <v>272</v>
      </c>
      <c r="X3">
        <v>0.29099999999999998</v>
      </c>
      <c r="Y3">
        <v>0.309</v>
      </c>
      <c r="Z3">
        <v>120.557</v>
      </c>
      <c r="AA3">
        <f t="shared" ref="AA3:AA12" si="0">X3-Z3</f>
        <v>-120.26600000000001</v>
      </c>
      <c r="AB3">
        <f t="shared" ref="AB3:AB12" si="1">Y3-Z3</f>
        <v>-120.248</v>
      </c>
      <c r="AC3">
        <f t="shared" ref="AC3:AC12" si="2">(X3+Y3)-Z3</f>
        <v>-119.95700000000001</v>
      </c>
    </row>
    <row r="4" spans="1:29" x14ac:dyDescent="0.3">
      <c r="A4" t="s">
        <v>171</v>
      </c>
      <c r="B4" t="s">
        <v>96</v>
      </c>
      <c r="C4" t="s">
        <v>257</v>
      </c>
      <c r="D4" t="s">
        <v>260</v>
      </c>
      <c r="E4" t="s">
        <v>207</v>
      </c>
      <c r="F4" t="s">
        <v>146</v>
      </c>
      <c r="G4">
        <v>4000</v>
      </c>
      <c r="H4">
        <v>21.672499999999999</v>
      </c>
      <c r="I4">
        <v>0.95990884983940084</v>
      </c>
      <c r="J4">
        <v>21.02</v>
      </c>
      <c r="K4">
        <v>23.1</v>
      </c>
      <c r="W4" t="s">
        <v>273</v>
      </c>
      <c r="X4">
        <v>198414</v>
      </c>
      <c r="Y4">
        <v>25123</v>
      </c>
      <c r="Z4">
        <v>3492831</v>
      </c>
      <c r="AA4">
        <f t="shared" si="0"/>
        <v>-3294417</v>
      </c>
      <c r="AB4">
        <f t="shared" si="1"/>
        <v>-3467708</v>
      </c>
      <c r="AC4">
        <f t="shared" si="2"/>
        <v>-3269294</v>
      </c>
    </row>
    <row r="5" spans="1:29" x14ac:dyDescent="0.3">
      <c r="A5" t="s">
        <v>210</v>
      </c>
      <c r="B5" t="s">
        <v>91</v>
      </c>
      <c r="C5" t="s">
        <v>258</v>
      </c>
      <c r="D5" t="s">
        <v>259</v>
      </c>
      <c r="E5" t="s">
        <v>207</v>
      </c>
      <c r="F5" t="s">
        <v>136</v>
      </c>
      <c r="G5">
        <v>2850</v>
      </c>
      <c r="H5">
        <v>20.816666666666666</v>
      </c>
      <c r="I5">
        <v>0.27847202133547777</v>
      </c>
      <c r="J5">
        <v>20.38</v>
      </c>
      <c r="K5">
        <v>21.25</v>
      </c>
      <c r="L5">
        <v>4.7</v>
      </c>
      <c r="M5">
        <v>1</v>
      </c>
      <c r="N5">
        <v>12</v>
      </c>
      <c r="O5">
        <f>AVERAGE(127,40,92,62,92,164)</f>
        <v>96.166666666666671</v>
      </c>
      <c r="P5">
        <v>19.600000000000001</v>
      </c>
      <c r="W5" t="s">
        <v>256</v>
      </c>
      <c r="X5">
        <v>8.4999999999999995E-4</v>
      </c>
      <c r="Y5">
        <v>3.2890000000000003E-2</v>
      </c>
      <c r="Z5">
        <v>0.39845999999999998</v>
      </c>
      <c r="AA5">
        <f t="shared" si="0"/>
        <v>-0.39760999999999996</v>
      </c>
      <c r="AB5">
        <f t="shared" si="1"/>
        <v>-0.36556999999999995</v>
      </c>
      <c r="AC5" s="6">
        <f t="shared" si="2"/>
        <v>-0.36471999999999999</v>
      </c>
    </row>
    <row r="6" spans="1:29" x14ac:dyDescent="0.3">
      <c r="A6" t="s">
        <v>109</v>
      </c>
      <c r="B6" t="s">
        <v>93</v>
      </c>
      <c r="C6" t="s">
        <v>258</v>
      </c>
      <c r="D6" t="s">
        <v>262</v>
      </c>
      <c r="E6" t="s">
        <v>208</v>
      </c>
      <c r="F6" t="s">
        <v>140</v>
      </c>
      <c r="G6">
        <v>3730</v>
      </c>
      <c r="L6">
        <v>2.3285714285714287</v>
      </c>
      <c r="M6">
        <v>1</v>
      </c>
      <c r="N6">
        <v>10</v>
      </c>
      <c r="O6">
        <f>AVERAGE(44,23)</f>
        <v>33.5</v>
      </c>
      <c r="Q6" t="s">
        <v>203</v>
      </c>
      <c r="R6" t="s">
        <v>218</v>
      </c>
      <c r="S6" t="s">
        <v>215</v>
      </c>
      <c r="W6" t="s">
        <v>204</v>
      </c>
      <c r="X6">
        <v>2.1233</v>
      </c>
      <c r="Y6">
        <v>0.31409999999999999</v>
      </c>
      <c r="Z6">
        <v>23.3887</v>
      </c>
      <c r="AA6">
        <f t="shared" si="0"/>
        <v>-21.2654</v>
      </c>
      <c r="AB6">
        <f t="shared" si="1"/>
        <v>-23.0746</v>
      </c>
      <c r="AC6">
        <f t="shared" si="2"/>
        <v>-20.9513</v>
      </c>
    </row>
    <row r="7" spans="1:29" x14ac:dyDescent="0.3">
      <c r="A7" t="s">
        <v>211</v>
      </c>
      <c r="B7" t="s">
        <v>82</v>
      </c>
      <c r="C7">
        <v>2</v>
      </c>
      <c r="E7" t="s">
        <v>209</v>
      </c>
      <c r="F7" t="s">
        <v>119</v>
      </c>
      <c r="G7">
        <v>2600</v>
      </c>
      <c r="H7">
        <v>22.27</v>
      </c>
      <c r="I7">
        <v>0.83</v>
      </c>
      <c r="J7">
        <v>21.34</v>
      </c>
      <c r="K7">
        <v>23.34</v>
      </c>
      <c r="L7">
        <v>8.6</v>
      </c>
      <c r="M7">
        <v>4</v>
      </c>
      <c r="N7">
        <v>9</v>
      </c>
      <c r="P7">
        <v>19.100000000000001</v>
      </c>
      <c r="W7" t="s">
        <v>274</v>
      </c>
      <c r="X7">
        <v>6.3327999999999998</v>
      </c>
      <c r="Y7">
        <v>0.55369999999999997</v>
      </c>
      <c r="Z7">
        <v>12.852600000000001</v>
      </c>
      <c r="AA7">
        <f t="shared" si="0"/>
        <v>-6.5198000000000009</v>
      </c>
      <c r="AB7">
        <f t="shared" si="1"/>
        <v>-12.298900000000001</v>
      </c>
      <c r="AC7" s="6">
        <f t="shared" si="2"/>
        <v>-5.9661000000000008</v>
      </c>
    </row>
    <row r="8" spans="1:29" x14ac:dyDescent="0.3">
      <c r="A8" t="s">
        <v>212</v>
      </c>
      <c r="B8" t="s">
        <v>92</v>
      </c>
      <c r="C8" t="s">
        <v>258</v>
      </c>
      <c r="D8" s="17">
        <v>118107</v>
      </c>
      <c r="E8" t="s">
        <v>209</v>
      </c>
      <c r="F8" t="s">
        <v>138</v>
      </c>
      <c r="G8">
        <v>3900</v>
      </c>
      <c r="H8">
        <v>21.091999999999999</v>
      </c>
      <c r="I8">
        <v>0.96642123321044693</v>
      </c>
      <c r="J8">
        <v>20.239999999999998</v>
      </c>
      <c r="K8">
        <v>22.66</v>
      </c>
      <c r="L8">
        <v>8.6</v>
      </c>
      <c r="M8">
        <v>4</v>
      </c>
      <c r="N8">
        <v>9</v>
      </c>
      <c r="P8">
        <v>14.2</v>
      </c>
      <c r="W8" t="s">
        <v>205</v>
      </c>
      <c r="X8">
        <v>7.7000000000000002E-3</v>
      </c>
      <c r="Y8">
        <v>0.37309999999999999</v>
      </c>
      <c r="Z8">
        <v>6.4888000000000003</v>
      </c>
      <c r="AA8">
        <f t="shared" si="0"/>
        <v>-6.4811000000000005</v>
      </c>
      <c r="AB8">
        <f t="shared" si="1"/>
        <v>-6.1157000000000004</v>
      </c>
      <c r="AC8" s="6">
        <f t="shared" si="2"/>
        <v>-6.1080000000000005</v>
      </c>
    </row>
    <row r="9" spans="1:29" x14ac:dyDescent="0.3">
      <c r="A9" t="s">
        <v>213</v>
      </c>
      <c r="B9" t="s">
        <v>97</v>
      </c>
      <c r="C9">
        <v>2</v>
      </c>
      <c r="E9" t="s">
        <v>208</v>
      </c>
      <c r="F9" t="s">
        <v>148</v>
      </c>
      <c r="G9">
        <v>3680</v>
      </c>
      <c r="H9">
        <v>21.02</v>
      </c>
      <c r="I9">
        <v>0.31112698372207931</v>
      </c>
      <c r="J9">
        <v>20.8</v>
      </c>
      <c r="K9">
        <v>0.35699999999999998</v>
      </c>
      <c r="L9">
        <v>2.3285714285714287</v>
      </c>
      <c r="M9">
        <v>1</v>
      </c>
      <c r="N9">
        <v>10</v>
      </c>
      <c r="O9">
        <v>42</v>
      </c>
      <c r="W9" t="s">
        <v>275</v>
      </c>
      <c r="X9">
        <v>2.2000000000000002</v>
      </c>
      <c r="Y9">
        <v>143.19999999999999</v>
      </c>
      <c r="Z9">
        <v>14355.6</v>
      </c>
      <c r="AA9">
        <f t="shared" si="0"/>
        <v>-14353.4</v>
      </c>
      <c r="AB9">
        <f t="shared" si="1"/>
        <v>-14212.4</v>
      </c>
      <c r="AC9">
        <f t="shared" si="2"/>
        <v>-14210.2</v>
      </c>
    </row>
    <row r="10" spans="1:29" x14ac:dyDescent="0.3">
      <c r="A10" t="s">
        <v>107</v>
      </c>
      <c r="B10" t="s">
        <v>89</v>
      </c>
      <c r="C10">
        <v>2</v>
      </c>
      <c r="E10" t="s">
        <v>208</v>
      </c>
      <c r="F10" t="s">
        <v>132</v>
      </c>
      <c r="G10">
        <v>3200</v>
      </c>
      <c r="H10">
        <v>21.024999999999999</v>
      </c>
      <c r="I10">
        <v>0.13820274961085185</v>
      </c>
      <c r="J10">
        <v>20.85</v>
      </c>
      <c r="K10">
        <v>21.18</v>
      </c>
      <c r="L10">
        <v>5.0600000000000005</v>
      </c>
      <c r="M10">
        <v>1</v>
      </c>
      <c r="N10">
        <v>12</v>
      </c>
      <c r="Q10" t="s">
        <v>203</v>
      </c>
      <c r="R10" t="s">
        <v>219</v>
      </c>
      <c r="S10" t="s">
        <v>221</v>
      </c>
      <c r="W10" t="s">
        <v>202</v>
      </c>
      <c r="X10">
        <v>6.8400000000000002E-2</v>
      </c>
      <c r="Y10">
        <v>3.6700000000000003E-2</v>
      </c>
      <c r="Z10">
        <v>4.5037000000000003</v>
      </c>
      <c r="AA10">
        <f t="shared" si="0"/>
        <v>-4.4353000000000007</v>
      </c>
      <c r="AB10">
        <f t="shared" si="1"/>
        <v>-4.4670000000000005</v>
      </c>
      <c r="AC10" s="6">
        <f t="shared" si="2"/>
        <v>-4.3986000000000001</v>
      </c>
    </row>
    <row r="11" spans="1:29" x14ac:dyDescent="0.3">
      <c r="A11" t="s">
        <v>214</v>
      </c>
      <c r="B11" t="s">
        <v>90</v>
      </c>
      <c r="C11">
        <v>2</v>
      </c>
      <c r="E11" t="s">
        <v>208</v>
      </c>
      <c r="F11" t="s">
        <v>134</v>
      </c>
      <c r="G11">
        <v>3350</v>
      </c>
      <c r="H11">
        <v>19.055</v>
      </c>
      <c r="I11">
        <v>1.8888532676379777</v>
      </c>
      <c r="J11">
        <v>17.21</v>
      </c>
      <c r="K11">
        <v>21.66</v>
      </c>
      <c r="L11">
        <v>4.7</v>
      </c>
      <c r="M11">
        <v>1</v>
      </c>
      <c r="N11">
        <v>13</v>
      </c>
      <c r="P11">
        <v>17</v>
      </c>
      <c r="W11" t="s">
        <v>276</v>
      </c>
      <c r="X11">
        <v>2.8460000000000001</v>
      </c>
      <c r="Y11">
        <v>9.0999999999999998E-2</v>
      </c>
      <c r="Z11">
        <v>53.713000000000001</v>
      </c>
      <c r="AA11">
        <f t="shared" si="0"/>
        <v>-50.867000000000004</v>
      </c>
      <c r="AB11">
        <f t="shared" si="1"/>
        <v>-53.622</v>
      </c>
      <c r="AC11">
        <f t="shared" si="2"/>
        <v>-50.776000000000003</v>
      </c>
    </row>
    <row r="12" spans="1:29" x14ac:dyDescent="0.3">
      <c r="A12" t="s">
        <v>98</v>
      </c>
      <c r="B12" t="s">
        <v>79</v>
      </c>
      <c r="C12" t="s">
        <v>257</v>
      </c>
      <c r="D12" t="s">
        <v>263</v>
      </c>
      <c r="E12" t="s">
        <v>209</v>
      </c>
      <c r="F12" t="s">
        <v>113</v>
      </c>
      <c r="G12">
        <v>2700</v>
      </c>
      <c r="H12">
        <v>22.728333333333335</v>
      </c>
      <c r="I12">
        <v>0.72554577158623557</v>
      </c>
      <c r="J12">
        <v>21.84</v>
      </c>
      <c r="K12">
        <v>23.56</v>
      </c>
      <c r="P12">
        <v>13.8</v>
      </c>
      <c r="Q12" t="s">
        <v>203</v>
      </c>
      <c r="R12" t="s">
        <v>222</v>
      </c>
      <c r="S12" t="s">
        <v>220</v>
      </c>
      <c r="W12" t="s">
        <v>277</v>
      </c>
      <c r="X12">
        <v>1624575</v>
      </c>
      <c r="Y12">
        <v>54793</v>
      </c>
      <c r="Z12">
        <v>8385414</v>
      </c>
      <c r="AA12">
        <f t="shared" si="0"/>
        <v>-6760839</v>
      </c>
      <c r="AB12">
        <f t="shared" si="1"/>
        <v>-8330621</v>
      </c>
      <c r="AC12">
        <f t="shared" si="2"/>
        <v>-6706046</v>
      </c>
    </row>
    <row r="13" spans="1:29" x14ac:dyDescent="0.3">
      <c r="A13" t="s">
        <v>99</v>
      </c>
      <c r="B13" t="s">
        <v>80</v>
      </c>
      <c r="C13">
        <v>2</v>
      </c>
      <c r="E13" t="s">
        <v>209</v>
      </c>
      <c r="F13" t="s">
        <v>115</v>
      </c>
      <c r="G13">
        <v>2800</v>
      </c>
      <c r="H13">
        <v>25.15</v>
      </c>
      <c r="I13">
        <v>2.2103891060173093</v>
      </c>
      <c r="J13">
        <v>21.19</v>
      </c>
      <c r="K13">
        <v>28.52</v>
      </c>
      <c r="L13">
        <v>7.2249999999999996</v>
      </c>
      <c r="M13">
        <v>1</v>
      </c>
      <c r="N13">
        <v>14</v>
      </c>
      <c r="O13">
        <v>19</v>
      </c>
      <c r="Q13" t="s">
        <v>203</v>
      </c>
      <c r="R13" t="s">
        <v>224</v>
      </c>
      <c r="S13" t="s">
        <v>223</v>
      </c>
    </row>
    <row r="14" spans="1:29" x14ac:dyDescent="0.3">
      <c r="A14" t="s">
        <v>100</v>
      </c>
      <c r="B14" t="s">
        <v>81</v>
      </c>
      <c r="C14">
        <v>2</v>
      </c>
      <c r="E14" t="s">
        <v>209</v>
      </c>
      <c r="F14" t="s">
        <v>117</v>
      </c>
      <c r="G14">
        <v>3200</v>
      </c>
      <c r="H14">
        <v>21.365000000000002</v>
      </c>
      <c r="I14">
        <v>0.2636285265292817</v>
      </c>
      <c r="J14">
        <v>21.06</v>
      </c>
      <c r="K14">
        <v>21.68</v>
      </c>
      <c r="P14">
        <v>16.3</v>
      </c>
      <c r="Q14" t="s">
        <v>203</v>
      </c>
      <c r="R14" t="s">
        <v>225</v>
      </c>
      <c r="S14" t="s">
        <v>223</v>
      </c>
    </row>
    <row r="15" spans="1:29" x14ac:dyDescent="0.3">
      <c r="A15" t="s">
        <v>102</v>
      </c>
      <c r="B15" t="s">
        <v>84</v>
      </c>
      <c r="C15">
        <v>2</v>
      </c>
      <c r="E15" t="s">
        <v>209</v>
      </c>
      <c r="F15" t="s">
        <v>123</v>
      </c>
      <c r="G15">
        <v>2740</v>
      </c>
      <c r="H15">
        <v>24.105</v>
      </c>
      <c r="I15">
        <v>2.6409152453900013</v>
      </c>
      <c r="J15">
        <v>22.58</v>
      </c>
      <c r="K15">
        <v>28.06</v>
      </c>
      <c r="Q15" t="s">
        <v>203</v>
      </c>
      <c r="R15" t="s">
        <v>226</v>
      </c>
      <c r="S15" t="s">
        <v>223</v>
      </c>
    </row>
    <row r="16" spans="1:29" x14ac:dyDescent="0.3">
      <c r="A16" t="s">
        <v>103</v>
      </c>
      <c r="B16" t="s">
        <v>85</v>
      </c>
      <c r="C16">
        <v>2</v>
      </c>
      <c r="E16" t="s">
        <v>209</v>
      </c>
      <c r="F16" t="s">
        <v>125</v>
      </c>
      <c r="G16">
        <v>1650</v>
      </c>
      <c r="H16">
        <v>24.625</v>
      </c>
      <c r="I16">
        <v>4.5482597404575213E-2</v>
      </c>
      <c r="J16">
        <v>23.88</v>
      </c>
      <c r="K16">
        <v>25.43</v>
      </c>
      <c r="L16">
        <v>5.2250000000000005</v>
      </c>
      <c r="M16">
        <v>1</v>
      </c>
      <c r="N16">
        <v>14</v>
      </c>
      <c r="O16">
        <f>AVERAGE(35,15,36)</f>
        <v>28.666666666666668</v>
      </c>
      <c r="P16">
        <v>24.1</v>
      </c>
      <c r="Q16" t="s">
        <v>203</v>
      </c>
      <c r="R16" t="s">
        <v>227</v>
      </c>
      <c r="S16" t="s">
        <v>223</v>
      </c>
    </row>
    <row r="17" spans="1:19" x14ac:dyDescent="0.3">
      <c r="A17" t="s">
        <v>104</v>
      </c>
      <c r="B17" t="s">
        <v>86</v>
      </c>
      <c r="C17">
        <v>2</v>
      </c>
      <c r="E17" t="s">
        <v>209</v>
      </c>
      <c r="F17" t="s">
        <v>127</v>
      </c>
      <c r="G17">
        <v>2250</v>
      </c>
      <c r="H17">
        <v>25.902500000000003</v>
      </c>
      <c r="I17">
        <v>1.6502398815525783</v>
      </c>
      <c r="J17">
        <v>24.13</v>
      </c>
      <c r="K17">
        <v>28.07</v>
      </c>
      <c r="O17">
        <v>1</v>
      </c>
      <c r="P17">
        <v>14.2</v>
      </c>
      <c r="Q17" t="s">
        <v>203</v>
      </c>
      <c r="R17" t="s">
        <v>228</v>
      </c>
      <c r="S17" t="s">
        <v>223</v>
      </c>
    </row>
    <row r="18" spans="1:19" x14ac:dyDescent="0.3">
      <c r="A18" t="s">
        <v>105</v>
      </c>
      <c r="B18" t="s">
        <v>87</v>
      </c>
      <c r="C18">
        <v>2</v>
      </c>
      <c r="E18" t="s">
        <v>209</v>
      </c>
      <c r="F18" t="s">
        <v>129</v>
      </c>
      <c r="G18">
        <v>3100</v>
      </c>
      <c r="H18">
        <v>21.049999999999997</v>
      </c>
      <c r="I18">
        <v>2.5182434354128866</v>
      </c>
      <c r="J18">
        <v>17.899999999999999</v>
      </c>
      <c r="K18">
        <v>24.74</v>
      </c>
      <c r="L18">
        <v>8.4750000000000014</v>
      </c>
      <c r="M18">
        <v>1</v>
      </c>
      <c r="N18">
        <v>12</v>
      </c>
      <c r="P18">
        <v>18.8</v>
      </c>
      <c r="Q18" t="s">
        <v>203</v>
      </c>
      <c r="R18" t="s">
        <v>230</v>
      </c>
      <c r="S18" t="s">
        <v>229</v>
      </c>
    </row>
    <row r="19" spans="1:19" x14ac:dyDescent="0.3">
      <c r="A19" t="s">
        <v>106</v>
      </c>
      <c r="B19" t="s">
        <v>88</v>
      </c>
      <c r="C19" t="s">
        <v>257</v>
      </c>
      <c r="D19" t="s">
        <v>264</v>
      </c>
      <c r="E19" t="s">
        <v>209</v>
      </c>
      <c r="H19">
        <v>22.914999999999999</v>
      </c>
      <c r="I19">
        <v>0.40305086527633227</v>
      </c>
      <c r="J19">
        <v>22.63</v>
      </c>
      <c r="K19">
        <v>23.2</v>
      </c>
      <c r="L19">
        <v>3.1749999999999998</v>
      </c>
      <c r="M19">
        <v>1</v>
      </c>
      <c r="N19">
        <v>10</v>
      </c>
      <c r="O19">
        <v>23</v>
      </c>
      <c r="P19">
        <v>19.600000000000001</v>
      </c>
      <c r="Q19" t="s">
        <v>203</v>
      </c>
      <c r="R19" t="s">
        <v>232</v>
      </c>
      <c r="S19" t="s">
        <v>231</v>
      </c>
    </row>
    <row r="20" spans="1:19" x14ac:dyDescent="0.3">
      <c r="A20" t="s">
        <v>108</v>
      </c>
      <c r="B20" t="s">
        <v>189</v>
      </c>
      <c r="C20" t="s">
        <v>265</v>
      </c>
      <c r="D20" t="s">
        <v>266</v>
      </c>
      <c r="E20" t="s">
        <v>209</v>
      </c>
      <c r="G20">
        <v>2700</v>
      </c>
      <c r="L20">
        <v>3.5799999999999996</v>
      </c>
      <c r="M20">
        <v>1</v>
      </c>
      <c r="N20">
        <v>14</v>
      </c>
      <c r="P20">
        <v>17.2</v>
      </c>
      <c r="Q20" t="s">
        <v>203</v>
      </c>
      <c r="R20" t="s">
        <v>233</v>
      </c>
      <c r="S20" t="s">
        <v>229</v>
      </c>
    </row>
    <row r="21" spans="1:19" x14ac:dyDescent="0.3">
      <c r="A21" t="s">
        <v>196</v>
      </c>
      <c r="B21" t="s">
        <v>186</v>
      </c>
      <c r="C21">
        <v>2</v>
      </c>
      <c r="F21" t="s">
        <v>156</v>
      </c>
      <c r="G21">
        <v>2050</v>
      </c>
      <c r="L21">
        <v>7.1333333333333329</v>
      </c>
      <c r="M21">
        <v>1</v>
      </c>
      <c r="N21">
        <v>13</v>
      </c>
      <c r="O21">
        <v>6</v>
      </c>
      <c r="Q21" t="s">
        <v>203</v>
      </c>
      <c r="R21" t="s">
        <v>234</v>
      </c>
      <c r="S21" t="s">
        <v>215</v>
      </c>
    </row>
    <row r="22" spans="1:19" x14ac:dyDescent="0.3">
      <c r="A22" t="s">
        <v>149</v>
      </c>
      <c r="B22" t="s">
        <v>187</v>
      </c>
      <c r="C22">
        <v>2</v>
      </c>
      <c r="F22" t="s">
        <v>159</v>
      </c>
      <c r="G22">
        <v>2150</v>
      </c>
      <c r="L22">
        <v>8.9749999999999996</v>
      </c>
      <c r="M22">
        <v>5</v>
      </c>
      <c r="N22">
        <v>9</v>
      </c>
      <c r="O22">
        <v>128</v>
      </c>
      <c r="P22">
        <v>23.1</v>
      </c>
      <c r="Q22" t="s">
        <v>203</v>
      </c>
      <c r="R22" t="s">
        <v>226</v>
      </c>
      <c r="S22" t="s">
        <v>215</v>
      </c>
    </row>
    <row r="23" spans="1:19" x14ac:dyDescent="0.3">
      <c r="A23" t="s">
        <v>150</v>
      </c>
      <c r="B23" t="s">
        <v>185</v>
      </c>
      <c r="C23">
        <v>2</v>
      </c>
      <c r="F23" t="s">
        <v>161</v>
      </c>
      <c r="G23">
        <v>3550</v>
      </c>
      <c r="L23">
        <v>5</v>
      </c>
      <c r="M23">
        <v>1</v>
      </c>
      <c r="N23">
        <v>9</v>
      </c>
      <c r="Q23" t="s">
        <v>235</v>
      </c>
      <c r="R23" t="s">
        <v>236</v>
      </c>
      <c r="S23" t="s">
        <v>223</v>
      </c>
    </row>
    <row r="24" spans="1:19" x14ac:dyDescent="0.3">
      <c r="A24" t="s">
        <v>163</v>
      </c>
      <c r="B24" t="s">
        <v>188</v>
      </c>
      <c r="C24">
        <v>2</v>
      </c>
      <c r="F24" t="s">
        <v>164</v>
      </c>
      <c r="G24">
        <v>1540</v>
      </c>
      <c r="Q24" t="s">
        <v>238</v>
      </c>
      <c r="R24" t="s">
        <v>219</v>
      </c>
      <c r="S24" t="s">
        <v>237</v>
      </c>
    </row>
    <row r="26" spans="1:19" x14ac:dyDescent="0.3">
      <c r="E26" t="s">
        <v>246</v>
      </c>
      <c r="Q26" t="s">
        <v>243</v>
      </c>
      <c r="R26" t="s">
        <v>250</v>
      </c>
      <c r="S26" t="s">
        <v>240</v>
      </c>
    </row>
    <row r="27" spans="1:19" x14ac:dyDescent="0.3">
      <c r="E27" t="s">
        <v>247</v>
      </c>
      <c r="Q27" t="s">
        <v>244</v>
      </c>
      <c r="R27" t="s">
        <v>251</v>
      </c>
      <c r="S27" t="s">
        <v>241</v>
      </c>
    </row>
    <row r="28" spans="1:19" x14ac:dyDescent="0.3">
      <c r="E28" t="s">
        <v>248</v>
      </c>
      <c r="Q28" t="s">
        <v>245</v>
      </c>
      <c r="R28" t="s">
        <v>252</v>
      </c>
      <c r="S28" t="s">
        <v>242</v>
      </c>
    </row>
    <row r="29" spans="1:19" x14ac:dyDescent="0.3">
      <c r="E29" t="s">
        <v>249</v>
      </c>
      <c r="R29" t="s">
        <v>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43CF-9C2D-4D1F-AAF4-CC07B772F3EF}">
  <dimension ref="A1:S24"/>
  <sheetViews>
    <sheetView workbookViewId="0">
      <pane xSplit="1" topLeftCell="B1" activePane="topRight" state="frozen"/>
      <selection pane="topRight" activeCell="G3" sqref="G3"/>
    </sheetView>
  </sheetViews>
  <sheetFormatPr defaultRowHeight="15.6" x14ac:dyDescent="0.3"/>
  <cols>
    <col min="1" max="1" width="27.3984375" bestFit="1" customWidth="1"/>
  </cols>
  <sheetData>
    <row r="1" spans="1:19" s="5" customFormat="1" x14ac:dyDescent="0.3">
      <c r="A1" s="8" t="s">
        <v>20</v>
      </c>
      <c r="B1" s="7" t="s">
        <v>55</v>
      </c>
      <c r="C1" s="8" t="s">
        <v>78</v>
      </c>
      <c r="D1" s="8" t="s">
        <v>239</v>
      </c>
      <c r="E1" s="8" t="s">
        <v>157</v>
      </c>
      <c r="F1" s="16" t="s">
        <v>192</v>
      </c>
      <c r="G1" s="16" t="s">
        <v>193</v>
      </c>
      <c r="H1" s="16" t="s">
        <v>194</v>
      </c>
      <c r="I1" s="16" t="s">
        <v>195</v>
      </c>
      <c r="J1" s="16" t="s">
        <v>197</v>
      </c>
      <c r="K1" s="16" t="s">
        <v>199</v>
      </c>
      <c r="L1" s="16" t="s">
        <v>198</v>
      </c>
      <c r="M1" s="16" t="s">
        <v>200</v>
      </c>
      <c r="N1" s="16" t="s">
        <v>201</v>
      </c>
      <c r="O1" s="16" t="s">
        <v>202</v>
      </c>
      <c r="P1" s="16" t="s">
        <v>204</v>
      </c>
      <c r="Q1" s="16" t="s">
        <v>205</v>
      </c>
      <c r="R1" s="16" t="s">
        <v>254</v>
      </c>
      <c r="S1" s="16" t="s">
        <v>255</v>
      </c>
    </row>
    <row r="2" spans="1:19" x14ac:dyDescent="0.3">
      <c r="A2" t="s">
        <v>163</v>
      </c>
      <c r="B2" t="s">
        <v>188</v>
      </c>
      <c r="C2">
        <v>2</v>
      </c>
      <c r="D2">
        <v>35.9</v>
      </c>
      <c r="E2">
        <v>1540</v>
      </c>
      <c r="O2">
        <v>0</v>
      </c>
      <c r="P2">
        <v>0</v>
      </c>
      <c r="Q2">
        <v>0</v>
      </c>
    </row>
    <row r="3" spans="1:19" x14ac:dyDescent="0.3">
      <c r="A3" t="s">
        <v>150</v>
      </c>
      <c r="B3" t="s">
        <v>185</v>
      </c>
      <c r="C3">
        <v>0</v>
      </c>
      <c r="D3">
        <v>65.066666670000004</v>
      </c>
      <c r="E3">
        <v>3550</v>
      </c>
      <c r="J3">
        <v>5</v>
      </c>
      <c r="K3">
        <v>1</v>
      </c>
      <c r="L3">
        <v>9</v>
      </c>
      <c r="O3">
        <v>1</v>
      </c>
      <c r="P3">
        <v>0</v>
      </c>
      <c r="Q3">
        <v>2</v>
      </c>
    </row>
    <row r="4" spans="1:19" x14ac:dyDescent="0.3">
      <c r="A4" t="s">
        <v>196</v>
      </c>
      <c r="B4" t="s">
        <v>186</v>
      </c>
      <c r="C4">
        <v>3</v>
      </c>
      <c r="D4">
        <v>120.56666666599999</v>
      </c>
      <c r="E4">
        <v>2050</v>
      </c>
      <c r="J4">
        <v>7.1333333333333329</v>
      </c>
      <c r="K4">
        <v>1</v>
      </c>
      <c r="L4">
        <v>13</v>
      </c>
      <c r="M4">
        <v>6</v>
      </c>
      <c r="O4">
        <v>2</v>
      </c>
      <c r="P4">
        <v>3</v>
      </c>
      <c r="Q4">
        <v>2</v>
      </c>
    </row>
    <row r="5" spans="1:19" x14ac:dyDescent="0.3">
      <c r="A5" t="s">
        <v>149</v>
      </c>
      <c r="B5" t="s">
        <v>187</v>
      </c>
      <c r="C5">
        <v>3</v>
      </c>
      <c r="D5">
        <v>142.38333336700001</v>
      </c>
      <c r="E5">
        <v>2150</v>
      </c>
      <c r="J5">
        <v>8.9749999999999996</v>
      </c>
      <c r="K5">
        <v>5</v>
      </c>
      <c r="L5">
        <v>9</v>
      </c>
      <c r="M5">
        <v>128</v>
      </c>
      <c r="N5">
        <v>23.1</v>
      </c>
      <c r="O5">
        <v>2</v>
      </c>
      <c r="P5">
        <v>2</v>
      </c>
      <c r="Q5">
        <v>2</v>
      </c>
    </row>
    <row r="6" spans="1:19" x14ac:dyDescent="0.3">
      <c r="A6" t="s">
        <v>101</v>
      </c>
      <c r="B6" t="s">
        <v>83</v>
      </c>
      <c r="C6">
        <v>0</v>
      </c>
      <c r="D6">
        <v>58.466666662999991</v>
      </c>
      <c r="E6">
        <v>3520</v>
      </c>
      <c r="F6">
        <v>20.16375</v>
      </c>
      <c r="G6">
        <v>0.56842985495133846</v>
      </c>
      <c r="H6">
        <v>19.190000000000001</v>
      </c>
      <c r="I6">
        <v>21</v>
      </c>
      <c r="J6">
        <v>6.3249999999999993</v>
      </c>
      <c r="K6">
        <v>1</v>
      </c>
      <c r="L6">
        <v>11</v>
      </c>
      <c r="M6">
        <f>AVERAGE(37,28,30,70,60)</f>
        <v>45</v>
      </c>
      <c r="O6">
        <v>2</v>
      </c>
      <c r="P6">
        <v>0</v>
      </c>
      <c r="Q6">
        <v>1</v>
      </c>
      <c r="R6">
        <v>2.2160000000000002</v>
      </c>
      <c r="S6">
        <v>1.804</v>
      </c>
    </row>
    <row r="7" spans="1:19" x14ac:dyDescent="0.3">
      <c r="A7" t="s">
        <v>110</v>
      </c>
      <c r="B7" t="s">
        <v>94</v>
      </c>
      <c r="C7">
        <v>0</v>
      </c>
      <c r="D7">
        <v>65.216666630000006</v>
      </c>
      <c r="E7">
        <v>3000</v>
      </c>
      <c r="F7">
        <v>20.844999999999999</v>
      </c>
      <c r="G7">
        <v>8.0482917442150428E-2</v>
      </c>
      <c r="H7">
        <v>20.420000000000002</v>
      </c>
      <c r="I7">
        <v>21.26</v>
      </c>
      <c r="M7">
        <v>7.7</v>
      </c>
      <c r="O7">
        <v>2</v>
      </c>
      <c r="P7">
        <v>1</v>
      </c>
      <c r="Q7">
        <v>2</v>
      </c>
      <c r="R7">
        <v>1.9590000000000001</v>
      </c>
      <c r="S7">
        <v>1.804</v>
      </c>
    </row>
    <row r="8" spans="1:19" x14ac:dyDescent="0.3">
      <c r="A8" t="s">
        <v>214</v>
      </c>
      <c r="B8" t="s">
        <v>90</v>
      </c>
      <c r="C8">
        <v>1</v>
      </c>
      <c r="D8">
        <v>45.283333299999995</v>
      </c>
      <c r="E8">
        <v>3350</v>
      </c>
      <c r="F8">
        <v>19.055</v>
      </c>
      <c r="G8">
        <v>1.8888532676379777</v>
      </c>
      <c r="H8">
        <v>17.21</v>
      </c>
      <c r="I8">
        <v>21.66</v>
      </c>
      <c r="J8">
        <v>4.7</v>
      </c>
      <c r="K8">
        <v>1</v>
      </c>
      <c r="L8">
        <v>13</v>
      </c>
      <c r="N8">
        <v>17</v>
      </c>
      <c r="O8">
        <v>2</v>
      </c>
      <c r="P8">
        <v>0</v>
      </c>
      <c r="Q8">
        <v>1</v>
      </c>
      <c r="R8">
        <v>0.317</v>
      </c>
      <c r="S8">
        <v>0.40100000000000002</v>
      </c>
    </row>
    <row r="9" spans="1:19" x14ac:dyDescent="0.3">
      <c r="A9" t="s">
        <v>108</v>
      </c>
      <c r="B9" t="s">
        <v>189</v>
      </c>
      <c r="C9">
        <v>2</v>
      </c>
      <c r="E9">
        <v>2700</v>
      </c>
      <c r="J9">
        <v>3.5799999999999996</v>
      </c>
      <c r="K9">
        <v>1</v>
      </c>
      <c r="L9">
        <v>14</v>
      </c>
      <c r="N9">
        <v>17.2</v>
      </c>
      <c r="O9">
        <v>2</v>
      </c>
      <c r="P9">
        <v>0</v>
      </c>
      <c r="Q9">
        <v>2</v>
      </c>
    </row>
    <row r="10" spans="1:19" x14ac:dyDescent="0.3">
      <c r="A10" t="s">
        <v>213</v>
      </c>
      <c r="B10" t="s">
        <v>97</v>
      </c>
      <c r="C10">
        <v>1</v>
      </c>
      <c r="D10">
        <v>48.35</v>
      </c>
      <c r="E10">
        <v>3680</v>
      </c>
      <c r="F10">
        <v>21.02</v>
      </c>
      <c r="G10">
        <v>0.31112698372207931</v>
      </c>
      <c r="H10">
        <v>20.8</v>
      </c>
      <c r="I10">
        <v>0.35699999999999998</v>
      </c>
      <c r="J10">
        <v>2.3285714285714287</v>
      </c>
      <c r="K10">
        <v>1</v>
      </c>
      <c r="L10">
        <v>10</v>
      </c>
      <c r="M10">
        <v>42</v>
      </c>
      <c r="O10">
        <v>2</v>
      </c>
      <c r="P10">
        <v>1</v>
      </c>
      <c r="Q10">
        <v>2</v>
      </c>
      <c r="R10">
        <v>0.307</v>
      </c>
      <c r="S10">
        <v>1.403</v>
      </c>
    </row>
    <row r="11" spans="1:19" x14ac:dyDescent="0.3">
      <c r="A11" t="s">
        <v>109</v>
      </c>
      <c r="B11" t="s">
        <v>93</v>
      </c>
      <c r="C11">
        <v>1</v>
      </c>
      <c r="D11">
        <v>48.833333332999999</v>
      </c>
      <c r="E11">
        <v>3730</v>
      </c>
      <c r="J11">
        <v>2.3285714285714287</v>
      </c>
      <c r="K11">
        <v>1</v>
      </c>
      <c r="L11">
        <v>10</v>
      </c>
      <c r="M11">
        <f>AVERAGE(44,23)</f>
        <v>33.5</v>
      </c>
      <c r="O11">
        <v>2</v>
      </c>
      <c r="P11">
        <v>1</v>
      </c>
      <c r="Q11">
        <v>2</v>
      </c>
      <c r="R11">
        <v>0.28699999999999998</v>
      </c>
      <c r="S11">
        <v>1.002</v>
      </c>
    </row>
    <row r="12" spans="1:19" x14ac:dyDescent="0.3">
      <c r="A12" t="s">
        <v>107</v>
      </c>
      <c r="B12" t="s">
        <v>89</v>
      </c>
      <c r="C12">
        <v>1</v>
      </c>
      <c r="D12">
        <v>45.966666700000005</v>
      </c>
      <c r="E12">
        <v>3200</v>
      </c>
      <c r="F12">
        <v>21.024999999999999</v>
      </c>
      <c r="G12">
        <v>0.13820274961085185</v>
      </c>
      <c r="H12">
        <v>20.85</v>
      </c>
      <c r="I12">
        <v>21.18</v>
      </c>
      <c r="J12">
        <v>5.0600000000000005</v>
      </c>
      <c r="K12">
        <v>1</v>
      </c>
      <c r="L12">
        <v>12</v>
      </c>
      <c r="O12">
        <v>2</v>
      </c>
      <c r="P12">
        <v>0</v>
      </c>
      <c r="Q12">
        <v>1</v>
      </c>
      <c r="R12">
        <v>0.27700000000000002</v>
      </c>
      <c r="S12">
        <v>0.2</v>
      </c>
    </row>
    <row r="13" spans="1:19" x14ac:dyDescent="0.3">
      <c r="A13" t="s">
        <v>105</v>
      </c>
      <c r="B13" t="s">
        <v>87</v>
      </c>
      <c r="C13">
        <v>2</v>
      </c>
      <c r="D13">
        <v>41.949999999999996</v>
      </c>
      <c r="E13">
        <v>3100</v>
      </c>
      <c r="F13">
        <v>21.049999999999997</v>
      </c>
      <c r="G13">
        <v>2.5182434354128866</v>
      </c>
      <c r="H13">
        <v>17.899999999999999</v>
      </c>
      <c r="I13">
        <v>24.74</v>
      </c>
      <c r="J13">
        <v>8.4750000000000014</v>
      </c>
      <c r="K13">
        <v>1</v>
      </c>
      <c r="L13">
        <v>12</v>
      </c>
      <c r="N13">
        <v>18.8</v>
      </c>
      <c r="O13">
        <v>2</v>
      </c>
      <c r="P13">
        <v>3</v>
      </c>
      <c r="Q13">
        <v>2</v>
      </c>
      <c r="R13">
        <v>0.27700000000000002</v>
      </c>
      <c r="S13">
        <v>0.40100000000000002</v>
      </c>
    </row>
    <row r="14" spans="1:19" x14ac:dyDescent="0.3">
      <c r="A14" t="s">
        <v>210</v>
      </c>
      <c r="B14" t="s">
        <v>91</v>
      </c>
      <c r="C14">
        <v>0</v>
      </c>
      <c r="D14">
        <v>58.616666663000004</v>
      </c>
      <c r="E14">
        <v>2850</v>
      </c>
      <c r="F14">
        <v>20.816666666666666</v>
      </c>
      <c r="G14">
        <v>0.27847202133547777</v>
      </c>
      <c r="H14">
        <v>20.38</v>
      </c>
      <c r="I14">
        <v>21.25</v>
      </c>
      <c r="J14">
        <v>4.7</v>
      </c>
      <c r="K14">
        <v>1</v>
      </c>
      <c r="L14">
        <v>12</v>
      </c>
      <c r="M14">
        <f>AVERAGE(127,40,92,62,92,164)</f>
        <v>96.166666666666671</v>
      </c>
      <c r="N14">
        <v>19.600000000000001</v>
      </c>
      <c r="O14">
        <v>2</v>
      </c>
      <c r="P14">
        <v>1</v>
      </c>
      <c r="Q14">
        <v>2</v>
      </c>
      <c r="R14">
        <v>0.248</v>
      </c>
      <c r="S14">
        <v>2.8069999999999999</v>
      </c>
    </row>
    <row r="15" spans="1:19" x14ac:dyDescent="0.3">
      <c r="A15" t="s">
        <v>171</v>
      </c>
      <c r="B15" t="s">
        <v>96</v>
      </c>
      <c r="C15">
        <v>0</v>
      </c>
      <c r="D15">
        <v>54.200000330000009</v>
      </c>
      <c r="E15">
        <v>4000</v>
      </c>
      <c r="F15">
        <v>21.672499999999999</v>
      </c>
      <c r="G15">
        <v>0.95990884983940084</v>
      </c>
      <c r="H15">
        <v>21.02</v>
      </c>
      <c r="I15">
        <v>23.1</v>
      </c>
      <c r="O15">
        <v>2</v>
      </c>
      <c r="P15">
        <v>0</v>
      </c>
      <c r="Q15">
        <v>2</v>
      </c>
      <c r="R15">
        <v>4.4329999999999998</v>
      </c>
      <c r="S15">
        <v>7.4180000000000001</v>
      </c>
    </row>
    <row r="16" spans="1:19" x14ac:dyDescent="0.3">
      <c r="A16" t="s">
        <v>103</v>
      </c>
      <c r="B16" t="s">
        <v>85</v>
      </c>
      <c r="C16">
        <v>2</v>
      </c>
      <c r="D16">
        <v>40.599999966999995</v>
      </c>
      <c r="E16">
        <v>1650</v>
      </c>
      <c r="F16">
        <v>24.625</v>
      </c>
      <c r="G16">
        <v>4.5482597404575213E-2</v>
      </c>
      <c r="H16">
        <v>23.88</v>
      </c>
      <c r="I16">
        <v>25.43</v>
      </c>
      <c r="J16">
        <v>5.2250000000000005</v>
      </c>
      <c r="K16">
        <v>1</v>
      </c>
      <c r="L16">
        <v>14</v>
      </c>
      <c r="M16">
        <f>AVERAGE(35,15,36)</f>
        <v>28.666666666666668</v>
      </c>
      <c r="N16">
        <v>24.1</v>
      </c>
      <c r="O16">
        <v>2</v>
      </c>
      <c r="P16">
        <v>2</v>
      </c>
      <c r="Q16">
        <v>2</v>
      </c>
      <c r="R16">
        <v>0.35599999999999998</v>
      </c>
      <c r="S16">
        <v>0.90200000000000002</v>
      </c>
    </row>
    <row r="17" spans="1:19" x14ac:dyDescent="0.3">
      <c r="A17" t="s">
        <v>104</v>
      </c>
      <c r="B17" t="s">
        <v>86</v>
      </c>
      <c r="C17">
        <v>2</v>
      </c>
      <c r="D17">
        <v>42.633333332999996</v>
      </c>
      <c r="E17">
        <v>2250</v>
      </c>
      <c r="F17">
        <v>25.902500000000003</v>
      </c>
      <c r="G17">
        <v>1.6502398815525783</v>
      </c>
      <c r="H17">
        <v>24.13</v>
      </c>
      <c r="I17">
        <v>28.07</v>
      </c>
      <c r="M17">
        <v>1</v>
      </c>
      <c r="N17">
        <v>14.2</v>
      </c>
      <c r="O17">
        <v>2</v>
      </c>
      <c r="P17">
        <v>3</v>
      </c>
      <c r="Q17">
        <v>2</v>
      </c>
      <c r="R17">
        <v>0.317</v>
      </c>
      <c r="S17">
        <v>0.70199999999999996</v>
      </c>
    </row>
    <row r="18" spans="1:19" x14ac:dyDescent="0.3">
      <c r="A18" t="s">
        <v>211</v>
      </c>
      <c r="B18" t="s">
        <v>82</v>
      </c>
      <c r="C18">
        <v>2</v>
      </c>
      <c r="D18">
        <v>41.166666663000001</v>
      </c>
      <c r="E18">
        <v>2600</v>
      </c>
      <c r="F18">
        <v>22.27</v>
      </c>
      <c r="G18">
        <v>0.83</v>
      </c>
      <c r="H18">
        <v>21.34</v>
      </c>
      <c r="I18">
        <v>23.34</v>
      </c>
      <c r="J18">
        <v>8.6</v>
      </c>
      <c r="K18">
        <v>4</v>
      </c>
      <c r="L18">
        <v>9</v>
      </c>
      <c r="N18">
        <v>19.100000000000001</v>
      </c>
      <c r="O18">
        <v>2</v>
      </c>
      <c r="P18">
        <v>1</v>
      </c>
      <c r="Q18">
        <v>2</v>
      </c>
      <c r="R18">
        <v>0.27700000000000002</v>
      </c>
      <c r="S18">
        <v>0.30099999999999999</v>
      </c>
    </row>
    <row r="19" spans="1:19" x14ac:dyDescent="0.3">
      <c r="A19" t="s">
        <v>212</v>
      </c>
      <c r="B19" t="s">
        <v>92</v>
      </c>
      <c r="C19">
        <v>2</v>
      </c>
      <c r="D19">
        <v>41.650000000000006</v>
      </c>
      <c r="E19">
        <v>3900</v>
      </c>
      <c r="F19">
        <v>21.091999999999999</v>
      </c>
      <c r="G19">
        <v>0.96642123321044693</v>
      </c>
      <c r="H19">
        <v>20.239999999999998</v>
      </c>
      <c r="I19">
        <v>22.66</v>
      </c>
      <c r="J19">
        <v>8.6</v>
      </c>
      <c r="K19">
        <v>4</v>
      </c>
      <c r="L19">
        <v>9</v>
      </c>
      <c r="N19">
        <v>14.2</v>
      </c>
      <c r="O19">
        <v>2</v>
      </c>
      <c r="P19">
        <v>1</v>
      </c>
      <c r="Q19">
        <v>2</v>
      </c>
      <c r="R19">
        <v>0.25800000000000001</v>
      </c>
      <c r="S19">
        <v>0.30099999999999999</v>
      </c>
    </row>
    <row r="20" spans="1:19" x14ac:dyDescent="0.3">
      <c r="A20" t="s">
        <v>100</v>
      </c>
      <c r="B20" t="s">
        <v>81</v>
      </c>
      <c r="C20">
        <v>2</v>
      </c>
      <c r="D20">
        <v>41.46666669999999</v>
      </c>
      <c r="E20">
        <v>3200</v>
      </c>
      <c r="F20">
        <v>21.365000000000002</v>
      </c>
      <c r="G20">
        <v>0.2636285265292817</v>
      </c>
      <c r="H20">
        <v>21.06</v>
      </c>
      <c r="I20">
        <v>21.68</v>
      </c>
      <c r="N20">
        <v>16.3</v>
      </c>
      <c r="O20">
        <v>2</v>
      </c>
      <c r="P20">
        <v>0</v>
      </c>
      <c r="Q20">
        <v>2</v>
      </c>
      <c r="R20">
        <v>0.26800000000000002</v>
      </c>
      <c r="S20">
        <v>0.30099999999999999</v>
      </c>
    </row>
    <row r="21" spans="1:19" x14ac:dyDescent="0.3">
      <c r="A21" t="s">
        <v>98</v>
      </c>
      <c r="B21" t="s">
        <v>79</v>
      </c>
      <c r="C21">
        <v>2</v>
      </c>
      <c r="D21">
        <v>41.5</v>
      </c>
      <c r="E21">
        <v>2700</v>
      </c>
      <c r="F21">
        <v>22.728333333333335</v>
      </c>
      <c r="G21">
        <v>0.72554577158623557</v>
      </c>
      <c r="H21">
        <v>21.84</v>
      </c>
      <c r="I21">
        <v>23.56</v>
      </c>
      <c r="N21">
        <v>13.8</v>
      </c>
      <c r="O21">
        <v>2</v>
      </c>
      <c r="P21">
        <v>2</v>
      </c>
      <c r="Q21">
        <v>1</v>
      </c>
      <c r="R21">
        <v>0.27700000000000002</v>
      </c>
      <c r="S21">
        <v>1.2030000000000001</v>
      </c>
    </row>
    <row r="22" spans="1:19" x14ac:dyDescent="0.3">
      <c r="A22" t="s">
        <v>102</v>
      </c>
      <c r="B22" t="s">
        <v>84</v>
      </c>
      <c r="C22">
        <v>2</v>
      </c>
      <c r="D22">
        <v>40.683333330000004</v>
      </c>
      <c r="E22">
        <v>2740</v>
      </c>
      <c r="F22">
        <v>24.105</v>
      </c>
      <c r="G22">
        <v>2.6409152453900013</v>
      </c>
      <c r="H22">
        <v>22.58</v>
      </c>
      <c r="I22">
        <v>28.06</v>
      </c>
      <c r="O22">
        <v>2</v>
      </c>
      <c r="P22">
        <v>2</v>
      </c>
      <c r="Q22">
        <v>2</v>
      </c>
      <c r="R22">
        <v>0.251</v>
      </c>
      <c r="S22">
        <v>0.30099999999999999</v>
      </c>
    </row>
    <row r="23" spans="1:19" x14ac:dyDescent="0.3">
      <c r="A23" t="s">
        <v>99</v>
      </c>
      <c r="B23" t="s">
        <v>80</v>
      </c>
      <c r="C23">
        <v>2</v>
      </c>
      <c r="D23">
        <v>39.433333336999993</v>
      </c>
      <c r="E23">
        <v>2800</v>
      </c>
      <c r="F23">
        <v>25.15</v>
      </c>
      <c r="G23">
        <v>2.2103891060173093</v>
      </c>
      <c r="H23">
        <v>21.19</v>
      </c>
      <c r="I23">
        <v>28.52</v>
      </c>
      <c r="J23">
        <v>7.2249999999999996</v>
      </c>
      <c r="K23">
        <v>1</v>
      </c>
      <c r="L23">
        <v>14</v>
      </c>
      <c r="M23">
        <v>19</v>
      </c>
      <c r="O23">
        <v>2</v>
      </c>
      <c r="P23">
        <v>2</v>
      </c>
      <c r="Q23">
        <v>2</v>
      </c>
      <c r="R23">
        <v>0.22800000000000001</v>
      </c>
      <c r="S23">
        <v>0.2</v>
      </c>
    </row>
    <row r="24" spans="1:19" x14ac:dyDescent="0.3">
      <c r="A24" t="s">
        <v>106</v>
      </c>
      <c r="B24" t="s">
        <v>88</v>
      </c>
      <c r="C24">
        <v>2</v>
      </c>
      <c r="F24">
        <v>22.914999999999999</v>
      </c>
      <c r="G24">
        <v>0.40305086527633227</v>
      </c>
      <c r="H24">
        <v>22.63</v>
      </c>
      <c r="I24">
        <v>23.2</v>
      </c>
      <c r="J24">
        <v>3.1749999999999998</v>
      </c>
      <c r="K24">
        <v>1</v>
      </c>
      <c r="L24">
        <v>10</v>
      </c>
      <c r="M24">
        <v>23</v>
      </c>
      <c r="N24">
        <v>19.600000000000001</v>
      </c>
      <c r="O24">
        <v>2</v>
      </c>
      <c r="P24">
        <v>0</v>
      </c>
      <c r="Q24">
        <v>1</v>
      </c>
      <c r="R24">
        <v>0.33100000000000002</v>
      </c>
      <c r="S24">
        <v>0.2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" zoomScale="107" workbookViewId="0">
      <pane xSplit="1" topLeftCell="B1" activePane="topRight" state="frozen"/>
      <selection activeCell="A46" sqref="A46"/>
      <selection pane="topRight" activeCell="C4" sqref="C4"/>
    </sheetView>
  </sheetViews>
  <sheetFormatPr defaultColWidth="10.796875" defaultRowHeight="15.6" x14ac:dyDescent="0.3"/>
  <cols>
    <col min="1" max="1" width="16.796875" style="5" bestFit="1" customWidth="1"/>
    <col min="2" max="2" width="17.796875" style="5" bestFit="1" customWidth="1"/>
    <col min="3" max="3" width="6.19921875" style="5" bestFit="1" customWidth="1"/>
    <col min="4" max="4" width="18.19921875" style="5" bestFit="1" customWidth="1"/>
    <col min="5" max="5" width="21" style="5" bestFit="1" customWidth="1"/>
    <col min="6" max="6" width="70" style="5" bestFit="1" customWidth="1"/>
    <col min="7" max="7" width="30.796875" style="1" bestFit="1" customWidth="1"/>
    <col min="8" max="8" width="15" style="1" bestFit="1" customWidth="1"/>
    <col min="9" max="16384" width="10.796875" style="5"/>
  </cols>
  <sheetData>
    <row r="1" spans="1:12" x14ac:dyDescent="0.3">
      <c r="B1" s="6" t="s">
        <v>178</v>
      </c>
    </row>
    <row r="2" spans="1:12" x14ac:dyDescent="0.3">
      <c r="A2" s="8" t="s">
        <v>20</v>
      </c>
      <c r="B2" s="7" t="s">
        <v>55</v>
      </c>
      <c r="C2" s="8" t="s">
        <v>151</v>
      </c>
      <c r="D2" s="8" t="s">
        <v>152</v>
      </c>
      <c r="E2" s="8" t="s">
        <v>175</v>
      </c>
      <c r="F2" s="8" t="s">
        <v>78</v>
      </c>
      <c r="G2" s="8" t="s">
        <v>76</v>
      </c>
      <c r="H2" s="8" t="s">
        <v>157</v>
      </c>
      <c r="I2" s="16" t="s">
        <v>192</v>
      </c>
      <c r="J2" s="16" t="s">
        <v>193</v>
      </c>
      <c r="K2" s="16" t="s">
        <v>194</v>
      </c>
      <c r="L2" s="16" t="s">
        <v>195</v>
      </c>
    </row>
    <row r="3" spans="1:12" x14ac:dyDescent="0.3">
      <c r="A3" s="5" t="s">
        <v>174</v>
      </c>
      <c r="B3" s="1" t="s">
        <v>0</v>
      </c>
      <c r="C3" s="5" t="s">
        <v>172</v>
      </c>
      <c r="D3" s="5" t="s">
        <v>153</v>
      </c>
      <c r="E3" s="1" t="s">
        <v>71</v>
      </c>
      <c r="F3" s="3" t="s">
        <v>21</v>
      </c>
      <c r="G3" s="1" t="s">
        <v>22</v>
      </c>
      <c r="H3" s="1" t="s">
        <v>168</v>
      </c>
    </row>
    <row r="4" spans="1:12" x14ac:dyDescent="0.3">
      <c r="A4" s="5" t="s">
        <v>174</v>
      </c>
      <c r="B4" s="1" t="s">
        <v>1</v>
      </c>
      <c r="C4" s="5" t="s">
        <v>172</v>
      </c>
      <c r="D4" s="5" t="s">
        <v>153</v>
      </c>
      <c r="E4" s="1" t="s">
        <v>71</v>
      </c>
      <c r="F4" s="3" t="s">
        <v>23</v>
      </c>
      <c r="G4" s="1" t="s">
        <v>24</v>
      </c>
      <c r="H4" s="1" t="s">
        <v>169</v>
      </c>
    </row>
    <row r="5" spans="1:12" x14ac:dyDescent="0.3">
      <c r="A5" s="5" t="s">
        <v>174</v>
      </c>
      <c r="B5" s="1" t="s">
        <v>2</v>
      </c>
      <c r="C5" s="5" t="s">
        <v>172</v>
      </c>
      <c r="D5" s="5" t="s">
        <v>153</v>
      </c>
      <c r="E5" s="1" t="s">
        <v>71</v>
      </c>
      <c r="F5" s="3" t="s">
        <v>25</v>
      </c>
      <c r="G5" s="1" t="s">
        <v>26</v>
      </c>
      <c r="H5" s="1">
        <v>2200</v>
      </c>
    </row>
    <row r="6" spans="1:12" x14ac:dyDescent="0.3">
      <c r="A6" s="5" t="s">
        <v>174</v>
      </c>
      <c r="B6" s="1" t="s">
        <v>3</v>
      </c>
      <c r="C6" s="5" t="s">
        <v>172</v>
      </c>
      <c r="D6" s="5" t="s">
        <v>153</v>
      </c>
      <c r="E6" s="1" t="s">
        <v>71</v>
      </c>
      <c r="F6" s="3" t="s">
        <v>27</v>
      </c>
      <c r="G6" s="1" t="s">
        <v>28</v>
      </c>
      <c r="H6" s="1">
        <v>3100</v>
      </c>
    </row>
    <row r="7" spans="1:12" x14ac:dyDescent="0.3">
      <c r="A7" s="5" t="s">
        <v>174</v>
      </c>
      <c r="B7" s="1" t="s">
        <v>4</v>
      </c>
      <c r="C7" s="5" t="s">
        <v>172</v>
      </c>
      <c r="D7" s="5" t="s">
        <v>153</v>
      </c>
      <c r="E7" s="1" t="s">
        <v>72</v>
      </c>
      <c r="F7" s="1" t="s">
        <v>29</v>
      </c>
      <c r="G7" s="1" t="s">
        <v>30</v>
      </c>
      <c r="H7" s="1">
        <v>2300</v>
      </c>
    </row>
    <row r="8" spans="1:12" x14ac:dyDescent="0.3">
      <c r="A8" s="5" t="s">
        <v>174</v>
      </c>
      <c r="B8" s="1" t="s">
        <v>5</v>
      </c>
      <c r="C8" s="5" t="s">
        <v>172</v>
      </c>
      <c r="D8" s="5" t="s">
        <v>155</v>
      </c>
      <c r="E8" s="1" t="s">
        <v>72</v>
      </c>
      <c r="F8" s="1" t="s">
        <v>31</v>
      </c>
      <c r="G8" s="1" t="s">
        <v>32</v>
      </c>
      <c r="H8" s="3">
        <v>1700</v>
      </c>
    </row>
    <row r="9" spans="1:12" x14ac:dyDescent="0.3">
      <c r="A9" s="5" t="s">
        <v>174</v>
      </c>
      <c r="B9" s="1" t="s">
        <v>6</v>
      </c>
      <c r="C9" s="5" t="s">
        <v>172</v>
      </c>
      <c r="D9" s="5" t="s">
        <v>153</v>
      </c>
      <c r="E9" s="1" t="s">
        <v>72</v>
      </c>
      <c r="F9" s="1" t="s">
        <v>33</v>
      </c>
      <c r="G9" s="1" t="s">
        <v>34</v>
      </c>
      <c r="H9" s="1">
        <v>1900</v>
      </c>
    </row>
    <row r="10" spans="1:12" x14ac:dyDescent="0.3">
      <c r="A10" s="5" t="s">
        <v>174</v>
      </c>
      <c r="B10" s="1" t="s">
        <v>7</v>
      </c>
      <c r="C10" s="5" t="s">
        <v>172</v>
      </c>
      <c r="D10" s="5" t="s">
        <v>153</v>
      </c>
      <c r="E10" s="1" t="s">
        <v>72</v>
      </c>
      <c r="F10" s="1" t="s">
        <v>35</v>
      </c>
      <c r="G10" s="1" t="s">
        <v>36</v>
      </c>
      <c r="H10" s="1">
        <v>3400</v>
      </c>
    </row>
    <row r="11" spans="1:12" x14ac:dyDescent="0.3">
      <c r="A11" s="5" t="s">
        <v>174</v>
      </c>
      <c r="B11" s="1" t="s">
        <v>8</v>
      </c>
      <c r="C11" s="5" t="s">
        <v>172</v>
      </c>
      <c r="D11" s="5" t="s">
        <v>153</v>
      </c>
      <c r="E11" s="1" t="s">
        <v>72</v>
      </c>
      <c r="F11" s="1" t="s">
        <v>37</v>
      </c>
      <c r="G11" s="1" t="s">
        <v>24</v>
      </c>
      <c r="H11" s="1" t="s">
        <v>130</v>
      </c>
    </row>
    <row r="12" spans="1:12" x14ac:dyDescent="0.3">
      <c r="A12" s="5" t="s">
        <v>174</v>
      </c>
      <c r="B12" s="1" t="s">
        <v>9</v>
      </c>
      <c r="C12" s="5" t="s">
        <v>172</v>
      </c>
      <c r="D12" s="5" t="s">
        <v>153</v>
      </c>
      <c r="E12" s="1" t="s">
        <v>72</v>
      </c>
      <c r="F12" s="1" t="s">
        <v>38</v>
      </c>
      <c r="G12" s="1" t="s">
        <v>24</v>
      </c>
      <c r="H12" s="1" t="s">
        <v>130</v>
      </c>
    </row>
    <row r="13" spans="1:12" x14ac:dyDescent="0.3">
      <c r="A13" s="5" t="s">
        <v>174</v>
      </c>
      <c r="B13" s="1" t="s">
        <v>10</v>
      </c>
      <c r="C13" s="5" t="s">
        <v>173</v>
      </c>
      <c r="D13" s="5" t="s">
        <v>153</v>
      </c>
      <c r="E13" s="1" t="s">
        <v>176</v>
      </c>
      <c r="F13" s="1" t="s">
        <v>39</v>
      </c>
      <c r="G13" s="1" t="s">
        <v>40</v>
      </c>
      <c r="H13" s="1" t="s">
        <v>167</v>
      </c>
    </row>
    <row r="14" spans="1:12" x14ac:dyDescent="0.3">
      <c r="A14" s="5" t="s">
        <v>174</v>
      </c>
      <c r="B14" s="1" t="s">
        <v>11</v>
      </c>
      <c r="C14" s="5" t="s">
        <v>173</v>
      </c>
      <c r="D14" s="5" t="s">
        <v>153</v>
      </c>
      <c r="E14" s="1" t="s">
        <v>176</v>
      </c>
      <c r="F14" s="1" t="s">
        <v>41</v>
      </c>
      <c r="G14" s="1" t="s">
        <v>40</v>
      </c>
      <c r="H14" s="1" t="s">
        <v>167</v>
      </c>
    </row>
    <row r="15" spans="1:12" x14ac:dyDescent="0.3">
      <c r="A15" s="5" t="s">
        <v>174</v>
      </c>
      <c r="B15" s="1" t="s">
        <v>12</v>
      </c>
      <c r="C15" s="5" t="s">
        <v>173</v>
      </c>
      <c r="D15" s="5" t="s">
        <v>153</v>
      </c>
      <c r="E15" s="1" t="s">
        <v>190</v>
      </c>
      <c r="F15" s="1" t="s">
        <v>42</v>
      </c>
      <c r="G15" s="1" t="s">
        <v>43</v>
      </c>
      <c r="H15" s="1">
        <v>0</v>
      </c>
    </row>
    <row r="16" spans="1:12" x14ac:dyDescent="0.3">
      <c r="A16" s="5" t="s">
        <v>174</v>
      </c>
      <c r="B16" s="1" t="s">
        <v>13</v>
      </c>
      <c r="C16" s="5" t="s">
        <v>173</v>
      </c>
      <c r="D16" s="5" t="s">
        <v>153</v>
      </c>
      <c r="E16" s="1" t="s">
        <v>176</v>
      </c>
      <c r="F16" s="1" t="s">
        <v>44</v>
      </c>
      <c r="G16" s="1" t="s">
        <v>45</v>
      </c>
      <c r="H16" s="1">
        <v>3700</v>
      </c>
    </row>
    <row r="17" spans="1:8" x14ac:dyDescent="0.3">
      <c r="A17" s="5" t="s">
        <v>174</v>
      </c>
      <c r="B17" s="1" t="s">
        <v>14</v>
      </c>
      <c r="C17" s="5" t="s">
        <v>173</v>
      </c>
      <c r="D17" s="5" t="s">
        <v>153</v>
      </c>
      <c r="E17" s="1" t="s">
        <v>176</v>
      </c>
      <c r="F17" s="1" t="s">
        <v>46</v>
      </c>
      <c r="G17" s="1" t="s">
        <v>47</v>
      </c>
      <c r="H17" s="1">
        <v>2510</v>
      </c>
    </row>
    <row r="18" spans="1:8" x14ac:dyDescent="0.3">
      <c r="A18" s="5" t="s">
        <v>174</v>
      </c>
      <c r="B18" s="5" t="s">
        <v>15</v>
      </c>
      <c r="C18" s="5" t="s">
        <v>173</v>
      </c>
      <c r="D18" s="5" t="s">
        <v>153</v>
      </c>
      <c r="E18" s="1" t="s">
        <v>176</v>
      </c>
      <c r="F18" s="1" t="s">
        <v>48</v>
      </c>
      <c r="G18" s="1" t="s">
        <v>24</v>
      </c>
      <c r="H18" s="2">
        <v>3700</v>
      </c>
    </row>
    <row r="19" spans="1:8" x14ac:dyDescent="0.3">
      <c r="A19" s="5" t="s">
        <v>174</v>
      </c>
      <c r="B19" s="1" t="s">
        <v>16</v>
      </c>
      <c r="C19" s="5" t="s">
        <v>173</v>
      </c>
      <c r="D19" s="5" t="s">
        <v>153</v>
      </c>
      <c r="E19" s="1" t="s">
        <v>190</v>
      </c>
      <c r="F19" s="1" t="s">
        <v>49</v>
      </c>
      <c r="G19" s="1" t="s">
        <v>50</v>
      </c>
      <c r="H19" s="1">
        <v>3600</v>
      </c>
    </row>
    <row r="20" spans="1:8" x14ac:dyDescent="0.3">
      <c r="A20" s="5" t="s">
        <v>174</v>
      </c>
      <c r="B20" s="1" t="s">
        <v>17</v>
      </c>
      <c r="C20" s="5" t="s">
        <v>173</v>
      </c>
      <c r="D20" s="5" t="s">
        <v>153</v>
      </c>
      <c r="E20" s="1" t="s">
        <v>176</v>
      </c>
      <c r="F20" s="1" t="s">
        <v>51</v>
      </c>
      <c r="G20" s="1" t="s">
        <v>52</v>
      </c>
      <c r="H20" s="1">
        <v>3500</v>
      </c>
    </row>
    <row r="21" spans="1:8" x14ac:dyDescent="0.3">
      <c r="A21" s="5" t="s">
        <v>174</v>
      </c>
      <c r="B21" s="1" t="s">
        <v>18</v>
      </c>
      <c r="C21" s="5" t="s">
        <v>173</v>
      </c>
      <c r="D21" s="5" t="s">
        <v>153</v>
      </c>
      <c r="E21" s="1" t="s">
        <v>176</v>
      </c>
      <c r="F21" s="1" t="s">
        <v>33</v>
      </c>
      <c r="G21" s="1" t="s">
        <v>34</v>
      </c>
      <c r="H21" s="1">
        <v>1900</v>
      </c>
    </row>
    <row r="22" spans="1:8" x14ac:dyDescent="0.3">
      <c r="A22" s="5" t="s">
        <v>174</v>
      </c>
      <c r="B22" s="1" t="s">
        <v>19</v>
      </c>
      <c r="C22" s="5" t="s">
        <v>173</v>
      </c>
      <c r="D22" s="5" t="s">
        <v>153</v>
      </c>
      <c r="E22" s="1" t="s">
        <v>176</v>
      </c>
      <c r="F22" s="1" t="s">
        <v>53</v>
      </c>
      <c r="G22" s="1" t="s">
        <v>54</v>
      </c>
      <c r="H22" s="1">
        <v>3450</v>
      </c>
    </row>
    <row r="23" spans="1:8" x14ac:dyDescent="0.3">
      <c r="A23" s="5" t="s">
        <v>174</v>
      </c>
      <c r="B23" s="4" t="s">
        <v>182</v>
      </c>
      <c r="C23" s="5" t="s">
        <v>173</v>
      </c>
      <c r="D23" s="5" t="s">
        <v>154</v>
      </c>
      <c r="E23" s="1" t="s">
        <v>179</v>
      </c>
      <c r="F23" s="1" t="s">
        <v>166</v>
      </c>
      <c r="G23" s="1" t="s">
        <v>77</v>
      </c>
      <c r="H23" s="1" t="s">
        <v>177</v>
      </c>
    </row>
    <row r="24" spans="1:8" x14ac:dyDescent="0.3">
      <c r="A24" s="5" t="s">
        <v>174</v>
      </c>
      <c r="B24" s="4" t="s">
        <v>181</v>
      </c>
      <c r="C24" s="5" t="s">
        <v>173</v>
      </c>
      <c r="D24" s="5" t="s">
        <v>154</v>
      </c>
      <c r="E24" s="1" t="s">
        <v>179</v>
      </c>
      <c r="F24" s="1" t="s">
        <v>166</v>
      </c>
      <c r="G24" s="1" t="s">
        <v>77</v>
      </c>
      <c r="H24" s="1" t="s">
        <v>177</v>
      </c>
    </row>
    <row r="25" spans="1:8" x14ac:dyDescent="0.3">
      <c r="A25" s="5" t="s">
        <v>174</v>
      </c>
      <c r="B25" s="4" t="s">
        <v>184</v>
      </c>
      <c r="C25" s="5" t="s">
        <v>173</v>
      </c>
      <c r="D25" s="5" t="s">
        <v>154</v>
      </c>
      <c r="E25" s="1" t="s">
        <v>179</v>
      </c>
      <c r="F25" s="1" t="s">
        <v>166</v>
      </c>
      <c r="G25" s="1" t="s">
        <v>77</v>
      </c>
      <c r="H25" s="1" t="s">
        <v>177</v>
      </c>
    </row>
    <row r="26" spans="1:8" x14ac:dyDescent="0.3">
      <c r="A26" s="5" t="s">
        <v>174</v>
      </c>
      <c r="B26" s="4" t="s">
        <v>183</v>
      </c>
      <c r="C26" s="5" t="s">
        <v>173</v>
      </c>
      <c r="D26" s="5" t="s">
        <v>154</v>
      </c>
      <c r="E26" s="1" t="s">
        <v>179</v>
      </c>
      <c r="F26" s="1" t="s">
        <v>166</v>
      </c>
      <c r="G26" s="1" t="s">
        <v>77</v>
      </c>
      <c r="H26" s="1" t="s">
        <v>177</v>
      </c>
    </row>
    <row r="27" spans="1:8" x14ac:dyDescent="0.3">
      <c r="A27" s="5" t="s">
        <v>174</v>
      </c>
      <c r="B27" s="4" t="s">
        <v>62</v>
      </c>
      <c r="C27" s="5" t="s">
        <v>173</v>
      </c>
      <c r="D27" s="5" t="s">
        <v>154</v>
      </c>
      <c r="E27" s="1" t="s">
        <v>179</v>
      </c>
      <c r="F27" s="1" t="s">
        <v>166</v>
      </c>
      <c r="G27" s="1" t="s">
        <v>77</v>
      </c>
      <c r="H27" s="1" t="s">
        <v>177</v>
      </c>
    </row>
    <row r="28" spans="1:8" x14ac:dyDescent="0.3">
      <c r="A28" s="5" t="s">
        <v>174</v>
      </c>
      <c r="B28" s="4" t="s">
        <v>63</v>
      </c>
      <c r="C28" s="5" t="s">
        <v>173</v>
      </c>
      <c r="D28" s="5" t="s">
        <v>154</v>
      </c>
      <c r="E28" s="1" t="s">
        <v>179</v>
      </c>
      <c r="F28" s="1" t="s">
        <v>166</v>
      </c>
      <c r="G28" s="1" t="s">
        <v>77</v>
      </c>
      <c r="H28" s="1" t="s">
        <v>177</v>
      </c>
    </row>
    <row r="29" spans="1:8" x14ac:dyDescent="0.3">
      <c r="A29" s="5" t="s">
        <v>174</v>
      </c>
      <c r="B29" s="4" t="s">
        <v>64</v>
      </c>
      <c r="C29" s="5" t="s">
        <v>173</v>
      </c>
      <c r="D29" s="5" t="s">
        <v>154</v>
      </c>
      <c r="E29" s="1" t="s">
        <v>179</v>
      </c>
      <c r="F29" s="1" t="s">
        <v>166</v>
      </c>
      <c r="G29" s="1" t="s">
        <v>77</v>
      </c>
      <c r="H29" s="1" t="s">
        <v>177</v>
      </c>
    </row>
    <row r="30" spans="1:8" x14ac:dyDescent="0.3">
      <c r="A30" s="5" t="s">
        <v>174</v>
      </c>
      <c r="B30" s="4" t="s">
        <v>56</v>
      </c>
      <c r="C30" s="5" t="s">
        <v>173</v>
      </c>
      <c r="D30" s="5" t="s">
        <v>154</v>
      </c>
      <c r="E30" s="1" t="s">
        <v>179</v>
      </c>
      <c r="F30" s="1" t="s">
        <v>166</v>
      </c>
      <c r="G30" s="1" t="s">
        <v>77</v>
      </c>
      <c r="H30" s="1" t="s">
        <v>177</v>
      </c>
    </row>
    <row r="31" spans="1:8" x14ac:dyDescent="0.3">
      <c r="A31" s="5" t="s">
        <v>174</v>
      </c>
      <c r="B31" s="4" t="s">
        <v>57</v>
      </c>
      <c r="C31" s="5" t="s">
        <v>173</v>
      </c>
      <c r="D31" s="5" t="s">
        <v>154</v>
      </c>
      <c r="E31" s="1" t="s">
        <v>179</v>
      </c>
      <c r="F31" s="1" t="s">
        <v>166</v>
      </c>
      <c r="G31" s="1" t="s">
        <v>77</v>
      </c>
      <c r="H31" s="1" t="s">
        <v>177</v>
      </c>
    </row>
    <row r="32" spans="1:8" x14ac:dyDescent="0.3">
      <c r="A32" s="5" t="s">
        <v>174</v>
      </c>
      <c r="B32" s="4" t="s">
        <v>58</v>
      </c>
      <c r="C32" s="5" t="s">
        <v>173</v>
      </c>
      <c r="D32" s="5" t="s">
        <v>154</v>
      </c>
      <c r="E32" s="1" t="s">
        <v>179</v>
      </c>
      <c r="F32" s="1" t="s">
        <v>166</v>
      </c>
      <c r="G32" s="1" t="s">
        <v>77</v>
      </c>
      <c r="H32" s="1" t="s">
        <v>177</v>
      </c>
    </row>
    <row r="33" spans="1:8" x14ac:dyDescent="0.3">
      <c r="A33" s="5" t="s">
        <v>174</v>
      </c>
      <c r="B33" s="4" t="s">
        <v>59</v>
      </c>
      <c r="C33" s="5" t="s">
        <v>173</v>
      </c>
      <c r="D33" s="5" t="s">
        <v>154</v>
      </c>
      <c r="E33" s="1" t="s">
        <v>179</v>
      </c>
      <c r="F33" s="1" t="s">
        <v>166</v>
      </c>
      <c r="G33" s="1" t="s">
        <v>77</v>
      </c>
      <c r="H33" s="1" t="s">
        <v>177</v>
      </c>
    </row>
    <row r="34" spans="1:8" x14ac:dyDescent="0.3">
      <c r="A34" s="5" t="s">
        <v>174</v>
      </c>
      <c r="B34" s="4" t="s">
        <v>65</v>
      </c>
      <c r="C34" s="5" t="s">
        <v>173</v>
      </c>
      <c r="D34" s="5" t="s">
        <v>154</v>
      </c>
      <c r="E34" s="1" t="s">
        <v>179</v>
      </c>
      <c r="F34" s="1" t="s">
        <v>166</v>
      </c>
      <c r="G34" s="1" t="s">
        <v>77</v>
      </c>
      <c r="H34" s="1" t="s">
        <v>177</v>
      </c>
    </row>
    <row r="35" spans="1:8" x14ac:dyDescent="0.3">
      <c r="A35" s="5" t="s">
        <v>174</v>
      </c>
      <c r="B35" s="4" t="s">
        <v>66</v>
      </c>
      <c r="C35" s="5" t="s">
        <v>173</v>
      </c>
      <c r="D35" s="5" t="s">
        <v>154</v>
      </c>
      <c r="E35" s="1" t="s">
        <v>179</v>
      </c>
      <c r="F35" s="1" t="s">
        <v>166</v>
      </c>
      <c r="G35" s="1" t="s">
        <v>77</v>
      </c>
      <c r="H35" s="1" t="s">
        <v>177</v>
      </c>
    </row>
    <row r="36" spans="1:8" x14ac:dyDescent="0.3">
      <c r="A36" s="5" t="s">
        <v>174</v>
      </c>
      <c r="B36" s="4" t="s">
        <v>67</v>
      </c>
      <c r="C36" s="5" t="s">
        <v>173</v>
      </c>
      <c r="D36" s="5" t="s">
        <v>154</v>
      </c>
      <c r="E36" s="1" t="s">
        <v>179</v>
      </c>
      <c r="F36" s="1" t="s">
        <v>166</v>
      </c>
      <c r="G36" s="1" t="s">
        <v>77</v>
      </c>
      <c r="H36" s="1" t="s">
        <v>177</v>
      </c>
    </row>
    <row r="37" spans="1:8" x14ac:dyDescent="0.3">
      <c r="A37" s="5" t="s">
        <v>174</v>
      </c>
      <c r="B37" s="4" t="s">
        <v>60</v>
      </c>
      <c r="C37" s="5" t="s">
        <v>173</v>
      </c>
      <c r="D37" s="5" t="s">
        <v>154</v>
      </c>
      <c r="E37" s="1" t="s">
        <v>179</v>
      </c>
      <c r="F37" s="1" t="s">
        <v>166</v>
      </c>
      <c r="G37" s="1" t="s">
        <v>77</v>
      </c>
      <c r="H37" s="1" t="s">
        <v>177</v>
      </c>
    </row>
    <row r="38" spans="1:8" x14ac:dyDescent="0.3">
      <c r="A38" s="5" t="s">
        <v>174</v>
      </c>
      <c r="B38" s="4" t="s">
        <v>68</v>
      </c>
      <c r="C38" s="5" t="s">
        <v>173</v>
      </c>
      <c r="D38" s="5" t="s">
        <v>154</v>
      </c>
      <c r="E38" s="1" t="s">
        <v>179</v>
      </c>
      <c r="F38" s="1" t="s">
        <v>166</v>
      </c>
      <c r="G38" s="1" t="s">
        <v>77</v>
      </c>
      <c r="H38" s="1" t="s">
        <v>177</v>
      </c>
    </row>
    <row r="39" spans="1:8" x14ac:dyDescent="0.3">
      <c r="A39" s="5" t="s">
        <v>174</v>
      </c>
      <c r="B39" s="4" t="s">
        <v>180</v>
      </c>
      <c r="C39" s="5" t="s">
        <v>173</v>
      </c>
      <c r="D39" s="5" t="s">
        <v>154</v>
      </c>
      <c r="E39" s="1" t="s">
        <v>179</v>
      </c>
      <c r="F39" s="1" t="s">
        <v>166</v>
      </c>
      <c r="G39" s="1" t="s">
        <v>77</v>
      </c>
      <c r="H39" s="1" t="s">
        <v>177</v>
      </c>
    </row>
    <row r="40" spans="1:8" x14ac:dyDescent="0.3">
      <c r="A40" s="5" t="s">
        <v>174</v>
      </c>
      <c r="B40" s="4" t="s">
        <v>69</v>
      </c>
      <c r="C40" s="5" t="s">
        <v>173</v>
      </c>
      <c r="D40" s="5" t="s">
        <v>154</v>
      </c>
      <c r="E40" s="1" t="s">
        <v>179</v>
      </c>
      <c r="F40" s="1" t="s">
        <v>166</v>
      </c>
      <c r="G40" s="1" t="s">
        <v>77</v>
      </c>
      <c r="H40" s="1" t="s">
        <v>177</v>
      </c>
    </row>
    <row r="41" spans="1:8" x14ac:dyDescent="0.3">
      <c r="A41" s="5" t="s">
        <v>174</v>
      </c>
      <c r="B41" s="4" t="s">
        <v>61</v>
      </c>
      <c r="C41" s="5" t="s">
        <v>173</v>
      </c>
      <c r="D41" s="5" t="s">
        <v>154</v>
      </c>
      <c r="E41" s="1" t="s">
        <v>179</v>
      </c>
      <c r="F41" s="1" t="s">
        <v>166</v>
      </c>
      <c r="G41" s="1" t="s">
        <v>77</v>
      </c>
      <c r="H41" s="1" t="s">
        <v>177</v>
      </c>
    </row>
    <row r="42" spans="1:8" x14ac:dyDescent="0.3">
      <c r="A42" s="5" t="s">
        <v>174</v>
      </c>
      <c r="B42" s="4" t="s">
        <v>70</v>
      </c>
      <c r="C42" s="5" t="s">
        <v>173</v>
      </c>
      <c r="D42" s="5" t="s">
        <v>154</v>
      </c>
      <c r="E42" s="1" t="s">
        <v>179</v>
      </c>
      <c r="F42" s="1" t="s">
        <v>166</v>
      </c>
      <c r="G42" s="1" t="s">
        <v>77</v>
      </c>
      <c r="H42" s="1" t="s">
        <v>177</v>
      </c>
    </row>
    <row r="43" spans="1:8" x14ac:dyDescent="0.3">
      <c r="A43" s="5" t="s">
        <v>174</v>
      </c>
      <c r="B43" s="1" t="s">
        <v>75</v>
      </c>
      <c r="C43" s="5" t="s">
        <v>173</v>
      </c>
      <c r="D43" s="5" t="s">
        <v>154</v>
      </c>
      <c r="E43" s="1" t="s">
        <v>179</v>
      </c>
      <c r="F43" s="1" t="s">
        <v>166</v>
      </c>
      <c r="G43" s="1" t="s">
        <v>77</v>
      </c>
      <c r="H43" s="1" t="s">
        <v>177</v>
      </c>
    </row>
    <row r="44" spans="1:8" x14ac:dyDescent="0.3">
      <c r="A44" s="5" t="s">
        <v>174</v>
      </c>
      <c r="B44" s="1" t="s">
        <v>74</v>
      </c>
      <c r="C44" s="5" t="s">
        <v>173</v>
      </c>
      <c r="D44" s="5" t="s">
        <v>154</v>
      </c>
      <c r="E44" s="1" t="s">
        <v>179</v>
      </c>
      <c r="F44" s="1" t="s">
        <v>166</v>
      </c>
      <c r="G44" s="1" t="s">
        <v>77</v>
      </c>
      <c r="H44" s="1" t="s">
        <v>177</v>
      </c>
    </row>
    <row r="45" spans="1:8" x14ac:dyDescent="0.3">
      <c r="A45" s="5" t="s">
        <v>174</v>
      </c>
      <c r="B45" s="1" t="s">
        <v>73</v>
      </c>
      <c r="C45" s="5" t="s">
        <v>173</v>
      </c>
      <c r="D45" s="5" t="s">
        <v>154</v>
      </c>
      <c r="E45" s="1" t="s">
        <v>179</v>
      </c>
      <c r="F45" s="1" t="s">
        <v>166</v>
      </c>
      <c r="G45" s="1" t="s">
        <v>77</v>
      </c>
      <c r="H45" s="1" t="s">
        <v>177</v>
      </c>
    </row>
    <row r="46" spans="1:8" x14ac:dyDescent="0.3">
      <c r="F46" s="9" t="s">
        <v>120</v>
      </c>
    </row>
    <row r="47" spans="1:8" x14ac:dyDescent="0.3">
      <c r="F47" s="9" t="s">
        <v>141</v>
      </c>
    </row>
    <row r="48" spans="1:8" x14ac:dyDescent="0.3">
      <c r="F48" s="9" t="s">
        <v>145</v>
      </c>
    </row>
    <row r="50" spans="6:6" x14ac:dyDescent="0.3">
      <c r="F50" s="10" t="s">
        <v>135</v>
      </c>
    </row>
    <row r="51" spans="6:6" x14ac:dyDescent="0.3">
      <c r="F51" s="10" t="s">
        <v>139</v>
      </c>
    </row>
    <row r="52" spans="6:6" x14ac:dyDescent="0.3">
      <c r="F52" s="15" t="s">
        <v>118</v>
      </c>
    </row>
    <row r="53" spans="6:6" x14ac:dyDescent="0.3">
      <c r="F53" s="15" t="s">
        <v>137</v>
      </c>
    </row>
    <row r="54" spans="6:6" x14ac:dyDescent="0.3">
      <c r="F54" s="10" t="s">
        <v>147</v>
      </c>
    </row>
    <row r="55" spans="6:6" x14ac:dyDescent="0.3">
      <c r="F55" s="10" t="s">
        <v>131</v>
      </c>
    </row>
    <row r="56" spans="6:6" x14ac:dyDescent="0.3">
      <c r="F56" s="10" t="s">
        <v>133</v>
      </c>
    </row>
    <row r="57" spans="6:6" x14ac:dyDescent="0.3">
      <c r="F57" s="1" t="s">
        <v>112</v>
      </c>
    </row>
    <row r="58" spans="6:6" x14ac:dyDescent="0.3">
      <c r="F58" s="1" t="s">
        <v>114</v>
      </c>
    </row>
    <row r="59" spans="6:6" x14ac:dyDescent="0.3">
      <c r="F59" s="1" t="s">
        <v>116</v>
      </c>
    </row>
    <row r="60" spans="6:6" x14ac:dyDescent="0.3">
      <c r="F60" s="1" t="s">
        <v>122</v>
      </c>
    </row>
    <row r="61" spans="6:6" x14ac:dyDescent="0.3">
      <c r="F61" s="1" t="s">
        <v>124</v>
      </c>
    </row>
    <row r="62" spans="6:6" x14ac:dyDescent="0.3">
      <c r="F62" s="1" t="s">
        <v>126</v>
      </c>
    </row>
    <row r="63" spans="6:6" x14ac:dyDescent="0.3">
      <c r="F63" s="1" t="s">
        <v>128</v>
      </c>
    </row>
    <row r="64" spans="6:6" x14ac:dyDescent="0.3">
      <c r="F64" s="1" t="s">
        <v>191</v>
      </c>
    </row>
    <row r="65" spans="1:12" x14ac:dyDescent="0.3">
      <c r="F65" s="1" t="s">
        <v>130</v>
      </c>
    </row>
    <row r="66" spans="1:12" x14ac:dyDescent="0.3">
      <c r="F66" s="12" t="s">
        <v>158</v>
      </c>
    </row>
    <row r="67" spans="1:12" x14ac:dyDescent="0.3">
      <c r="F67" s="12" t="s">
        <v>160</v>
      </c>
    </row>
    <row r="68" spans="1:12" x14ac:dyDescent="0.3">
      <c r="F68" s="11" t="s">
        <v>162</v>
      </c>
    </row>
    <row r="69" spans="1:12" x14ac:dyDescent="0.3">
      <c r="F69" s="11" t="s">
        <v>165</v>
      </c>
    </row>
    <row r="70" spans="1:12" s="13" customFormat="1" x14ac:dyDescent="0.3">
      <c r="A70" s="14" t="s">
        <v>171</v>
      </c>
      <c r="B70" s="13" t="s">
        <v>95</v>
      </c>
      <c r="C70" s="13" t="s">
        <v>172</v>
      </c>
      <c r="D70" s="13" t="s">
        <v>155</v>
      </c>
      <c r="E70" s="14" t="s">
        <v>111</v>
      </c>
      <c r="F70" s="14" t="s">
        <v>143</v>
      </c>
      <c r="G70" s="14" t="s">
        <v>144</v>
      </c>
      <c r="H70" s="14" t="s">
        <v>170</v>
      </c>
      <c r="I70" s="13">
        <v>19.9725</v>
      </c>
      <c r="J70" s="13">
        <v>1.8300341526867738</v>
      </c>
      <c r="K70" s="13">
        <v>18.760000000000002</v>
      </c>
      <c r="L70" s="13">
        <v>22.66</v>
      </c>
    </row>
  </sheetData>
  <conditionalFormatting sqref="B1">
    <cfRule type="containsText" dxfId="0" priority="1" operator="containsText" text="N/A">
      <formula>NOT(ISERROR(SEARCH("N/A",B1)))</formula>
    </cfRule>
  </conditionalFormatting>
  <pageMargins left="0.75" right="0.75" top="1" bottom="1" header="0.5" footer="0.5"/>
  <pageSetup orientation="portrait" horizontalDpi="4294967292" verticalDpi="4294967292" r:id="rId1"/>
  <ignoredErrors>
    <ignoredError sqref="H2:H22 H72:H104857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wild potato</vt:lpstr>
      <vt:lpstr>Sheet5</vt:lpstr>
      <vt:lpstr>Sheet1</vt:lpstr>
    </vt:vector>
  </TitlesOfParts>
  <Company>Buell Lab - MSU Plant Biology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Hardigan</dc:creator>
  <cp:lastModifiedBy>Joshua Randall</cp:lastModifiedBy>
  <dcterms:created xsi:type="dcterms:W3CDTF">2016-09-28T17:17:56Z</dcterms:created>
  <dcterms:modified xsi:type="dcterms:W3CDTF">2021-02-11T20:28:38Z</dcterms:modified>
</cp:coreProperties>
</file>