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rand/Documents/git/tractionrec/"/>
    </mc:Choice>
  </mc:AlternateContent>
  <bookViews>
    <workbookView xWindow="0" yWindow="460" windowWidth="25600" windowHeight="14340" tabRatio="500" activeTab="2"/>
  </bookViews>
  <sheets>
    <sheet name="20171201" sheetId="1" r:id="rId1"/>
    <sheet name="20171203" sheetId="3" r:id="rId2"/>
    <sheet name="20171205" sheetId="2" r:id="rId3"/>
    <sheet name="工作表1" sheetId="4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6" i="2" l="1"/>
  <c r="E166" i="2"/>
  <c r="E168" i="2"/>
  <c r="E170" i="2"/>
  <c r="C172" i="2"/>
  <c r="E155" i="2"/>
  <c r="C153" i="2"/>
  <c r="G18" i="4"/>
  <c r="E157" i="2"/>
  <c r="C123" i="2"/>
  <c r="E123" i="2"/>
  <c r="E125" i="2"/>
  <c r="E127" i="2"/>
  <c r="E131" i="2"/>
  <c r="E135" i="2"/>
  <c r="E137" i="2"/>
  <c r="E129" i="2"/>
  <c r="D133" i="2"/>
  <c r="E133" i="2"/>
  <c r="E139" i="2"/>
  <c r="C141" i="2"/>
  <c r="C91" i="2"/>
  <c r="H103" i="2"/>
  <c r="E105" i="2"/>
  <c r="E103" i="2"/>
  <c r="C99" i="2"/>
  <c r="H100" i="2"/>
  <c r="C101" i="2"/>
  <c r="E101" i="2"/>
  <c r="H97" i="2"/>
  <c r="C93" i="2"/>
  <c r="D93" i="2"/>
  <c r="D94" i="2"/>
  <c r="E99" i="2"/>
  <c r="E107" i="2"/>
  <c r="D109" i="2"/>
  <c r="E109" i="2"/>
  <c r="E111" i="2"/>
  <c r="E113" i="2"/>
  <c r="E115" i="2"/>
  <c r="C117" i="2"/>
  <c r="D95" i="2"/>
  <c r="E95" i="2"/>
  <c r="E94" i="2"/>
  <c r="E93" i="2"/>
  <c r="D92" i="2"/>
  <c r="E92" i="2"/>
  <c r="D91" i="2"/>
  <c r="E91" i="2"/>
  <c r="E74" i="2"/>
  <c r="E76" i="2"/>
  <c r="D78" i="2"/>
  <c r="E78" i="2"/>
  <c r="E80" i="2"/>
  <c r="E82" i="2"/>
  <c r="E84" i="2"/>
  <c r="C86" i="2"/>
  <c r="E56" i="2"/>
  <c r="E58" i="2"/>
  <c r="D60" i="2"/>
  <c r="E60" i="2"/>
  <c r="E62" i="2"/>
  <c r="E64" i="2"/>
  <c r="E66" i="2"/>
  <c r="C68" i="2"/>
  <c r="D43" i="2"/>
  <c r="E39" i="2"/>
  <c r="E41" i="2"/>
  <c r="E43" i="2"/>
  <c r="E45" i="2"/>
  <c r="E47" i="2"/>
  <c r="E49" i="2"/>
  <c r="C51" i="2"/>
  <c r="E28" i="2"/>
  <c r="E24" i="2"/>
  <c r="E22" i="2"/>
  <c r="E26" i="2"/>
  <c r="E30" i="2"/>
  <c r="E32" i="2"/>
  <c r="C34" i="2"/>
  <c r="C5" i="2"/>
  <c r="E5" i="2"/>
  <c r="E7" i="2"/>
  <c r="E9" i="2"/>
  <c r="E11" i="2"/>
  <c r="C13" i="2"/>
  <c r="E6" i="3"/>
  <c r="E8" i="3"/>
  <c r="E10" i="3"/>
  <c r="E12" i="3"/>
  <c r="C14" i="3"/>
  <c r="E6" i="1"/>
  <c r="C14" i="1"/>
  <c r="E8" i="1"/>
  <c r="E10" i="1"/>
  <c r="E12" i="1"/>
  <c r="F147" i="2"/>
  <c r="F148" i="2"/>
  <c r="E153" i="2"/>
  <c r="C159" i="2"/>
</calcChain>
</file>

<file path=xl/sharedStrings.xml><?xml version="1.0" encoding="utf-8"?>
<sst xmlns="http://schemas.openxmlformats.org/spreadsheetml/2006/main" count="216" uniqueCount="40">
  <si>
    <t>币种</t>
  </si>
  <si>
    <t>数量</t>
  </si>
  <si>
    <t>单价</t>
  </si>
  <si>
    <t>市值</t>
  </si>
  <si>
    <t>Owner</t>
  </si>
  <si>
    <t>BTC</t>
  </si>
  <si>
    <t>rand</t>
  </si>
  <si>
    <t>zec</t>
  </si>
  <si>
    <t>sunlandli</t>
  </si>
  <si>
    <t>DPY</t>
  </si>
  <si>
    <t>RMB</t>
  </si>
  <si>
    <t>bowen</t>
  </si>
  <si>
    <t>合计（RMB）</t>
    <rPh sb="0" eb="1">
      <t>he'ji</t>
    </rPh>
    <phoneticPr fontId="1" type="noConversion"/>
  </si>
  <si>
    <t>佣金</t>
    <rPh sb="0" eb="1">
      <t>yong'jin</t>
    </rPh>
    <phoneticPr fontId="1" type="noConversion"/>
  </si>
  <si>
    <t>zec -&gt;btc</t>
    <phoneticPr fontId="1" type="noConversion"/>
  </si>
  <si>
    <t>sundli</t>
    <phoneticPr fontId="1" type="noConversion"/>
  </si>
  <si>
    <t>BTC</t>
    <phoneticPr fontId="1" type="noConversion"/>
  </si>
  <si>
    <t>USDT</t>
    <phoneticPr fontId="1" type="noConversion"/>
  </si>
  <si>
    <t>BCX</t>
    <phoneticPr fontId="1" type="noConversion"/>
  </si>
  <si>
    <t>赠币</t>
    <rPh sb="0" eb="1">
      <t>zeng'bi</t>
    </rPh>
    <phoneticPr fontId="1" type="noConversion"/>
  </si>
  <si>
    <t>SBTC</t>
    <phoneticPr fontId="1" type="noConversion"/>
  </si>
  <si>
    <t>公有</t>
    <rPh sb="0" eb="1">
      <t>gong'you</t>
    </rPh>
    <phoneticPr fontId="1" type="noConversion"/>
  </si>
  <si>
    <t>私有</t>
    <rPh sb="0" eb="1">
      <t>si'you</t>
    </rPh>
    <phoneticPr fontId="1" type="noConversion"/>
  </si>
  <si>
    <t>比特币增量</t>
    <rPh sb="0" eb="1">
      <t>bi'te'bi</t>
    </rPh>
    <rPh sb="3" eb="4">
      <t>zeng'liang</t>
    </rPh>
    <phoneticPr fontId="1" type="noConversion"/>
  </si>
  <si>
    <t>比特币持有</t>
    <rPh sb="0" eb="1">
      <t>bi'te'bi</t>
    </rPh>
    <rPh sb="3" eb="4">
      <t>chi'you</t>
    </rPh>
    <phoneticPr fontId="1" type="noConversion"/>
  </si>
  <si>
    <t>BCX持有</t>
    <rPh sb="3" eb="4">
      <t>chi'you</t>
    </rPh>
    <phoneticPr fontId="1" type="noConversion"/>
  </si>
  <si>
    <t>ZEC</t>
    <phoneticPr fontId="1" type="noConversion"/>
  </si>
  <si>
    <t>SBTC</t>
    <phoneticPr fontId="1" type="noConversion"/>
  </si>
  <si>
    <t>卖出</t>
  </si>
  <si>
    <t>BTF/BTC</t>
  </si>
  <si>
    <t>0.01060000 BTC</t>
  </si>
  <si>
    <t>0.01169983 BTC</t>
  </si>
  <si>
    <t>0.01170000 BTC</t>
  </si>
  <si>
    <t>BTF</t>
    <phoneticPr fontId="1" type="noConversion"/>
  </si>
  <si>
    <t>公帐</t>
    <rPh sb="0" eb="1">
      <t>gong'zhang</t>
    </rPh>
    <phoneticPr fontId="1" type="noConversion"/>
  </si>
  <si>
    <t>兑换</t>
    <rPh sb="0" eb="1">
      <t>dui'huan</t>
    </rPh>
    <phoneticPr fontId="1" type="noConversion"/>
  </si>
  <si>
    <t>BTC</t>
    <phoneticPr fontId="1" type="noConversion"/>
  </si>
  <si>
    <t>公帐归属</t>
    <rPh sb="0" eb="1">
      <t>gong'zhang</t>
    </rPh>
    <rPh sb="2" eb="3">
      <t>gui'shu</t>
    </rPh>
    <phoneticPr fontId="1" type="noConversion"/>
  </si>
  <si>
    <t>rand</t>
    <phoneticPr fontId="1" type="noConversion"/>
  </si>
  <si>
    <t>卖出 0.058</t>
    <rPh sb="0" eb="1">
      <t>mai'chu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</si>
</sst>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0000000000_ "/>
  </numFmts>
  <fonts count="7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ヒラギノ角ゴ Pro W3"/>
      <family val="3"/>
      <charset val="134"/>
    </font>
    <font>
      <sz val="13"/>
      <color rgb="FF333333"/>
      <name val="Arial"/>
    </font>
    <font>
      <sz val="13"/>
      <color rgb="FFCC3333"/>
      <name val="Arial"/>
    </font>
    <font>
      <sz val="12"/>
      <color rgb="FF333333"/>
      <name val="Arial"/>
    </font>
    <font>
      <sz val="20"/>
      <color rgb="FF008069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/>
    <xf numFmtId="0" fontId="3" fillId="0" borderId="0" xfId="0" applyFont="1"/>
    <xf numFmtId="4" fontId="3" fillId="0" borderId="0" xfId="0" applyNumberFormat="1" applyFont="1"/>
    <xf numFmtId="176" fontId="0" fillId="2" borderId="0" xfId="0" applyNumberFormat="1" applyFill="1"/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22" fontId="3" fillId="0" borderId="0" xfId="0" applyNumberFormat="1" applyFont="1"/>
    <xf numFmtId="0" fontId="4" fillId="0" borderId="0" xfId="0" applyFont="1"/>
    <xf numFmtId="0" fontId="5" fillId="0" borderId="0" xfId="0" applyFont="1"/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6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4"/>
  <sheetViews>
    <sheetView workbookViewId="0">
      <selection activeCell="F22" sqref="F22"/>
    </sheetView>
  </sheetViews>
  <sheetFormatPr baseColWidth="10" defaultRowHeight="15" x14ac:dyDescent="0.15"/>
  <cols>
    <col min="1" max="1" width="6.33203125" style="1" customWidth="1"/>
    <col min="2" max="2" width="21.6640625" style="2" customWidth="1"/>
    <col min="3" max="3" width="36.33203125" style="1" customWidth="1"/>
    <col min="4" max="4" width="10.83203125" style="1"/>
    <col min="5" max="5" width="14.5" style="1" customWidth="1"/>
    <col min="6" max="6" width="25.83203125" style="1" customWidth="1"/>
    <col min="7" max="16384" width="10.83203125" style="1"/>
  </cols>
  <sheetData>
    <row r="4" spans="2:6" ht="16" thickBot="1" x14ac:dyDescent="0.2"/>
    <row r="5" spans="2:6" ht="24" thickBot="1" x14ac:dyDescent="0.35">
      <c r="B5" s="3" t="s">
        <v>0</v>
      </c>
      <c r="C5" s="6" t="s">
        <v>1</v>
      </c>
      <c r="D5" s="6" t="s">
        <v>2</v>
      </c>
      <c r="E5" s="6" t="s">
        <v>3</v>
      </c>
      <c r="F5" s="5" t="s">
        <v>4</v>
      </c>
    </row>
    <row r="6" spans="2:6" x14ac:dyDescent="0.15">
      <c r="B6" s="17" t="s">
        <v>5</v>
      </c>
      <c r="C6" s="18">
        <v>0.208705</v>
      </c>
      <c r="D6" s="18">
        <v>63009</v>
      </c>
      <c r="E6" s="18">
        <f>C6*D6</f>
        <v>13150.293345</v>
      </c>
      <c r="F6" s="19" t="s">
        <v>6</v>
      </c>
    </row>
    <row r="7" spans="2:6" x14ac:dyDescent="0.15">
      <c r="B7" s="14"/>
      <c r="C7" s="15"/>
      <c r="D7" s="15"/>
      <c r="E7" s="15"/>
      <c r="F7" s="16"/>
    </row>
    <row r="8" spans="2:6" x14ac:dyDescent="0.15">
      <c r="B8" s="14" t="s">
        <v>7</v>
      </c>
      <c r="C8" s="15">
        <v>1.7786</v>
      </c>
      <c r="D8" s="15">
        <v>907</v>
      </c>
      <c r="E8" s="15">
        <f t="shared" ref="E8" si="0">C8*D8</f>
        <v>1613.1902</v>
      </c>
      <c r="F8" s="16" t="s">
        <v>8</v>
      </c>
    </row>
    <row r="9" spans="2:6" x14ac:dyDescent="0.15">
      <c r="B9" s="14"/>
      <c r="C9" s="15"/>
      <c r="D9" s="15"/>
      <c r="E9" s="15"/>
      <c r="F9" s="16"/>
    </row>
    <row r="10" spans="2:6" x14ac:dyDescent="0.15">
      <c r="B10" s="14" t="s">
        <v>9</v>
      </c>
      <c r="C10" s="15">
        <v>164.3</v>
      </c>
      <c r="D10" s="15">
        <v>4.38</v>
      </c>
      <c r="E10" s="15">
        <f t="shared" ref="E10" si="1">C10*D10</f>
        <v>719.63400000000001</v>
      </c>
      <c r="F10" s="16" t="s">
        <v>8</v>
      </c>
    </row>
    <row r="11" spans="2:6" x14ac:dyDescent="0.15">
      <c r="B11" s="14"/>
      <c r="C11" s="15"/>
      <c r="D11" s="15"/>
      <c r="E11" s="15"/>
      <c r="F11" s="16"/>
    </row>
    <row r="12" spans="2:6" x14ac:dyDescent="0.15">
      <c r="B12" s="14" t="s">
        <v>10</v>
      </c>
      <c r="C12" s="15">
        <v>11371.34</v>
      </c>
      <c r="D12" s="15">
        <v>1</v>
      </c>
      <c r="E12" s="15">
        <f t="shared" ref="E12" si="2">C12*D12</f>
        <v>11371.34</v>
      </c>
      <c r="F12" s="16" t="s">
        <v>11</v>
      </c>
    </row>
    <row r="13" spans="2:6" x14ac:dyDescent="0.15">
      <c r="B13" s="14"/>
      <c r="C13" s="15"/>
      <c r="D13" s="15"/>
      <c r="E13" s="15"/>
      <c r="F13" s="16"/>
    </row>
    <row r="14" spans="2:6" ht="24" thickBot="1" x14ac:dyDescent="0.35">
      <c r="B14" s="4" t="s">
        <v>12</v>
      </c>
      <c r="C14" s="12">
        <f>SUM(E6:E13)</f>
        <v>26854.457544999997</v>
      </c>
      <c r="D14" s="12"/>
      <c r="E14" s="12"/>
      <c r="F14" s="13"/>
    </row>
  </sheetData>
  <mergeCells count="21">
    <mergeCell ref="B8:B9"/>
    <mergeCell ref="C8:C9"/>
    <mergeCell ref="D8:D9"/>
    <mergeCell ref="E8:E9"/>
    <mergeCell ref="F8:F9"/>
    <mergeCell ref="B6:B7"/>
    <mergeCell ref="C6:C7"/>
    <mergeCell ref="D6:D7"/>
    <mergeCell ref="E6:E7"/>
    <mergeCell ref="F6:F7"/>
    <mergeCell ref="C14:F14"/>
    <mergeCell ref="B10:B11"/>
    <mergeCell ref="C10:C11"/>
    <mergeCell ref="D10:D11"/>
    <mergeCell ref="E10:E11"/>
    <mergeCell ref="F10:F11"/>
    <mergeCell ref="B12:B13"/>
    <mergeCell ref="C12:C13"/>
    <mergeCell ref="D12:D13"/>
    <mergeCell ref="E12:E13"/>
    <mergeCell ref="F12:F1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4"/>
  <sheetViews>
    <sheetView workbookViewId="0">
      <selection activeCell="A2" sqref="A2:G18"/>
    </sheetView>
  </sheetViews>
  <sheetFormatPr baseColWidth="10" defaultRowHeight="15" x14ac:dyDescent="0.15"/>
  <cols>
    <col min="1" max="1" width="6.33203125" style="1" customWidth="1"/>
    <col min="2" max="2" width="21.6640625" style="2" customWidth="1"/>
    <col min="3" max="3" width="36.33203125" style="1" customWidth="1"/>
    <col min="4" max="4" width="18.1640625" style="1" customWidth="1"/>
    <col min="5" max="5" width="14.5" style="1" customWidth="1"/>
    <col min="6" max="6" width="25.83203125" style="1" customWidth="1"/>
    <col min="7" max="16384" width="10.83203125" style="1"/>
  </cols>
  <sheetData>
    <row r="4" spans="2:6" ht="16" thickBot="1" x14ac:dyDescent="0.2"/>
    <row r="5" spans="2:6" ht="24" thickBot="1" x14ac:dyDescent="0.35">
      <c r="B5" s="3" t="s">
        <v>0</v>
      </c>
      <c r="C5" s="6" t="s">
        <v>1</v>
      </c>
      <c r="D5" s="6" t="s">
        <v>2</v>
      </c>
      <c r="E5" s="6" t="s">
        <v>3</v>
      </c>
      <c r="F5" s="5" t="s">
        <v>4</v>
      </c>
    </row>
    <row r="6" spans="2:6" x14ac:dyDescent="0.15">
      <c r="B6" s="17" t="s">
        <v>5</v>
      </c>
      <c r="C6" s="18">
        <v>0.208705</v>
      </c>
      <c r="D6" s="18">
        <v>78360.97</v>
      </c>
      <c r="E6" s="18">
        <f>C6*D6</f>
        <v>16354.326243850001</v>
      </c>
      <c r="F6" s="19" t="s">
        <v>6</v>
      </c>
    </row>
    <row r="7" spans="2:6" x14ac:dyDescent="0.15">
      <c r="B7" s="14"/>
      <c r="C7" s="15"/>
      <c r="D7" s="15"/>
      <c r="E7" s="15"/>
      <c r="F7" s="16"/>
    </row>
    <row r="8" spans="2:6" x14ac:dyDescent="0.15">
      <c r="B8" s="14" t="s">
        <v>7</v>
      </c>
      <c r="C8" s="15">
        <v>1.7786</v>
      </c>
      <c r="D8" s="15">
        <v>2262</v>
      </c>
      <c r="E8" s="15">
        <f t="shared" ref="E8" si="0">C8*D8</f>
        <v>4023.1931999999997</v>
      </c>
      <c r="F8" s="16" t="s">
        <v>8</v>
      </c>
    </row>
    <row r="9" spans="2:6" x14ac:dyDescent="0.15">
      <c r="B9" s="14"/>
      <c r="C9" s="15"/>
      <c r="D9" s="15"/>
      <c r="E9" s="15"/>
      <c r="F9" s="16"/>
    </row>
    <row r="10" spans="2:6" x14ac:dyDescent="0.15">
      <c r="B10" s="14" t="s">
        <v>9</v>
      </c>
      <c r="C10" s="15">
        <v>164.3</v>
      </c>
      <c r="D10" s="15">
        <v>5.0199999999999996</v>
      </c>
      <c r="E10" s="15">
        <f t="shared" ref="E10" si="1">C10*D10</f>
        <v>824.78599999999994</v>
      </c>
      <c r="F10" s="16" t="s">
        <v>8</v>
      </c>
    </row>
    <row r="11" spans="2:6" x14ac:dyDescent="0.15">
      <c r="B11" s="14"/>
      <c r="C11" s="15"/>
      <c r="D11" s="15"/>
      <c r="E11" s="15"/>
      <c r="F11" s="16"/>
    </row>
    <row r="12" spans="2:6" x14ac:dyDescent="0.15">
      <c r="B12" s="14" t="s">
        <v>10</v>
      </c>
      <c r="C12" s="15">
        <v>11371.34</v>
      </c>
      <c r="D12" s="15">
        <v>1</v>
      </c>
      <c r="E12" s="15">
        <f t="shared" ref="E12" si="2">C12*D12</f>
        <v>11371.34</v>
      </c>
      <c r="F12" s="16" t="s">
        <v>11</v>
      </c>
    </row>
    <row r="13" spans="2:6" x14ac:dyDescent="0.15">
      <c r="B13" s="14"/>
      <c r="C13" s="15"/>
      <c r="D13" s="15"/>
      <c r="E13" s="15"/>
      <c r="F13" s="16"/>
    </row>
    <row r="14" spans="2:6" ht="24" thickBot="1" x14ac:dyDescent="0.35">
      <c r="B14" s="4" t="s">
        <v>12</v>
      </c>
      <c r="C14" s="12">
        <f>SUM(E6:E13)</f>
        <v>32573.64544385</v>
      </c>
      <c r="D14" s="12"/>
      <c r="E14" s="12"/>
      <c r="F14" s="13"/>
    </row>
  </sheetData>
  <mergeCells count="21">
    <mergeCell ref="C14:F14"/>
    <mergeCell ref="B10:B11"/>
    <mergeCell ref="C10:C11"/>
    <mergeCell ref="D10:D11"/>
    <mergeCell ref="E10:E11"/>
    <mergeCell ref="F10:F11"/>
    <mergeCell ref="B12:B13"/>
    <mergeCell ref="C12:C13"/>
    <mergeCell ref="D12:D13"/>
    <mergeCell ref="E12:E13"/>
    <mergeCell ref="F12:F13"/>
    <mergeCell ref="B6:B7"/>
    <mergeCell ref="C6:C7"/>
    <mergeCell ref="D6:D7"/>
    <mergeCell ref="E6:E7"/>
    <mergeCell ref="F6:F7"/>
    <mergeCell ref="B8:B9"/>
    <mergeCell ref="C8:C9"/>
    <mergeCell ref="D8:D9"/>
    <mergeCell ref="E8:E9"/>
    <mergeCell ref="F8:F9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72"/>
  <sheetViews>
    <sheetView tabSelected="1" topLeftCell="A151" workbookViewId="0">
      <selection activeCell="D168" sqref="D168:D169"/>
    </sheetView>
  </sheetViews>
  <sheetFormatPr baseColWidth="10" defaultRowHeight="15" x14ac:dyDescent="0.15"/>
  <cols>
    <col min="1" max="1" width="10.83203125" style="1"/>
    <col min="2" max="2" width="29.33203125" style="1" customWidth="1"/>
    <col min="3" max="3" width="24.6640625" style="1" customWidth="1"/>
    <col min="4" max="4" width="17.6640625" style="1" customWidth="1"/>
    <col min="5" max="5" width="30.33203125" style="1" customWidth="1"/>
    <col min="6" max="7" width="10.83203125" style="1"/>
    <col min="8" max="8" width="28.1640625" style="2" customWidth="1"/>
    <col min="9" max="16384" width="10.83203125" style="1"/>
  </cols>
  <sheetData>
    <row r="1" spans="2:10" x14ac:dyDescent="0.15">
      <c r="B1" s="2"/>
    </row>
    <row r="2" spans="2:10" x14ac:dyDescent="0.15">
      <c r="B2" s="2"/>
    </row>
    <row r="3" spans="2:10" ht="16" thickBot="1" x14ac:dyDescent="0.2">
      <c r="B3" s="2"/>
      <c r="H3" s="2" t="s">
        <v>13</v>
      </c>
    </row>
    <row r="4" spans="2:10" ht="24" thickBot="1" x14ac:dyDescent="0.35">
      <c r="B4" s="3" t="s">
        <v>0</v>
      </c>
      <c r="C4" s="6" t="s">
        <v>1</v>
      </c>
      <c r="D4" s="6" t="s">
        <v>2</v>
      </c>
      <c r="E4" s="6" t="s">
        <v>3</v>
      </c>
      <c r="F4" s="5" t="s">
        <v>4</v>
      </c>
    </row>
    <row r="5" spans="2:10" x14ac:dyDescent="0.15">
      <c r="B5" s="17" t="s">
        <v>5</v>
      </c>
      <c r="C5" s="18">
        <f>0.208705+H7</f>
        <v>0.20873369999999999</v>
      </c>
      <c r="D5" s="18">
        <v>80838.97</v>
      </c>
      <c r="E5" s="18">
        <f>C5*D5</f>
        <v>16873.817312289</v>
      </c>
      <c r="F5" s="19" t="s">
        <v>6</v>
      </c>
    </row>
    <row r="6" spans="2:10" x14ac:dyDescent="0.15">
      <c r="B6" s="14"/>
      <c r="C6" s="15"/>
      <c r="D6" s="15"/>
      <c r="E6" s="15"/>
      <c r="F6" s="16"/>
    </row>
    <row r="7" spans="2:10" ht="17" x14ac:dyDescent="0.2">
      <c r="B7" s="14" t="s">
        <v>7</v>
      </c>
      <c r="C7" s="15">
        <v>1.7786</v>
      </c>
      <c r="D7" s="15">
        <v>2200.64</v>
      </c>
      <c r="E7" s="15">
        <f t="shared" ref="E7" si="0">C7*D7</f>
        <v>3914.0583039999997</v>
      </c>
      <c r="F7" s="16" t="s">
        <v>8</v>
      </c>
      <c r="H7" s="7">
        <v>2.87E-5</v>
      </c>
      <c r="I7" s="1" t="s">
        <v>14</v>
      </c>
      <c r="J7" s="1" t="s">
        <v>15</v>
      </c>
    </row>
    <row r="8" spans="2:10" x14ac:dyDescent="0.15">
      <c r="B8" s="14"/>
      <c r="C8" s="15"/>
      <c r="D8" s="15"/>
      <c r="E8" s="15"/>
      <c r="F8" s="16"/>
    </row>
    <row r="9" spans="2:10" x14ac:dyDescent="0.15">
      <c r="B9" s="14" t="s">
        <v>9</v>
      </c>
      <c r="C9" s="15">
        <v>164.3</v>
      </c>
      <c r="D9" s="15">
        <v>5.7050000000000001</v>
      </c>
      <c r="E9" s="15">
        <f t="shared" ref="E9" si="1">C9*D9</f>
        <v>937.33150000000012</v>
      </c>
      <c r="F9" s="16" t="s">
        <v>8</v>
      </c>
    </row>
    <row r="10" spans="2:10" x14ac:dyDescent="0.15">
      <c r="B10" s="14"/>
      <c r="C10" s="15"/>
      <c r="D10" s="15"/>
      <c r="E10" s="15"/>
      <c r="F10" s="16"/>
    </row>
    <row r="11" spans="2:10" x14ac:dyDescent="0.15">
      <c r="B11" s="14" t="s">
        <v>10</v>
      </c>
      <c r="C11" s="15">
        <v>11371.34</v>
      </c>
      <c r="D11" s="15">
        <v>1</v>
      </c>
      <c r="E11" s="15">
        <f t="shared" ref="E11" si="2">C11*D11</f>
        <v>11371.34</v>
      </c>
      <c r="F11" s="16" t="s">
        <v>11</v>
      </c>
    </row>
    <row r="12" spans="2:10" x14ac:dyDescent="0.15">
      <c r="B12" s="14"/>
      <c r="C12" s="15"/>
      <c r="D12" s="15"/>
      <c r="E12" s="15"/>
      <c r="F12" s="16"/>
    </row>
    <row r="13" spans="2:10" ht="24" thickBot="1" x14ac:dyDescent="0.35">
      <c r="B13" s="4" t="s">
        <v>12</v>
      </c>
      <c r="C13" s="12">
        <f>SUM(E5:E12)</f>
        <v>33096.547116289003</v>
      </c>
      <c r="D13" s="12"/>
      <c r="E13" s="12"/>
      <c r="F13" s="13"/>
    </row>
    <row r="14" spans="2:10" x14ac:dyDescent="0.15">
      <c r="B14" s="2"/>
    </row>
    <row r="15" spans="2:10" x14ac:dyDescent="0.15">
      <c r="B15" s="2"/>
    </row>
    <row r="16" spans="2:10" x14ac:dyDescent="0.15">
      <c r="B16" s="2"/>
    </row>
    <row r="17" spans="2:6" x14ac:dyDescent="0.15">
      <c r="B17" s="2"/>
    </row>
    <row r="18" spans="2:6" x14ac:dyDescent="0.15">
      <c r="B18" s="2"/>
    </row>
    <row r="19" spans="2:6" x14ac:dyDescent="0.15">
      <c r="B19" s="2"/>
    </row>
    <row r="20" spans="2:6" ht="16" thickBot="1" x14ac:dyDescent="0.2">
      <c r="B20" s="2">
        <v>20171206</v>
      </c>
    </row>
    <row r="21" spans="2:6" ht="24" thickBot="1" x14ac:dyDescent="0.35">
      <c r="B21" s="3" t="s">
        <v>0</v>
      </c>
      <c r="C21" s="6" t="s">
        <v>1</v>
      </c>
      <c r="D21" s="6" t="s">
        <v>2</v>
      </c>
      <c r="E21" s="6" t="s">
        <v>3</v>
      </c>
      <c r="F21" s="5" t="s">
        <v>4</v>
      </c>
    </row>
    <row r="22" spans="2:6" x14ac:dyDescent="0.15">
      <c r="B22" s="17" t="s">
        <v>5</v>
      </c>
      <c r="C22" s="18">
        <v>0.20873369999999999</v>
      </c>
      <c r="D22" s="18">
        <v>89082</v>
      </c>
      <c r="E22" s="18">
        <f>C22*D22</f>
        <v>18594.415463400001</v>
      </c>
      <c r="F22" s="19" t="s">
        <v>6</v>
      </c>
    </row>
    <row r="23" spans="2:6" x14ac:dyDescent="0.15">
      <c r="B23" s="14"/>
      <c r="C23" s="15"/>
      <c r="D23" s="15"/>
      <c r="E23" s="15"/>
      <c r="F23" s="16"/>
    </row>
    <row r="24" spans="2:6" x14ac:dyDescent="0.15">
      <c r="B24" s="14" t="s">
        <v>7</v>
      </c>
      <c r="C24" s="15">
        <v>1E-4</v>
      </c>
      <c r="D24" s="15">
        <v>2386.5500000000002</v>
      </c>
      <c r="E24" s="15">
        <f t="shared" ref="E24" si="3">C24*D24</f>
        <v>0.23865500000000003</v>
      </c>
      <c r="F24" s="16" t="s">
        <v>8</v>
      </c>
    </row>
    <row r="25" spans="2:6" x14ac:dyDescent="0.15">
      <c r="B25" s="14"/>
      <c r="C25" s="15"/>
      <c r="D25" s="15"/>
      <c r="E25" s="15"/>
      <c r="F25" s="16"/>
    </row>
    <row r="26" spans="2:6" ht="15" customHeight="1" x14ac:dyDescent="0.15">
      <c r="B26" s="14" t="s">
        <v>16</v>
      </c>
      <c r="C26" s="15">
        <v>4.7759999999999997E-2</v>
      </c>
      <c r="D26" s="21">
        <v>89082</v>
      </c>
      <c r="E26" s="15">
        <f t="shared" ref="E26" si="4">C26*D26</f>
        <v>4254.5563199999997</v>
      </c>
      <c r="F26" s="16" t="s">
        <v>8</v>
      </c>
    </row>
    <row r="27" spans="2:6" ht="15" customHeight="1" x14ac:dyDescent="0.15">
      <c r="B27" s="14"/>
      <c r="C27" s="15"/>
      <c r="D27" s="15"/>
      <c r="E27" s="15"/>
      <c r="F27" s="16"/>
    </row>
    <row r="28" spans="2:6" x14ac:dyDescent="0.15">
      <c r="B28" s="14" t="s">
        <v>17</v>
      </c>
      <c r="C28" s="15">
        <v>1.1E-4</v>
      </c>
      <c r="D28" s="15">
        <v>7</v>
      </c>
      <c r="E28" s="15">
        <f t="shared" ref="E28" si="5">C28*D28</f>
        <v>7.7000000000000007E-4</v>
      </c>
      <c r="F28" s="16" t="s">
        <v>8</v>
      </c>
    </row>
    <row r="29" spans="2:6" x14ac:dyDescent="0.15">
      <c r="B29" s="14"/>
      <c r="C29" s="15"/>
      <c r="D29" s="15"/>
      <c r="E29" s="15"/>
      <c r="F29" s="16"/>
    </row>
    <row r="30" spans="2:6" x14ac:dyDescent="0.15">
      <c r="B30" s="14" t="s">
        <v>9</v>
      </c>
      <c r="C30" s="15">
        <v>164.3</v>
      </c>
      <c r="D30" s="15">
        <v>5.6609999999999996</v>
      </c>
      <c r="E30" s="15">
        <f t="shared" ref="E30" si="6">C30*D30</f>
        <v>930.10230000000001</v>
      </c>
      <c r="F30" s="16" t="s">
        <v>8</v>
      </c>
    </row>
    <row r="31" spans="2:6" x14ac:dyDescent="0.15">
      <c r="B31" s="14"/>
      <c r="C31" s="15"/>
      <c r="D31" s="15"/>
      <c r="E31" s="15"/>
      <c r="F31" s="16"/>
    </row>
    <row r="32" spans="2:6" x14ac:dyDescent="0.15">
      <c r="B32" s="14" t="s">
        <v>10</v>
      </c>
      <c r="C32" s="15">
        <v>11371.34</v>
      </c>
      <c r="D32" s="15">
        <v>1</v>
      </c>
      <c r="E32" s="15">
        <f t="shared" ref="E32" si="7">C32*D32</f>
        <v>11371.34</v>
      </c>
      <c r="F32" s="16" t="s">
        <v>11</v>
      </c>
    </row>
    <row r="33" spans="2:8" x14ac:dyDescent="0.15">
      <c r="B33" s="14"/>
      <c r="C33" s="15"/>
      <c r="D33" s="15"/>
      <c r="E33" s="15"/>
      <c r="F33" s="16"/>
    </row>
    <row r="34" spans="2:8" ht="24" thickBot="1" x14ac:dyDescent="0.35">
      <c r="B34" s="4" t="s">
        <v>12</v>
      </c>
      <c r="C34" s="12">
        <f>SUM(E22:E33)</f>
        <v>35150.653508399999</v>
      </c>
      <c r="D34" s="12"/>
      <c r="E34" s="12"/>
      <c r="F34" s="13"/>
    </row>
    <row r="37" spans="2:8" ht="16" thickBot="1" x14ac:dyDescent="0.2">
      <c r="B37" s="2">
        <v>20171207</v>
      </c>
    </row>
    <row r="38" spans="2:8" ht="24" thickBot="1" x14ac:dyDescent="0.35">
      <c r="B38" s="3" t="s">
        <v>0</v>
      </c>
      <c r="C38" s="6" t="s">
        <v>1</v>
      </c>
      <c r="D38" s="6" t="s">
        <v>2</v>
      </c>
      <c r="E38" s="6" t="s">
        <v>3</v>
      </c>
      <c r="F38" s="5" t="s">
        <v>4</v>
      </c>
    </row>
    <row r="39" spans="2:8" ht="17" x14ac:dyDescent="0.2">
      <c r="B39" s="17" t="s">
        <v>5</v>
      </c>
      <c r="C39" s="18">
        <v>0.20873369999999999</v>
      </c>
      <c r="D39" s="18">
        <v>112389</v>
      </c>
      <c r="E39" s="18">
        <f>C39*D39</f>
        <v>23459.371809299999</v>
      </c>
      <c r="F39" s="19" t="s">
        <v>6</v>
      </c>
      <c r="H39" s="8">
        <v>0.62350300000000003</v>
      </c>
    </row>
    <row r="40" spans="2:8" x14ac:dyDescent="0.15">
      <c r="B40" s="14"/>
      <c r="C40" s="15"/>
      <c r="D40" s="15"/>
      <c r="E40" s="15"/>
      <c r="F40" s="16"/>
    </row>
    <row r="41" spans="2:8" x14ac:dyDescent="0.15">
      <c r="B41" s="14" t="s">
        <v>7</v>
      </c>
      <c r="C41" s="15">
        <v>1E-4</v>
      </c>
      <c r="D41" s="15">
        <v>2115</v>
      </c>
      <c r="E41" s="15">
        <f t="shared" ref="E41" si="8">C41*D41</f>
        <v>0.21150000000000002</v>
      </c>
      <c r="F41" s="16" t="s">
        <v>8</v>
      </c>
    </row>
    <row r="42" spans="2:8" x14ac:dyDescent="0.15">
      <c r="B42" s="14"/>
      <c r="C42" s="15"/>
      <c r="D42" s="15"/>
      <c r="E42" s="15"/>
      <c r="F42" s="16"/>
    </row>
    <row r="43" spans="2:8" x14ac:dyDescent="0.15">
      <c r="B43" s="14" t="s">
        <v>16</v>
      </c>
      <c r="C43" s="15">
        <v>4.7759999999999997E-2</v>
      </c>
      <c r="D43" s="21">
        <f>D39</f>
        <v>112389</v>
      </c>
      <c r="E43" s="15">
        <f t="shared" ref="E43" si="9">C43*D43</f>
        <v>5367.6986399999996</v>
      </c>
      <c r="F43" s="16" t="s">
        <v>8</v>
      </c>
    </row>
    <row r="44" spans="2:8" x14ac:dyDescent="0.15">
      <c r="B44" s="14"/>
      <c r="C44" s="15"/>
      <c r="D44" s="15"/>
      <c r="E44" s="15"/>
      <c r="F44" s="16"/>
    </row>
    <row r="45" spans="2:8" x14ac:dyDescent="0.15">
      <c r="B45" s="14" t="s">
        <v>17</v>
      </c>
      <c r="C45" s="15">
        <v>1.1E-4</v>
      </c>
      <c r="D45" s="15">
        <v>7.23</v>
      </c>
      <c r="E45" s="15">
        <f t="shared" ref="E45" si="10">C45*D45</f>
        <v>7.9530000000000009E-4</v>
      </c>
      <c r="F45" s="16" t="s">
        <v>8</v>
      </c>
    </row>
    <row r="46" spans="2:8" x14ac:dyDescent="0.15">
      <c r="B46" s="14"/>
      <c r="C46" s="15"/>
      <c r="D46" s="15"/>
      <c r="E46" s="15"/>
      <c r="F46" s="16"/>
    </row>
    <row r="47" spans="2:8" x14ac:dyDescent="0.15">
      <c r="B47" s="14" t="s">
        <v>9</v>
      </c>
      <c r="C47" s="15">
        <v>164.3</v>
      </c>
      <c r="D47" s="15">
        <v>5.77</v>
      </c>
      <c r="E47" s="15">
        <f t="shared" ref="E47" si="11">C47*D47</f>
        <v>948.01099999999997</v>
      </c>
      <c r="F47" s="16" t="s">
        <v>8</v>
      </c>
    </row>
    <row r="48" spans="2:8" x14ac:dyDescent="0.15">
      <c r="B48" s="14"/>
      <c r="C48" s="15"/>
      <c r="D48" s="15"/>
      <c r="E48" s="15"/>
      <c r="F48" s="16"/>
    </row>
    <row r="49" spans="2:6" x14ac:dyDescent="0.15">
      <c r="B49" s="14" t="s">
        <v>10</v>
      </c>
      <c r="C49" s="15">
        <v>11371.34</v>
      </c>
      <c r="D49" s="15">
        <v>1</v>
      </c>
      <c r="E49" s="15">
        <f t="shared" ref="E49" si="12">C49*D49</f>
        <v>11371.34</v>
      </c>
      <c r="F49" s="16" t="s">
        <v>11</v>
      </c>
    </row>
    <row r="50" spans="2:6" x14ac:dyDescent="0.15">
      <c r="B50" s="14"/>
      <c r="C50" s="15"/>
      <c r="D50" s="15"/>
      <c r="E50" s="15"/>
      <c r="F50" s="16"/>
    </row>
    <row r="51" spans="2:6" ht="24" thickBot="1" x14ac:dyDescent="0.35">
      <c r="B51" s="4" t="s">
        <v>12</v>
      </c>
      <c r="C51" s="12">
        <f>SUM(E39:E50)</f>
        <v>41146.633744599996</v>
      </c>
      <c r="D51" s="12"/>
      <c r="E51" s="12"/>
      <c r="F51" s="13"/>
    </row>
    <row r="54" spans="2:6" ht="16" thickBot="1" x14ac:dyDescent="0.2">
      <c r="B54" s="2">
        <v>20171208</v>
      </c>
    </row>
    <row r="55" spans="2:6" ht="24" thickBot="1" x14ac:dyDescent="0.35">
      <c r="B55" s="3" t="s">
        <v>0</v>
      </c>
      <c r="C55" s="6" t="s">
        <v>1</v>
      </c>
      <c r="D55" s="6" t="s">
        <v>2</v>
      </c>
      <c r="E55" s="6" t="s">
        <v>3</v>
      </c>
      <c r="F55" s="5" t="s">
        <v>4</v>
      </c>
    </row>
    <row r="56" spans="2:6" x14ac:dyDescent="0.15">
      <c r="B56" s="17" t="s">
        <v>5</v>
      </c>
      <c r="C56" s="18">
        <v>0.20873369999999999</v>
      </c>
      <c r="D56" s="18">
        <v>112172.24</v>
      </c>
      <c r="E56" s="18">
        <f>C56*D56</f>
        <v>23414.126692488</v>
      </c>
      <c r="F56" s="19" t="s">
        <v>6</v>
      </c>
    </row>
    <row r="57" spans="2:6" x14ac:dyDescent="0.15">
      <c r="B57" s="14"/>
      <c r="C57" s="15"/>
      <c r="D57" s="15"/>
      <c r="E57" s="15"/>
      <c r="F57" s="16"/>
    </row>
    <row r="58" spans="2:6" x14ac:dyDescent="0.15">
      <c r="B58" s="14" t="s">
        <v>7</v>
      </c>
      <c r="C58" s="15">
        <v>1E-4</v>
      </c>
      <c r="D58" s="15">
        <v>2228.02</v>
      </c>
      <c r="E58" s="15">
        <f t="shared" ref="E58" si="13">C58*D58</f>
        <v>0.222802</v>
      </c>
      <c r="F58" s="16" t="s">
        <v>8</v>
      </c>
    </row>
    <row r="59" spans="2:6" x14ac:dyDescent="0.15">
      <c r="B59" s="14"/>
      <c r="C59" s="15"/>
      <c r="D59" s="15"/>
      <c r="E59" s="15"/>
      <c r="F59" s="16"/>
    </row>
    <row r="60" spans="2:6" x14ac:dyDescent="0.15">
      <c r="B60" s="14" t="s">
        <v>16</v>
      </c>
      <c r="C60" s="15">
        <v>4.7759999999999997E-2</v>
      </c>
      <c r="D60" s="21">
        <f>D56</f>
        <v>112172.24</v>
      </c>
      <c r="E60" s="15">
        <f t="shared" ref="E60" si="14">C60*D60</f>
        <v>5357.3461823999996</v>
      </c>
      <c r="F60" s="16" t="s">
        <v>8</v>
      </c>
    </row>
    <row r="61" spans="2:6" x14ac:dyDescent="0.15">
      <c r="B61" s="14"/>
      <c r="C61" s="15"/>
      <c r="D61" s="15"/>
      <c r="E61" s="15"/>
      <c r="F61" s="16"/>
    </row>
    <row r="62" spans="2:6" x14ac:dyDescent="0.15">
      <c r="B62" s="14" t="s">
        <v>17</v>
      </c>
      <c r="C62" s="15">
        <v>1.1E-4</v>
      </c>
      <c r="D62" s="15">
        <v>7.35</v>
      </c>
      <c r="E62" s="15">
        <f t="shared" ref="E62" si="15">C62*D62</f>
        <v>8.0849999999999997E-4</v>
      </c>
      <c r="F62" s="16" t="s">
        <v>8</v>
      </c>
    </row>
    <row r="63" spans="2:6" x14ac:dyDescent="0.15">
      <c r="B63" s="14"/>
      <c r="C63" s="15"/>
      <c r="D63" s="15"/>
      <c r="E63" s="15"/>
      <c r="F63" s="16"/>
    </row>
    <row r="64" spans="2:6" x14ac:dyDescent="0.15">
      <c r="B64" s="14" t="s">
        <v>9</v>
      </c>
      <c r="C64" s="15">
        <v>164.3</v>
      </c>
      <c r="D64" s="15">
        <v>6.2729999999999997</v>
      </c>
      <c r="E64" s="15">
        <f t="shared" ref="E64" si="16">C64*D64</f>
        <v>1030.6539</v>
      </c>
      <c r="F64" s="16" t="s">
        <v>8</v>
      </c>
    </row>
    <row r="65" spans="2:6" x14ac:dyDescent="0.15">
      <c r="B65" s="14"/>
      <c r="C65" s="15"/>
      <c r="D65" s="15"/>
      <c r="E65" s="15"/>
      <c r="F65" s="16"/>
    </row>
    <row r="66" spans="2:6" x14ac:dyDescent="0.15">
      <c r="B66" s="14" t="s">
        <v>10</v>
      </c>
      <c r="C66" s="15">
        <v>11371.34</v>
      </c>
      <c r="D66" s="15">
        <v>1</v>
      </c>
      <c r="E66" s="15">
        <f t="shared" ref="E66" si="17">C66*D66</f>
        <v>11371.34</v>
      </c>
      <c r="F66" s="16" t="s">
        <v>11</v>
      </c>
    </row>
    <row r="67" spans="2:6" x14ac:dyDescent="0.15">
      <c r="B67" s="14"/>
      <c r="C67" s="15"/>
      <c r="D67" s="15"/>
      <c r="E67" s="15"/>
      <c r="F67" s="16"/>
    </row>
    <row r="68" spans="2:6" ht="24" thickBot="1" x14ac:dyDescent="0.35">
      <c r="B68" s="4" t="s">
        <v>12</v>
      </c>
      <c r="C68" s="12">
        <f>SUM(E56:E67)</f>
        <v>41173.690385388007</v>
      </c>
      <c r="D68" s="12"/>
      <c r="E68" s="12"/>
      <c r="F68" s="13"/>
    </row>
    <row r="72" spans="2:6" ht="16" thickBot="1" x14ac:dyDescent="0.2">
      <c r="B72" s="2">
        <v>20171211</v>
      </c>
    </row>
    <row r="73" spans="2:6" ht="24" thickBot="1" x14ac:dyDescent="0.35">
      <c r="B73" s="3" t="s">
        <v>0</v>
      </c>
      <c r="C73" s="6" t="s">
        <v>1</v>
      </c>
      <c r="D73" s="6" t="s">
        <v>2</v>
      </c>
      <c r="E73" s="6" t="s">
        <v>3</v>
      </c>
      <c r="F73" s="5" t="s">
        <v>4</v>
      </c>
    </row>
    <row r="74" spans="2:6" x14ac:dyDescent="0.15">
      <c r="B74" s="17" t="s">
        <v>5</v>
      </c>
      <c r="C74" s="18">
        <v>0.20873369999999999</v>
      </c>
      <c r="D74" s="18">
        <v>117177.16</v>
      </c>
      <c r="E74" s="18">
        <f>C74*D74</f>
        <v>24458.822162291999</v>
      </c>
      <c r="F74" s="19" t="s">
        <v>6</v>
      </c>
    </row>
    <row r="75" spans="2:6" x14ac:dyDescent="0.15">
      <c r="B75" s="14"/>
      <c r="C75" s="15"/>
      <c r="D75" s="15"/>
      <c r="E75" s="15"/>
      <c r="F75" s="16"/>
    </row>
    <row r="76" spans="2:6" x14ac:dyDescent="0.15">
      <c r="B76" s="14" t="s">
        <v>7</v>
      </c>
      <c r="C76" s="15">
        <v>1E-4</v>
      </c>
      <c r="D76" s="15">
        <v>2173.44</v>
      </c>
      <c r="E76" s="15">
        <f t="shared" ref="E76" si="18">C76*D76</f>
        <v>0.21734400000000001</v>
      </c>
      <c r="F76" s="16" t="s">
        <v>8</v>
      </c>
    </row>
    <row r="77" spans="2:6" x14ac:dyDescent="0.15">
      <c r="B77" s="14"/>
      <c r="C77" s="15"/>
      <c r="D77" s="15"/>
      <c r="E77" s="15"/>
      <c r="F77" s="16"/>
    </row>
    <row r="78" spans="2:6" x14ac:dyDescent="0.15">
      <c r="B78" s="14" t="s">
        <v>16</v>
      </c>
      <c r="C78" s="15">
        <v>4.7759999999999997E-2</v>
      </c>
      <c r="D78" s="21">
        <f>D74</f>
        <v>117177.16</v>
      </c>
      <c r="E78" s="15">
        <f t="shared" ref="E78" si="19">C78*D78</f>
        <v>5596.3811615999994</v>
      </c>
      <c r="F78" s="16" t="s">
        <v>8</v>
      </c>
    </row>
    <row r="79" spans="2:6" x14ac:dyDescent="0.15">
      <c r="B79" s="14"/>
      <c r="C79" s="15"/>
      <c r="D79" s="15"/>
      <c r="E79" s="15"/>
      <c r="F79" s="16"/>
    </row>
    <row r="80" spans="2:6" x14ac:dyDescent="0.15">
      <c r="B80" s="14" t="s">
        <v>17</v>
      </c>
      <c r="C80" s="15">
        <v>1.1E-4</v>
      </c>
      <c r="D80" s="15">
        <v>7.35</v>
      </c>
      <c r="E80" s="15">
        <f t="shared" ref="E80" si="20">C80*D80</f>
        <v>8.0849999999999997E-4</v>
      </c>
      <c r="F80" s="16" t="s">
        <v>8</v>
      </c>
    </row>
    <row r="81" spans="2:6" x14ac:dyDescent="0.15">
      <c r="B81" s="14"/>
      <c r="C81" s="15"/>
      <c r="D81" s="15"/>
      <c r="E81" s="15"/>
      <c r="F81" s="16"/>
    </row>
    <row r="82" spans="2:6" x14ac:dyDescent="0.15">
      <c r="B82" s="14" t="s">
        <v>9</v>
      </c>
      <c r="C82" s="15">
        <v>164.3</v>
      </c>
      <c r="D82" s="15">
        <v>7.0019999999999998</v>
      </c>
      <c r="E82" s="15">
        <f t="shared" ref="E82" si="21">C82*D82</f>
        <v>1150.4286</v>
      </c>
      <c r="F82" s="16" t="s">
        <v>8</v>
      </c>
    </row>
    <row r="83" spans="2:6" x14ac:dyDescent="0.15">
      <c r="B83" s="14"/>
      <c r="C83" s="15"/>
      <c r="D83" s="15"/>
      <c r="E83" s="15"/>
      <c r="F83" s="16"/>
    </row>
    <row r="84" spans="2:6" x14ac:dyDescent="0.15">
      <c r="B84" s="14" t="s">
        <v>10</v>
      </c>
      <c r="C84" s="15">
        <v>11371.34</v>
      </c>
      <c r="D84" s="15">
        <v>1</v>
      </c>
      <c r="E84" s="15">
        <f t="shared" ref="E84" si="22">C84*D84</f>
        <v>11371.34</v>
      </c>
      <c r="F84" s="16" t="s">
        <v>11</v>
      </c>
    </row>
    <row r="85" spans="2:6" x14ac:dyDescent="0.15">
      <c r="B85" s="14"/>
      <c r="C85" s="15"/>
      <c r="D85" s="15"/>
      <c r="E85" s="15"/>
      <c r="F85" s="16"/>
    </row>
    <row r="86" spans="2:6" ht="24" thickBot="1" x14ac:dyDescent="0.35">
      <c r="B86" s="4" t="s">
        <v>12</v>
      </c>
      <c r="C86" s="12">
        <f>SUM(E74:E85)</f>
        <v>42577.190076391998</v>
      </c>
      <c r="D86" s="12"/>
      <c r="E86" s="12"/>
      <c r="F86" s="13"/>
    </row>
    <row r="89" spans="2:6" x14ac:dyDescent="0.15">
      <c r="B89" s="1">
        <v>20171212</v>
      </c>
    </row>
    <row r="90" spans="2:6" ht="17" x14ac:dyDescent="0.2">
      <c r="B90" s="9" t="s">
        <v>19</v>
      </c>
      <c r="D90" s="1" t="s">
        <v>21</v>
      </c>
      <c r="E90" s="1" t="s">
        <v>22</v>
      </c>
    </row>
    <row r="91" spans="2:6" x14ac:dyDescent="0.15">
      <c r="B91" s="1" t="s">
        <v>18</v>
      </c>
      <c r="C91" s="1">
        <f>5000+2326.825892</f>
        <v>7326.8258919999998</v>
      </c>
      <c r="D91" s="1">
        <f>C74/0.7326*C91</f>
        <v>2087.5723146232053</v>
      </c>
      <c r="E91" s="1">
        <f>C91-D91</f>
        <v>5239.2535773767941</v>
      </c>
    </row>
    <row r="92" spans="2:6" ht="17" x14ac:dyDescent="0.2">
      <c r="B92" s="1" t="s">
        <v>20</v>
      </c>
      <c r="C92" s="9">
        <v>0.73260000000000003</v>
      </c>
      <c r="D92" s="1">
        <f>C74</f>
        <v>0.20873369999999999</v>
      </c>
      <c r="E92" s="1">
        <f>C92-D92</f>
        <v>0.52386630000000001</v>
      </c>
    </row>
    <row r="93" spans="2:6" x14ac:dyDescent="0.15">
      <c r="B93" s="1" t="s">
        <v>23</v>
      </c>
      <c r="C93" s="1">
        <f>0.748043-0.7326</f>
        <v>1.5442999999999985E-2</v>
      </c>
      <c r="D93" s="1">
        <f>C93*C74/C92</f>
        <v>4.4000471322686273E-3</v>
      </c>
      <c r="E93" s="1">
        <f>C93*C74/C92</f>
        <v>4.4000471322686273E-3</v>
      </c>
    </row>
    <row r="94" spans="2:6" ht="17" x14ac:dyDescent="0.2">
      <c r="B94" s="1" t="s">
        <v>24</v>
      </c>
      <c r="C94" s="9">
        <v>0.74804300000000001</v>
      </c>
      <c r="D94" s="1">
        <f>C74+D93</f>
        <v>0.21313374713226863</v>
      </c>
      <c r="E94" s="1">
        <f>C94-D94</f>
        <v>0.53490925286773139</v>
      </c>
    </row>
    <row r="95" spans="2:6" ht="17" x14ac:dyDescent="0.2">
      <c r="B95" s="1" t="s">
        <v>25</v>
      </c>
      <c r="C95" s="10">
        <v>2326.8258919999998</v>
      </c>
      <c r="D95" s="1">
        <f>C95*C74/C94</f>
        <v>649.27681656396805</v>
      </c>
      <c r="E95" s="11">
        <f>C95-D95</f>
        <v>1677.5490754360317</v>
      </c>
    </row>
    <row r="97" spans="2:8" ht="16" thickBot="1" x14ac:dyDescent="0.2">
      <c r="H97" s="1">
        <f>G77+H96</f>
        <v>0</v>
      </c>
    </row>
    <row r="98" spans="2:8" ht="24" thickBot="1" x14ac:dyDescent="0.35">
      <c r="B98" s="3" t="s">
        <v>0</v>
      </c>
      <c r="C98" s="6" t="s">
        <v>1</v>
      </c>
      <c r="D98" s="6" t="s">
        <v>2</v>
      </c>
      <c r="E98" s="6" t="s">
        <v>3</v>
      </c>
      <c r="F98" s="5" t="s">
        <v>4</v>
      </c>
    </row>
    <row r="99" spans="2:8" x14ac:dyDescent="0.15">
      <c r="B99" s="20" t="s">
        <v>5</v>
      </c>
      <c r="C99" s="21">
        <f>0.212133747</f>
        <v>0.21213374700000001</v>
      </c>
      <c r="D99" s="21">
        <v>113595.64</v>
      </c>
      <c r="E99" s="21">
        <f>C99*D99</f>
        <v>24097.468756063081</v>
      </c>
      <c r="F99" s="22" t="s">
        <v>6</v>
      </c>
    </row>
    <row r="100" spans="2:8" x14ac:dyDescent="0.15">
      <c r="B100" s="14"/>
      <c r="C100" s="15"/>
      <c r="D100" s="15"/>
      <c r="E100" s="15"/>
      <c r="F100" s="16"/>
      <c r="H100" s="2">
        <f>C99-C74</f>
        <v>3.4000470000000171E-3</v>
      </c>
    </row>
    <row r="101" spans="2:8" x14ac:dyDescent="0.15">
      <c r="B101" s="14" t="s">
        <v>18</v>
      </c>
      <c r="C101" s="15">
        <f>2326.82592*C74/C92</f>
        <v>662.96339549208847</v>
      </c>
      <c r="D101" s="15">
        <v>0.1678</v>
      </c>
      <c r="E101" s="15">
        <f>C101*D101</f>
        <v>111.24525776357245</v>
      </c>
      <c r="F101" s="16" t="s">
        <v>6</v>
      </c>
    </row>
    <row r="102" spans="2:8" x14ac:dyDescent="0.15">
      <c r="B102" s="14"/>
      <c r="C102" s="15"/>
      <c r="D102" s="15"/>
      <c r="E102" s="15"/>
      <c r="F102" s="16"/>
    </row>
    <row r="103" spans="2:8" ht="15" customHeight="1" x14ac:dyDescent="0.15">
      <c r="B103" s="14" t="s">
        <v>27</v>
      </c>
      <c r="C103" s="15">
        <v>4.7759999999999997E-2</v>
      </c>
      <c r="D103" s="15">
        <v>1276.2</v>
      </c>
      <c r="E103" s="15">
        <f>C103*D103</f>
        <v>60.951312000000001</v>
      </c>
      <c r="F103" s="16" t="s">
        <v>8</v>
      </c>
      <c r="H103" s="2">
        <f>C91*D101</f>
        <v>1229.4413846775999</v>
      </c>
    </row>
    <row r="104" spans="2:8" ht="15" customHeight="1" x14ac:dyDescent="0.15">
      <c r="B104" s="14"/>
      <c r="C104" s="15"/>
      <c r="D104" s="15"/>
      <c r="E104" s="15"/>
      <c r="F104" s="16"/>
    </row>
    <row r="105" spans="2:8" ht="15" customHeight="1" x14ac:dyDescent="0.15">
      <c r="B105" s="14" t="s">
        <v>18</v>
      </c>
      <c r="C105" s="15">
        <v>477.55529999999999</v>
      </c>
      <c r="D105" s="15">
        <v>0.14610000000000001</v>
      </c>
      <c r="E105" s="15">
        <f>C105*D105</f>
        <v>69.770829329999998</v>
      </c>
      <c r="F105" s="16" t="s">
        <v>8</v>
      </c>
    </row>
    <row r="106" spans="2:8" ht="15" customHeight="1" x14ac:dyDescent="0.15">
      <c r="B106" s="14"/>
      <c r="C106" s="15"/>
      <c r="D106" s="15"/>
      <c r="E106" s="15"/>
      <c r="F106" s="16"/>
    </row>
    <row r="107" spans="2:8" x14ac:dyDescent="0.15">
      <c r="B107" s="14" t="s">
        <v>26</v>
      </c>
      <c r="C107" s="15">
        <v>1E-4</v>
      </c>
      <c r="D107" s="15">
        <v>2173.44</v>
      </c>
      <c r="E107" s="15">
        <f t="shared" ref="E107" si="23">C107*D107</f>
        <v>0.21734400000000001</v>
      </c>
      <c r="F107" s="16" t="s">
        <v>8</v>
      </c>
    </row>
    <row r="108" spans="2:8" x14ac:dyDescent="0.15">
      <c r="B108" s="14"/>
      <c r="C108" s="15"/>
      <c r="D108" s="15"/>
      <c r="E108" s="15"/>
      <c r="F108" s="16"/>
    </row>
    <row r="109" spans="2:8" x14ac:dyDescent="0.15">
      <c r="B109" s="14" t="s">
        <v>16</v>
      </c>
      <c r="C109" s="15">
        <v>4.7759999999999997E-2</v>
      </c>
      <c r="D109" s="15">
        <f>D99</f>
        <v>113595.64</v>
      </c>
      <c r="E109" s="15">
        <f t="shared" ref="E109" si="24">C109*D109</f>
        <v>5425.3277663999997</v>
      </c>
      <c r="F109" s="16" t="s">
        <v>8</v>
      </c>
    </row>
    <row r="110" spans="2:8" x14ac:dyDescent="0.15">
      <c r="B110" s="14"/>
      <c r="C110" s="15"/>
      <c r="D110" s="15"/>
      <c r="E110" s="15"/>
      <c r="F110" s="16"/>
    </row>
    <row r="111" spans="2:8" x14ac:dyDescent="0.15">
      <c r="B111" s="14" t="s">
        <v>17</v>
      </c>
      <c r="C111" s="15">
        <v>1.1E-4</v>
      </c>
      <c r="D111" s="15">
        <v>6.98</v>
      </c>
      <c r="E111" s="15">
        <f t="shared" ref="E111" si="25">C111*D111</f>
        <v>7.6780000000000012E-4</v>
      </c>
      <c r="F111" s="16" t="s">
        <v>8</v>
      </c>
    </row>
    <row r="112" spans="2:8" x14ac:dyDescent="0.15">
      <c r="B112" s="14"/>
      <c r="C112" s="15"/>
      <c r="D112" s="15"/>
      <c r="E112" s="15"/>
      <c r="F112" s="16"/>
    </row>
    <row r="113" spans="2:6" x14ac:dyDescent="0.15">
      <c r="B113" s="14" t="s">
        <v>9</v>
      </c>
      <c r="C113" s="15">
        <v>164.3</v>
      </c>
      <c r="D113" s="15">
        <v>7.33</v>
      </c>
      <c r="E113" s="15">
        <f t="shared" ref="E113" si="26">C113*D113</f>
        <v>1204.3190000000002</v>
      </c>
      <c r="F113" s="16" t="s">
        <v>8</v>
      </c>
    </row>
    <row r="114" spans="2:6" x14ac:dyDescent="0.15">
      <c r="B114" s="14"/>
      <c r="C114" s="15"/>
      <c r="D114" s="15"/>
      <c r="E114" s="15"/>
      <c r="F114" s="16"/>
    </row>
    <row r="115" spans="2:6" x14ac:dyDescent="0.15">
      <c r="B115" s="14" t="s">
        <v>10</v>
      </c>
      <c r="C115" s="15">
        <v>11371.34</v>
      </c>
      <c r="D115" s="15">
        <v>1</v>
      </c>
      <c r="E115" s="15">
        <f t="shared" ref="E115" si="27">C115*D115</f>
        <v>11371.34</v>
      </c>
      <c r="F115" s="16" t="s">
        <v>11</v>
      </c>
    </row>
    <row r="116" spans="2:6" x14ac:dyDescent="0.15">
      <c r="B116" s="14"/>
      <c r="C116" s="15"/>
      <c r="D116" s="15"/>
      <c r="E116" s="15"/>
      <c r="F116" s="16"/>
    </row>
    <row r="117" spans="2:6" ht="24" thickBot="1" x14ac:dyDescent="0.35">
      <c r="B117" s="4" t="s">
        <v>12</v>
      </c>
      <c r="C117" s="12">
        <f>SUM(E99:E116)</f>
        <v>42340.64103335666</v>
      </c>
      <c r="D117" s="12"/>
      <c r="E117" s="12"/>
      <c r="F117" s="13"/>
    </row>
    <row r="121" spans="2:6" ht="16" thickBot="1" x14ac:dyDescent="0.2">
      <c r="B121" s="1">
        <v>20171213</v>
      </c>
    </row>
    <row r="122" spans="2:6" ht="24" thickBot="1" x14ac:dyDescent="0.35">
      <c r="B122" s="3" t="s">
        <v>0</v>
      </c>
      <c r="C122" s="6" t="s">
        <v>1</v>
      </c>
      <c r="D122" s="6" t="s">
        <v>2</v>
      </c>
      <c r="E122" s="6" t="s">
        <v>3</v>
      </c>
      <c r="F122" s="5" t="s">
        <v>4</v>
      </c>
    </row>
    <row r="123" spans="2:6" x14ac:dyDescent="0.15">
      <c r="B123" s="20" t="s">
        <v>5</v>
      </c>
      <c r="C123" s="21">
        <f>0.212133747</f>
        <v>0.21213374700000001</v>
      </c>
      <c r="D123" s="21">
        <v>114350.82</v>
      </c>
      <c r="E123" s="21">
        <f>C123*D123</f>
        <v>24257.667919122541</v>
      </c>
      <c r="F123" s="22" t="s">
        <v>6</v>
      </c>
    </row>
    <row r="124" spans="2:6" x14ac:dyDescent="0.15">
      <c r="B124" s="14"/>
      <c r="C124" s="15"/>
      <c r="D124" s="15"/>
      <c r="E124" s="15"/>
      <c r="F124" s="16"/>
    </row>
    <row r="125" spans="2:6" x14ac:dyDescent="0.15">
      <c r="B125" s="14" t="s">
        <v>18</v>
      </c>
      <c r="C125" s="15">
        <v>662.96339549208847</v>
      </c>
      <c r="D125" s="15">
        <v>0.14760000000000001</v>
      </c>
      <c r="E125" s="15">
        <f>C125*D125</f>
        <v>97.853397174632263</v>
      </c>
      <c r="F125" s="16" t="s">
        <v>6</v>
      </c>
    </row>
    <row r="126" spans="2:6" x14ac:dyDescent="0.15">
      <c r="B126" s="14"/>
      <c r="C126" s="15"/>
      <c r="D126" s="15"/>
      <c r="E126" s="15"/>
      <c r="F126" s="16"/>
    </row>
    <row r="127" spans="2:6" x14ac:dyDescent="0.15">
      <c r="B127" s="14" t="s">
        <v>27</v>
      </c>
      <c r="C127" s="15">
        <v>4.7759999999999997E-2</v>
      </c>
      <c r="D127" s="15">
        <v>1308.43</v>
      </c>
      <c r="E127" s="15">
        <f>C127*D127</f>
        <v>62.490616799999998</v>
      </c>
      <c r="F127" s="16" t="s">
        <v>8</v>
      </c>
    </row>
    <row r="128" spans="2:6" x14ac:dyDescent="0.15">
      <c r="B128" s="14"/>
      <c r="C128" s="15"/>
      <c r="D128" s="15"/>
      <c r="E128" s="15"/>
      <c r="F128" s="16"/>
    </row>
    <row r="129" spans="2:6" x14ac:dyDescent="0.15">
      <c r="B129" s="14" t="s">
        <v>18</v>
      </c>
      <c r="C129" s="15">
        <v>477.55529999999999</v>
      </c>
      <c r="D129" s="15">
        <v>0.14610000000000001</v>
      </c>
      <c r="E129" s="15">
        <f>C129*D129</f>
        <v>69.770829329999998</v>
      </c>
      <c r="F129" s="16" t="s">
        <v>8</v>
      </c>
    </row>
    <row r="130" spans="2:6" x14ac:dyDescent="0.15">
      <c r="B130" s="14"/>
      <c r="C130" s="15"/>
      <c r="D130" s="15"/>
      <c r="E130" s="15"/>
      <c r="F130" s="16"/>
    </row>
    <row r="131" spans="2:6" x14ac:dyDescent="0.15">
      <c r="B131" s="14" t="s">
        <v>26</v>
      </c>
      <c r="C131" s="15">
        <v>1E-4</v>
      </c>
      <c r="D131" s="15">
        <v>2858.1</v>
      </c>
      <c r="E131" s="15">
        <f t="shared" ref="E131" si="28">C131*D131</f>
        <v>0.28581000000000001</v>
      </c>
      <c r="F131" s="16" t="s">
        <v>8</v>
      </c>
    </row>
    <row r="132" spans="2:6" x14ac:dyDescent="0.15">
      <c r="B132" s="14"/>
      <c r="C132" s="15"/>
      <c r="D132" s="15"/>
      <c r="E132" s="15"/>
      <c r="F132" s="16"/>
    </row>
    <row r="133" spans="2:6" x14ac:dyDescent="0.15">
      <c r="B133" s="14" t="s">
        <v>16</v>
      </c>
      <c r="C133" s="15">
        <v>4.7759999999999997E-2</v>
      </c>
      <c r="D133" s="15">
        <f>D123</f>
        <v>114350.82</v>
      </c>
      <c r="E133" s="15">
        <f t="shared" ref="E133" si="29">C133*D133</f>
        <v>5461.3951631999998</v>
      </c>
      <c r="F133" s="16" t="s">
        <v>8</v>
      </c>
    </row>
    <row r="134" spans="2:6" x14ac:dyDescent="0.15">
      <c r="B134" s="14"/>
      <c r="C134" s="15"/>
      <c r="D134" s="15"/>
      <c r="E134" s="15"/>
      <c r="F134" s="16"/>
    </row>
    <row r="135" spans="2:6" x14ac:dyDescent="0.15">
      <c r="B135" s="14" t="s">
        <v>17</v>
      </c>
      <c r="C135" s="15">
        <v>1.1E-4</v>
      </c>
      <c r="D135" s="15">
        <v>7.08</v>
      </c>
      <c r="E135" s="15">
        <f t="shared" ref="E135" si="30">C135*D135</f>
        <v>7.7880000000000007E-4</v>
      </c>
      <c r="F135" s="16" t="s">
        <v>8</v>
      </c>
    </row>
    <row r="136" spans="2:6" x14ac:dyDescent="0.15">
      <c r="B136" s="14"/>
      <c r="C136" s="15"/>
      <c r="D136" s="15"/>
      <c r="E136" s="15"/>
      <c r="F136" s="16"/>
    </row>
    <row r="137" spans="2:6" x14ac:dyDescent="0.15">
      <c r="B137" s="14" t="s">
        <v>9</v>
      </c>
      <c r="C137" s="15">
        <v>164.3</v>
      </c>
      <c r="D137" s="15">
        <v>8.9149999999999991</v>
      </c>
      <c r="E137" s="15">
        <f t="shared" ref="E137" si="31">C137*D137</f>
        <v>1464.7345</v>
      </c>
      <c r="F137" s="16" t="s">
        <v>8</v>
      </c>
    </row>
    <row r="138" spans="2:6" x14ac:dyDescent="0.15">
      <c r="B138" s="14"/>
      <c r="C138" s="15"/>
      <c r="D138" s="15"/>
      <c r="E138" s="15"/>
      <c r="F138" s="16"/>
    </row>
    <row r="139" spans="2:6" x14ac:dyDescent="0.15">
      <c r="B139" s="14" t="s">
        <v>10</v>
      </c>
      <c r="C139" s="15">
        <v>11371.34</v>
      </c>
      <c r="D139" s="15">
        <v>1</v>
      </c>
      <c r="E139" s="15">
        <f t="shared" ref="E139" si="32">C139*D139</f>
        <v>11371.34</v>
      </c>
      <c r="F139" s="16" t="s">
        <v>11</v>
      </c>
    </row>
    <row r="140" spans="2:6" x14ac:dyDescent="0.15">
      <c r="B140" s="14"/>
      <c r="C140" s="15"/>
      <c r="D140" s="15"/>
      <c r="E140" s="15"/>
      <c r="F140" s="16"/>
    </row>
    <row r="141" spans="2:6" ht="24" thickBot="1" x14ac:dyDescent="0.35">
      <c r="B141" s="4" t="s">
        <v>12</v>
      </c>
      <c r="C141" s="12">
        <f>SUM(E123:E140)</f>
        <v>42785.539014427173</v>
      </c>
      <c r="D141" s="12"/>
      <c r="E141" s="12"/>
      <c r="F141" s="13"/>
    </row>
    <row r="147" spans="2:8" x14ac:dyDescent="0.15">
      <c r="B147" s="1" t="s">
        <v>19</v>
      </c>
      <c r="C147" s="1" t="s">
        <v>33</v>
      </c>
      <c r="D147" s="1">
        <v>0.87533899999999998</v>
      </c>
      <c r="E147" s="1" t="s">
        <v>34</v>
      </c>
      <c r="F147" s="1">
        <f>C153</f>
        <v>0.21441178700000002</v>
      </c>
    </row>
    <row r="148" spans="2:8" x14ac:dyDescent="0.15">
      <c r="B148" s="1" t="s">
        <v>35</v>
      </c>
      <c r="C148" s="1" t="s">
        <v>36</v>
      </c>
      <c r="D148" s="1">
        <v>9.4000000000000004E-3</v>
      </c>
      <c r="E148" s="1" t="s">
        <v>37</v>
      </c>
      <c r="F148" s="1">
        <f>D148*F147/D147</f>
        <v>2.3025031419827064E-3</v>
      </c>
      <c r="H148" s="2">
        <v>2.2780399614320854E-3</v>
      </c>
    </row>
    <row r="151" spans="2:8" ht="16" thickBot="1" x14ac:dyDescent="0.2">
      <c r="B151" s="1">
        <v>20171221</v>
      </c>
    </row>
    <row r="152" spans="2:8" ht="24" thickBot="1" x14ac:dyDescent="0.35">
      <c r="B152" s="3" t="s">
        <v>0</v>
      </c>
      <c r="C152" s="6" t="s">
        <v>1</v>
      </c>
      <c r="D152" s="6" t="s">
        <v>2</v>
      </c>
      <c r="E152" s="6" t="s">
        <v>3</v>
      </c>
      <c r="F152" s="5" t="s">
        <v>4</v>
      </c>
    </row>
    <row r="153" spans="2:8" x14ac:dyDescent="0.15">
      <c r="B153" s="20" t="s">
        <v>5</v>
      </c>
      <c r="C153" s="21">
        <f>0.212133747+0.00227804</f>
        <v>0.21441178700000002</v>
      </c>
      <c r="D153" s="21">
        <v>117623.1</v>
      </c>
      <c r="E153" s="21">
        <f>C153*D153</f>
        <v>25219.779063479702</v>
      </c>
      <c r="F153" s="22" t="s">
        <v>6</v>
      </c>
    </row>
    <row r="154" spans="2:8" x14ac:dyDescent="0.15">
      <c r="B154" s="14"/>
      <c r="C154" s="15"/>
      <c r="D154" s="15"/>
      <c r="E154" s="15"/>
      <c r="F154" s="16"/>
    </row>
    <row r="155" spans="2:8" ht="15" customHeight="1" x14ac:dyDescent="0.15">
      <c r="B155" s="28" t="s">
        <v>17</v>
      </c>
      <c r="C155" s="27">
        <v>42.829799999999999</v>
      </c>
      <c r="D155" s="27">
        <v>7.08</v>
      </c>
      <c r="E155" s="27">
        <f t="shared" ref="E155" si="33">C155*D155</f>
        <v>303.234984</v>
      </c>
      <c r="F155" s="26" t="s">
        <v>38</v>
      </c>
    </row>
    <row r="156" spans="2:8" ht="15" customHeight="1" x14ac:dyDescent="0.15">
      <c r="B156" s="20"/>
      <c r="C156" s="21"/>
      <c r="D156" s="21"/>
      <c r="E156" s="21"/>
      <c r="F156" s="22"/>
    </row>
    <row r="157" spans="2:8" x14ac:dyDescent="0.15">
      <c r="B157" s="14" t="s">
        <v>10</v>
      </c>
      <c r="C157" s="15">
        <v>11371.34</v>
      </c>
      <c r="D157" s="15">
        <v>1</v>
      </c>
      <c r="E157" s="15">
        <f t="shared" ref="E157" si="34">C157*D157</f>
        <v>11371.34</v>
      </c>
      <c r="F157" s="16" t="s">
        <v>11</v>
      </c>
    </row>
    <row r="158" spans="2:8" x14ac:dyDescent="0.15">
      <c r="B158" s="14"/>
      <c r="C158" s="15"/>
      <c r="D158" s="15"/>
      <c r="E158" s="15"/>
      <c r="F158" s="16"/>
    </row>
    <row r="159" spans="2:8" ht="24" thickBot="1" x14ac:dyDescent="0.35">
      <c r="B159" s="4" t="s">
        <v>12</v>
      </c>
      <c r="C159" s="12">
        <f>SUM(E153:E158)</f>
        <v>36894.354047479705</v>
      </c>
      <c r="D159" s="12"/>
      <c r="E159" s="12"/>
      <c r="F159" s="13"/>
    </row>
    <row r="161" spans="2:8" x14ac:dyDescent="0.15">
      <c r="B161" s="1" t="s">
        <v>39</v>
      </c>
    </row>
    <row r="162" spans="2:8" ht="25" x14ac:dyDescent="0.25">
      <c r="H162" s="29">
        <v>118323.46</v>
      </c>
    </row>
    <row r="164" spans="2:8" ht="16" thickBot="1" x14ac:dyDescent="0.2">
      <c r="B164" s="1">
        <v>20171221</v>
      </c>
    </row>
    <row r="165" spans="2:8" ht="24" thickBot="1" x14ac:dyDescent="0.35">
      <c r="B165" s="3" t="s">
        <v>0</v>
      </c>
      <c r="C165" s="6" t="s">
        <v>1</v>
      </c>
      <c r="D165" s="6" t="s">
        <v>2</v>
      </c>
      <c r="E165" s="6" t="s">
        <v>3</v>
      </c>
      <c r="F165" s="5" t="s">
        <v>4</v>
      </c>
    </row>
    <row r="166" spans="2:8" x14ac:dyDescent="0.15">
      <c r="B166" s="20" t="s">
        <v>5</v>
      </c>
      <c r="C166" s="21">
        <f>0.212133747+0.00227804-0.058</f>
        <v>0.15641178700000002</v>
      </c>
      <c r="D166" s="21">
        <v>118690.46</v>
      </c>
      <c r="E166" s="21">
        <f>C166*D166</f>
        <v>18564.586948452023</v>
      </c>
      <c r="F166" s="22" t="s">
        <v>6</v>
      </c>
    </row>
    <row r="167" spans="2:8" x14ac:dyDescent="0.15">
      <c r="B167" s="14"/>
      <c r="C167" s="15"/>
      <c r="D167" s="15"/>
      <c r="E167" s="15"/>
      <c r="F167" s="16"/>
    </row>
    <row r="168" spans="2:8" x14ac:dyDescent="0.15">
      <c r="B168" s="28" t="s">
        <v>17</v>
      </c>
      <c r="C168" s="27">
        <v>30</v>
      </c>
      <c r="D168" s="27">
        <v>7.02</v>
      </c>
      <c r="E168" s="27">
        <f t="shared" ref="E168" si="35">C168*D168</f>
        <v>210.6</v>
      </c>
      <c r="F168" s="26" t="s">
        <v>38</v>
      </c>
    </row>
    <row r="169" spans="2:8" x14ac:dyDescent="0.15">
      <c r="B169" s="20"/>
      <c r="C169" s="21"/>
      <c r="D169" s="21"/>
      <c r="E169" s="21"/>
      <c r="F169" s="22"/>
    </row>
    <row r="170" spans="2:8" x14ac:dyDescent="0.15">
      <c r="B170" s="14" t="s">
        <v>10</v>
      </c>
      <c r="C170" s="15">
        <v>11371.34</v>
      </c>
      <c r="D170" s="15">
        <v>1</v>
      </c>
      <c r="E170" s="15">
        <f t="shared" ref="E170" si="36">C170*D170</f>
        <v>11371.34</v>
      </c>
      <c r="F170" s="16" t="s">
        <v>11</v>
      </c>
    </row>
    <row r="171" spans="2:8" x14ac:dyDescent="0.15">
      <c r="B171" s="14"/>
      <c r="C171" s="15"/>
      <c r="D171" s="15"/>
      <c r="E171" s="15"/>
      <c r="F171" s="16"/>
    </row>
    <row r="172" spans="2:8" ht="24" thickBot="1" x14ac:dyDescent="0.35">
      <c r="B172" s="4" t="s">
        <v>12</v>
      </c>
      <c r="C172" s="12">
        <f>SUM(E166:E171)</f>
        <v>30146.526948452021</v>
      </c>
      <c r="D172" s="12"/>
      <c r="E172" s="12"/>
      <c r="F172" s="13"/>
    </row>
  </sheetData>
  <mergeCells count="269">
    <mergeCell ref="C172:F172"/>
    <mergeCell ref="B168:B169"/>
    <mergeCell ref="C168:C169"/>
    <mergeCell ref="D168:D169"/>
    <mergeCell ref="E168:E169"/>
    <mergeCell ref="F168:F169"/>
    <mergeCell ref="B170:B171"/>
    <mergeCell ref="C170:C171"/>
    <mergeCell ref="D170:D171"/>
    <mergeCell ref="E170:E171"/>
    <mergeCell ref="F170:F171"/>
    <mergeCell ref="B157:B158"/>
    <mergeCell ref="C157:C158"/>
    <mergeCell ref="D157:D158"/>
    <mergeCell ref="E157:E158"/>
    <mergeCell ref="F157:F158"/>
    <mergeCell ref="C159:F159"/>
    <mergeCell ref="B166:B167"/>
    <mergeCell ref="C166:C167"/>
    <mergeCell ref="D166:D167"/>
    <mergeCell ref="E166:E167"/>
    <mergeCell ref="F166:F167"/>
    <mergeCell ref="B155:B156"/>
    <mergeCell ref="C155:C156"/>
    <mergeCell ref="D155:D156"/>
    <mergeCell ref="E155:E156"/>
    <mergeCell ref="F155:F156"/>
    <mergeCell ref="B153:B154"/>
    <mergeCell ref="C153:C154"/>
    <mergeCell ref="D153:D154"/>
    <mergeCell ref="E153:E154"/>
    <mergeCell ref="F153:F154"/>
    <mergeCell ref="C86:F86"/>
    <mergeCell ref="B82:B83"/>
    <mergeCell ref="C82:C83"/>
    <mergeCell ref="D82:D83"/>
    <mergeCell ref="E82:E83"/>
    <mergeCell ref="F82:F83"/>
    <mergeCell ref="B84:B85"/>
    <mergeCell ref="C84:C85"/>
    <mergeCell ref="D84:D85"/>
    <mergeCell ref="E84:E85"/>
    <mergeCell ref="F84:F85"/>
    <mergeCell ref="B78:B79"/>
    <mergeCell ref="C78:C79"/>
    <mergeCell ref="D78:D79"/>
    <mergeCell ref="E78:E79"/>
    <mergeCell ref="F78:F79"/>
    <mergeCell ref="B80:B81"/>
    <mergeCell ref="C80:C81"/>
    <mergeCell ref="D80:D81"/>
    <mergeCell ref="E80:E81"/>
    <mergeCell ref="F80:F81"/>
    <mergeCell ref="B74:B75"/>
    <mergeCell ref="C74:C75"/>
    <mergeCell ref="D74:D75"/>
    <mergeCell ref="E74:E75"/>
    <mergeCell ref="F74:F75"/>
    <mergeCell ref="B76:B77"/>
    <mergeCell ref="C76:C77"/>
    <mergeCell ref="D76:D77"/>
    <mergeCell ref="E76:E77"/>
    <mergeCell ref="F76:F77"/>
    <mergeCell ref="C22:C23"/>
    <mergeCell ref="D22:D23"/>
    <mergeCell ref="E22:E23"/>
    <mergeCell ref="F22:F23"/>
    <mergeCell ref="C34:F34"/>
    <mergeCell ref="B22:B23"/>
    <mergeCell ref="B26:B27"/>
    <mergeCell ref="B30:B31"/>
    <mergeCell ref="B32:B33"/>
    <mergeCell ref="C32:C33"/>
    <mergeCell ref="D32:D33"/>
    <mergeCell ref="E32:E33"/>
    <mergeCell ref="F32:F33"/>
    <mergeCell ref="C30:C31"/>
    <mergeCell ref="D30:D31"/>
    <mergeCell ref="E30:E31"/>
    <mergeCell ref="F30:F31"/>
    <mergeCell ref="C26:C27"/>
    <mergeCell ref="D26:D27"/>
    <mergeCell ref="E26:E27"/>
    <mergeCell ref="B28:B29"/>
    <mergeCell ref="C28:C29"/>
    <mergeCell ref="D28:D29"/>
    <mergeCell ref="E28:E29"/>
    <mergeCell ref="B5:B6"/>
    <mergeCell ref="C5:C6"/>
    <mergeCell ref="D5:D6"/>
    <mergeCell ref="E5:E6"/>
    <mergeCell ref="F5:F6"/>
    <mergeCell ref="B7:B8"/>
    <mergeCell ref="C7:C8"/>
    <mergeCell ref="D7:D8"/>
    <mergeCell ref="E7:E8"/>
    <mergeCell ref="F7:F8"/>
    <mergeCell ref="C13:F13"/>
    <mergeCell ref="B9:B10"/>
    <mergeCell ref="C9:C10"/>
    <mergeCell ref="D9:D10"/>
    <mergeCell ref="E9:E10"/>
    <mergeCell ref="F9:F10"/>
    <mergeCell ref="B11:B12"/>
    <mergeCell ref="C11:C12"/>
    <mergeCell ref="D11:D12"/>
    <mergeCell ref="E11:E12"/>
    <mergeCell ref="F11:F12"/>
    <mergeCell ref="F28:F29"/>
    <mergeCell ref="B24:B25"/>
    <mergeCell ref="C24:C25"/>
    <mergeCell ref="D24:D25"/>
    <mergeCell ref="E24:E25"/>
    <mergeCell ref="F24:F25"/>
    <mergeCell ref="F26:F27"/>
    <mergeCell ref="B41:B42"/>
    <mergeCell ref="C41:C42"/>
    <mergeCell ref="D41:D42"/>
    <mergeCell ref="E41:E42"/>
    <mergeCell ref="F41:F42"/>
    <mergeCell ref="B39:B40"/>
    <mergeCell ref="C39:C40"/>
    <mergeCell ref="D39:D40"/>
    <mergeCell ref="E39:E40"/>
    <mergeCell ref="F39:F40"/>
    <mergeCell ref="B45:B46"/>
    <mergeCell ref="C45:C46"/>
    <mergeCell ref="D45:D46"/>
    <mergeCell ref="E45:E46"/>
    <mergeCell ref="F45:F46"/>
    <mergeCell ref="B43:B44"/>
    <mergeCell ref="C43:C44"/>
    <mergeCell ref="D43:D44"/>
    <mergeCell ref="E43:E44"/>
    <mergeCell ref="F43:F44"/>
    <mergeCell ref="B49:B50"/>
    <mergeCell ref="C49:C50"/>
    <mergeCell ref="D49:D50"/>
    <mergeCell ref="E49:E50"/>
    <mergeCell ref="F49:F50"/>
    <mergeCell ref="B47:B48"/>
    <mergeCell ref="C47:C48"/>
    <mergeCell ref="D47:D48"/>
    <mergeCell ref="E47:E48"/>
    <mergeCell ref="F47:F48"/>
    <mergeCell ref="B58:B59"/>
    <mergeCell ref="C58:C59"/>
    <mergeCell ref="D58:D59"/>
    <mergeCell ref="E58:E59"/>
    <mergeCell ref="F58:F59"/>
    <mergeCell ref="C51:F51"/>
    <mergeCell ref="B56:B57"/>
    <mergeCell ref="C56:C57"/>
    <mergeCell ref="D56:D57"/>
    <mergeCell ref="E56:E57"/>
    <mergeCell ref="F56:F57"/>
    <mergeCell ref="B62:B63"/>
    <mergeCell ref="C62:C63"/>
    <mergeCell ref="D62:D63"/>
    <mergeCell ref="E62:E63"/>
    <mergeCell ref="F62:F63"/>
    <mergeCell ref="B60:B61"/>
    <mergeCell ref="C60:C61"/>
    <mergeCell ref="D60:D61"/>
    <mergeCell ref="E60:E61"/>
    <mergeCell ref="F60:F61"/>
    <mergeCell ref="C68:F68"/>
    <mergeCell ref="B66:B67"/>
    <mergeCell ref="C66:C67"/>
    <mergeCell ref="D66:D67"/>
    <mergeCell ref="E66:E67"/>
    <mergeCell ref="F66:F67"/>
    <mergeCell ref="B64:B65"/>
    <mergeCell ref="C64:C65"/>
    <mergeCell ref="D64:D65"/>
    <mergeCell ref="E64:E65"/>
    <mergeCell ref="F64:F65"/>
    <mergeCell ref="B99:B100"/>
    <mergeCell ref="C99:C100"/>
    <mergeCell ref="D99:D100"/>
    <mergeCell ref="E99:E100"/>
    <mergeCell ref="F99:F100"/>
    <mergeCell ref="B107:B108"/>
    <mergeCell ref="C107:C108"/>
    <mergeCell ref="D107:D108"/>
    <mergeCell ref="E107:E108"/>
    <mergeCell ref="F107:F108"/>
    <mergeCell ref="E115:E116"/>
    <mergeCell ref="F115:F116"/>
    <mergeCell ref="B109:B110"/>
    <mergeCell ref="C109:C110"/>
    <mergeCell ref="D109:D110"/>
    <mergeCell ref="E109:E110"/>
    <mergeCell ref="F109:F110"/>
    <mergeCell ref="B111:B112"/>
    <mergeCell ref="C111:C112"/>
    <mergeCell ref="D111:D112"/>
    <mergeCell ref="E111:E112"/>
    <mergeCell ref="F111:F112"/>
    <mergeCell ref="C117:F117"/>
    <mergeCell ref="B101:B102"/>
    <mergeCell ref="C101:C102"/>
    <mergeCell ref="D101:D102"/>
    <mergeCell ref="E101:E102"/>
    <mergeCell ref="F101:F102"/>
    <mergeCell ref="C103:C104"/>
    <mergeCell ref="D103:D104"/>
    <mergeCell ref="E103:E104"/>
    <mergeCell ref="F103:F104"/>
    <mergeCell ref="B103:B104"/>
    <mergeCell ref="B105:B106"/>
    <mergeCell ref="C105:C106"/>
    <mergeCell ref="D105:D106"/>
    <mergeCell ref="E105:E106"/>
    <mergeCell ref="F105:F106"/>
    <mergeCell ref="B113:B114"/>
    <mergeCell ref="C113:C114"/>
    <mergeCell ref="D113:D114"/>
    <mergeCell ref="E113:E114"/>
    <mergeCell ref="F113:F114"/>
    <mergeCell ref="B115:B116"/>
    <mergeCell ref="C115:C116"/>
    <mergeCell ref="D115:D116"/>
    <mergeCell ref="B123:B124"/>
    <mergeCell ref="C123:C124"/>
    <mergeCell ref="D123:D124"/>
    <mergeCell ref="E123:E124"/>
    <mergeCell ref="F123:F124"/>
    <mergeCell ref="B125:B126"/>
    <mergeCell ref="C125:C126"/>
    <mergeCell ref="D125:D126"/>
    <mergeCell ref="E125:E126"/>
    <mergeCell ref="F125:F126"/>
    <mergeCell ref="B127:B128"/>
    <mergeCell ref="C127:C128"/>
    <mergeCell ref="D127:D128"/>
    <mergeCell ref="E127:E128"/>
    <mergeCell ref="F127:F128"/>
    <mergeCell ref="B129:B130"/>
    <mergeCell ref="C129:C130"/>
    <mergeCell ref="D129:D130"/>
    <mergeCell ref="E129:E130"/>
    <mergeCell ref="F129:F130"/>
    <mergeCell ref="B131:B132"/>
    <mergeCell ref="C131:C132"/>
    <mergeCell ref="D131:D132"/>
    <mergeCell ref="E131:E132"/>
    <mergeCell ref="F131:F132"/>
    <mergeCell ref="B133:B134"/>
    <mergeCell ref="C133:C134"/>
    <mergeCell ref="D133:D134"/>
    <mergeCell ref="E133:E134"/>
    <mergeCell ref="F133:F134"/>
    <mergeCell ref="B139:B140"/>
    <mergeCell ref="C139:C140"/>
    <mergeCell ref="D139:D140"/>
    <mergeCell ref="E139:E140"/>
    <mergeCell ref="F139:F140"/>
    <mergeCell ref="C141:F141"/>
    <mergeCell ref="B135:B136"/>
    <mergeCell ref="C135:C136"/>
    <mergeCell ref="D135:D136"/>
    <mergeCell ref="E135:E136"/>
    <mergeCell ref="F135:F136"/>
    <mergeCell ref="B137:B138"/>
    <mergeCell ref="C137:C138"/>
    <mergeCell ref="D137:D138"/>
    <mergeCell ref="E137:E138"/>
    <mergeCell ref="F137:F138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0:H18"/>
  <sheetViews>
    <sheetView workbookViewId="0">
      <selection activeCell="H10" sqref="H10:H13"/>
    </sheetView>
  </sheetViews>
  <sheetFormatPr baseColWidth="10" defaultRowHeight="15" x14ac:dyDescent="0.15"/>
  <cols>
    <col min="6" max="6" width="44.5" customWidth="1"/>
    <col min="7" max="7" width="42.83203125" customWidth="1"/>
  </cols>
  <sheetData>
    <row r="10" spans="3:8" ht="17" x14ac:dyDescent="0.2">
      <c r="C10" s="23">
        <v>43088.507349537038</v>
      </c>
      <c r="D10" s="24" t="s">
        <v>28</v>
      </c>
      <c r="E10" s="9" t="s">
        <v>29</v>
      </c>
      <c r="F10" s="25" t="s">
        <v>30</v>
      </c>
      <c r="G10" s="9">
        <v>0.20599999999999999</v>
      </c>
      <c r="H10" s="9">
        <v>2.2000000000000001E-3</v>
      </c>
    </row>
    <row r="11" spans="3:8" ht="17" x14ac:dyDescent="0.2">
      <c r="C11" s="23">
        <v>43088.487476851849</v>
      </c>
      <c r="D11" s="24" t="s">
        <v>28</v>
      </c>
      <c r="E11" s="9" t="s">
        <v>29</v>
      </c>
      <c r="F11" s="25" t="s">
        <v>30</v>
      </c>
      <c r="G11" s="9">
        <v>0.56933900000000004</v>
      </c>
      <c r="H11" s="9">
        <v>6.0000000000000001E-3</v>
      </c>
    </row>
    <row r="12" spans="3:8" ht="17" x14ac:dyDescent="0.2">
      <c r="C12" s="23">
        <v>43088.459201388891</v>
      </c>
      <c r="D12" s="24" t="s">
        <v>28</v>
      </c>
      <c r="E12" s="9" t="s">
        <v>29</v>
      </c>
      <c r="F12" s="25" t="s">
        <v>31</v>
      </c>
      <c r="G12" s="9">
        <v>4.7699999999999999E-4</v>
      </c>
      <c r="H12" s="9">
        <v>0</v>
      </c>
    </row>
    <row r="13" spans="3:8" ht="17" x14ac:dyDescent="0.2">
      <c r="C13" s="23">
        <v>43088.457986111112</v>
      </c>
      <c r="D13" s="24" t="s">
        <v>28</v>
      </c>
      <c r="E13" s="9" t="s">
        <v>29</v>
      </c>
      <c r="F13" s="25" t="s">
        <v>32</v>
      </c>
      <c r="G13" s="9">
        <v>9.9523E-2</v>
      </c>
      <c r="H13" s="9">
        <v>1.1999999999999999E-3</v>
      </c>
    </row>
    <row r="18" spans="7:7" x14ac:dyDescent="0.15">
      <c r="G18">
        <f>SUM(G10:G13)</f>
        <v>0.87533899999999998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20171201</vt:lpstr>
      <vt:lpstr>20171203</vt:lpstr>
      <vt:lpstr>20171205</vt:lpstr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2017-12-01T08:03:32Z</dcterms:created>
  <dcterms:modified xsi:type="dcterms:W3CDTF">2017-12-20T09:33:14Z</dcterms:modified>
</cp:coreProperties>
</file>