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leblacK" sheetId="1" r:id="rId4"/>
    <sheet state="visible" name="OPM" sheetId="2" r:id="rId5"/>
    <sheet state="visible" name="MPE" sheetId="3" r:id="rId6"/>
    <sheet state="visible" name="OWR" sheetId="4" r:id="rId7"/>
    <sheet state="visible" name="Quack" sheetId="5" r:id="rId8"/>
  </sheets>
  <definedNames/>
  <calcPr/>
</workbook>
</file>

<file path=xl/sharedStrings.xml><?xml version="1.0" encoding="utf-8"?>
<sst xmlns="http://schemas.openxmlformats.org/spreadsheetml/2006/main" count="215" uniqueCount="97">
  <si>
    <t>Name</t>
  </si>
  <si>
    <t>radius</t>
  </si>
  <si>
    <t>g ratio</t>
  </si>
  <si>
    <t>surf grav</t>
  </si>
  <si>
    <t>semi-axis</t>
  </si>
  <si>
    <t>mass</t>
  </si>
  <si>
    <t>mass (parent)</t>
  </si>
  <si>
    <t>GM</t>
  </si>
  <si>
    <t>SOI</t>
  </si>
  <si>
    <t>Parent</t>
  </si>
  <si>
    <t>Standard G</t>
  </si>
  <si>
    <t>ASL gravity Kerbin</t>
  </si>
  <si>
    <t>Ahtpan</t>
  </si>
  <si>
    <t>AralcA</t>
  </si>
  <si>
    <t>Anehta</t>
  </si>
  <si>
    <t>Anneleg</t>
  </si>
  <si>
    <t>Arorua</t>
  </si>
  <si>
    <t>AralcB</t>
  </si>
  <si>
    <t>Dipuc</t>
  </si>
  <si>
    <t>Sera</t>
  </si>
  <si>
    <t>Efil</t>
  </si>
  <si>
    <t>Elad</t>
  </si>
  <si>
    <t>Enots</t>
  </si>
  <si>
    <t>Eulb</t>
  </si>
  <si>
    <t>Mehtna</t>
  </si>
  <si>
    <t>Maelg</t>
  </si>
  <si>
    <t>Meiuquer</t>
  </si>
  <si>
    <t>Noi</t>
  </si>
  <si>
    <t>Sunorc</t>
  </si>
  <si>
    <t>Noira</t>
  </si>
  <si>
    <t>SimeSystem</t>
  </si>
  <si>
    <t>Norihc</t>
  </si>
  <si>
    <t>Noyreg</t>
  </si>
  <si>
    <t>Sedah</t>
  </si>
  <si>
    <t>Suluco</t>
  </si>
  <si>
    <t>Tot</t>
  </si>
  <si>
    <t>Uleg</t>
  </si>
  <si>
    <t>Kcalbeloh</t>
  </si>
  <si>
    <t>Iomena</t>
  </si>
  <si>
    <t>Onrefni</t>
  </si>
  <si>
    <t>Rouqea</t>
  </si>
  <si>
    <t>Simeht</t>
  </si>
  <si>
    <t>Simetra</t>
  </si>
  <si>
    <t>STARS</t>
  </si>
  <si>
    <t>gravity at earth</t>
  </si>
  <si>
    <t>Hale</t>
  </si>
  <si>
    <t>Sarnus</t>
  </si>
  <si>
    <t>Karen</t>
  </si>
  <si>
    <t>Plock</t>
  </si>
  <si>
    <t>Neidon</t>
  </si>
  <si>
    <t>Sun</t>
  </si>
  <si>
    <t>Nissee</t>
  </si>
  <si>
    <t>Ovok</t>
  </si>
  <si>
    <t>Polta</t>
  </si>
  <si>
    <t>Urlum</t>
  </si>
  <si>
    <t>Priax</t>
  </si>
  <si>
    <t>Thatmo</t>
  </si>
  <si>
    <t>Slate</t>
  </si>
  <si>
    <t>Tekto</t>
  </si>
  <si>
    <t>Tal</t>
  </si>
  <si>
    <t>Wal</t>
  </si>
  <si>
    <t>Archae</t>
  </si>
  <si>
    <t>Ervo</t>
  </si>
  <si>
    <t>Crokslev</t>
  </si>
  <si>
    <t>Edas</t>
  </si>
  <si>
    <t>Flake</t>
  </si>
  <si>
    <t>Mracksis</t>
  </si>
  <si>
    <t>Geito</t>
  </si>
  <si>
    <t>Havous</t>
  </si>
  <si>
    <t>Kal</t>
  </si>
  <si>
    <t>Ki;Ki</t>
  </si>
  <si>
    <t>LintMikey</t>
  </si>
  <si>
    <t>Lon</t>
  </si>
  <si>
    <t>Soden</t>
  </si>
  <si>
    <t>Vant</t>
  </si>
  <si>
    <t>Zore</t>
  </si>
  <si>
    <t>C2-1</t>
  </si>
  <si>
    <t>Vassa</t>
  </si>
  <si>
    <t>C3-1</t>
  </si>
  <si>
    <t>Pequar</t>
  </si>
  <si>
    <t>C4-1</t>
  </si>
  <si>
    <t>Nienna</t>
  </si>
  <si>
    <t>C4-2</t>
  </si>
  <si>
    <t>Crons</t>
  </si>
  <si>
    <t>Disole</t>
  </si>
  <si>
    <t>Kevari</t>
  </si>
  <si>
    <t>Cercani</t>
  </si>
  <si>
    <t>Niko</t>
  </si>
  <si>
    <t>Prima</t>
  </si>
  <si>
    <t>PrimaSecunda</t>
  </si>
  <si>
    <t>Secunda</t>
  </si>
  <si>
    <t>Troni</t>
  </si>
  <si>
    <t>Blas</t>
  </si>
  <si>
    <t>Cind</t>
  </si>
  <si>
    <t>Geet</t>
  </si>
  <si>
    <t>Jot</t>
  </si>
  <si>
    <t>Subon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</si>
</sst>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>
        <v>6.67408E-11</v>
      </c>
      <c r="M1" s="1" t="s">
        <v>11</v>
      </c>
      <c r="N1" s="1">
        <v>9.80665</v>
      </c>
    </row>
    <row r="2">
      <c r="A2" s="1" t="s">
        <v>12</v>
      </c>
      <c r="B2" s="1">
        <v>380000.0</v>
      </c>
      <c r="C2" s="1">
        <v>0.45</v>
      </c>
      <c r="D2" s="3">
        <f t="shared" ref="D2:D23" si="1">C2*$N$1</f>
        <v>4.4129925</v>
      </c>
      <c r="E2" s="2">
        <v>1.70624208891138E7</v>
      </c>
      <c r="F2" s="2">
        <v>2.1645E24</v>
      </c>
      <c r="G2" s="4">
        <f>VLOOKUP(J2,$A$2:$I$55,6,false)</f>
        <v>123214521</v>
      </c>
      <c r="H2" s="4">
        <f t="shared" ref="H2:H26" si="2">$L$1*F2</f>
        <v>144460461600000</v>
      </c>
      <c r="I2" s="4">
        <f>E2*(F2/G2)^(2/5)</f>
        <v>53693155719904</v>
      </c>
      <c r="J2" s="1" t="s">
        <v>13</v>
      </c>
    </row>
    <row r="3">
      <c r="A3" s="1" t="s">
        <v>14</v>
      </c>
      <c r="B3" s="1">
        <v>8000000.0</v>
      </c>
      <c r="D3" s="3">
        <f t="shared" si="1"/>
        <v>0</v>
      </c>
      <c r="E3" s="2">
        <v>6.952478E10</v>
      </c>
      <c r="F3" s="2">
        <v>1.02667E25</v>
      </c>
      <c r="G3" s="4">
        <f t="shared" ref="G3:G12" si="3">VLOOKUP(J3,$A$2:$I$35,6,false)</f>
        <v>123214521</v>
      </c>
      <c r="H3" s="4">
        <f t="shared" si="2"/>
        <v>685207771360000</v>
      </c>
      <c r="I3" s="4">
        <f>E3*((F3/G3)^(2/5))</f>
        <v>4.078E+17</v>
      </c>
      <c r="J3" s="1" t="s">
        <v>13</v>
      </c>
    </row>
    <row r="4">
      <c r="A4" s="1" t="s">
        <v>15</v>
      </c>
      <c r="B4" s="1">
        <v>508000.0</v>
      </c>
      <c r="C4" s="1">
        <v>0.76</v>
      </c>
      <c r="D4" s="3">
        <f t="shared" si="1"/>
        <v>7.453054</v>
      </c>
      <c r="E4" s="2">
        <v>4.57321E9</v>
      </c>
      <c r="F4" s="4">
        <f t="shared" ref="F4:F8" si="4">(B4^2)*D4/$L$1</f>
        <v>2.88184E+22</v>
      </c>
      <c r="G4" s="4">
        <f t="shared" si="3"/>
        <v>123214521</v>
      </c>
      <c r="H4" s="4">
        <f t="shared" si="2"/>
        <v>1923364927456</v>
      </c>
      <c r="I4" s="4">
        <f t="shared" ref="I4:I21" si="5">E4*(F4/G4)^(2/5)</f>
        <v>2.55755E+15</v>
      </c>
      <c r="J4" s="1" t="s">
        <v>13</v>
      </c>
    </row>
    <row r="5">
      <c r="A5" s="1" t="s">
        <v>16</v>
      </c>
      <c r="B5" s="1">
        <v>720000.0</v>
      </c>
      <c r="C5" s="1">
        <v>1.384</v>
      </c>
      <c r="D5" s="3">
        <f t="shared" si="1"/>
        <v>13.5724036</v>
      </c>
      <c r="E5" s="2">
        <v>1.83425E9</v>
      </c>
      <c r="F5" s="4">
        <f t="shared" si="4"/>
        <v>1.05422E+23</v>
      </c>
      <c r="G5" s="4">
        <f t="shared" si="3"/>
        <v>6.5E+27</v>
      </c>
      <c r="H5" s="4">
        <f t="shared" si="2"/>
        <v>7035934026240</v>
      </c>
      <c r="I5" s="4">
        <f t="shared" si="5"/>
        <v>22256933.35</v>
      </c>
      <c r="J5" s="1" t="s">
        <v>17</v>
      </c>
      <c r="M5" s="2">
        <v>1.2E7</v>
      </c>
    </row>
    <row r="6">
      <c r="A6" s="1" t="s">
        <v>18</v>
      </c>
      <c r="B6" s="1">
        <v>180000.0</v>
      </c>
      <c r="C6" s="1">
        <v>0.15</v>
      </c>
      <c r="D6" s="3">
        <f t="shared" si="1"/>
        <v>1.4709975</v>
      </c>
      <c r="E6" s="1">
        <v>1.15E7</v>
      </c>
      <c r="F6" s="4">
        <f t="shared" si="4"/>
        <v>7.14111E+20</v>
      </c>
      <c r="G6" s="4">
        <f t="shared" si="3"/>
        <v>7.55529E+22</v>
      </c>
      <c r="H6" s="4">
        <f t="shared" si="2"/>
        <v>47660319000</v>
      </c>
      <c r="I6" s="3">
        <f t="shared" si="5"/>
        <v>1781983.068</v>
      </c>
      <c r="J6" s="1" t="s">
        <v>19</v>
      </c>
      <c r="M6" s="2">
        <v>1.5E7</v>
      </c>
    </row>
    <row r="7">
      <c r="A7" s="1" t="s">
        <v>20</v>
      </c>
      <c r="B7" s="1">
        <v>450000.0</v>
      </c>
      <c r="C7" s="1">
        <v>0.7183</v>
      </c>
      <c r="D7" s="3">
        <f t="shared" si="1"/>
        <v>7.044116695</v>
      </c>
      <c r="E7" s="1">
        <v>3.6466E7</v>
      </c>
      <c r="F7" s="4">
        <f t="shared" si="4"/>
        <v>2.13727E+22</v>
      </c>
      <c r="G7" s="4">
        <f t="shared" si="3"/>
        <v>1.02667E+25</v>
      </c>
      <c r="H7" s="4">
        <f t="shared" si="2"/>
        <v>1426433630738</v>
      </c>
      <c r="I7" s="3">
        <f t="shared" si="5"/>
        <v>3085033.21</v>
      </c>
      <c r="J7" s="1" t="s">
        <v>14</v>
      </c>
    </row>
    <row r="8">
      <c r="A8" s="1" t="s">
        <v>21</v>
      </c>
      <c r="B8" s="1">
        <v>520000.0</v>
      </c>
      <c r="C8" s="1">
        <v>0.73</v>
      </c>
      <c r="D8" s="3">
        <f t="shared" si="1"/>
        <v>7.1588545</v>
      </c>
      <c r="E8" s="1">
        <v>1.42429E8</v>
      </c>
      <c r="F8" s="4">
        <f t="shared" si="4"/>
        <v>2.90041E+22</v>
      </c>
      <c r="G8" s="4">
        <f t="shared" si="3"/>
        <v>1.02667E+25</v>
      </c>
      <c r="H8" s="4">
        <f t="shared" si="2"/>
        <v>1935754256800</v>
      </c>
      <c r="I8" s="3">
        <f t="shared" si="5"/>
        <v>13614747.85</v>
      </c>
      <c r="J8" s="1" t="s">
        <v>14</v>
      </c>
    </row>
    <row r="9">
      <c r="A9" s="1" t="s">
        <v>22</v>
      </c>
      <c r="B9" s="1">
        <v>18000.0</v>
      </c>
      <c r="D9" s="3">
        <f t="shared" si="1"/>
        <v>0</v>
      </c>
      <c r="E9" s="1">
        <v>1.4510625E7</v>
      </c>
      <c r="F9" s="2">
        <v>2.15E18</v>
      </c>
      <c r="G9" s="4">
        <f t="shared" si="3"/>
        <v>1.02667E+25</v>
      </c>
      <c r="H9" s="4">
        <f t="shared" si="2"/>
        <v>143492720</v>
      </c>
      <c r="I9" s="3">
        <f t="shared" si="5"/>
        <v>30909.29888</v>
      </c>
      <c r="J9" s="1" t="s">
        <v>14</v>
      </c>
    </row>
    <row r="10">
      <c r="A10" s="1" t="s">
        <v>23</v>
      </c>
      <c r="B10" s="1">
        <v>310000.0</v>
      </c>
      <c r="C10" s="1">
        <v>0.24</v>
      </c>
      <c r="D10" s="3">
        <f t="shared" si="1"/>
        <v>2.353596</v>
      </c>
      <c r="E10" s="1">
        <v>6.7845E7</v>
      </c>
      <c r="F10" s="4">
        <f t="shared" ref="F10:F12" si="6">(B10^2)*D10/$L$1</f>
        <v>3.38894E+21</v>
      </c>
      <c r="G10" s="4">
        <f t="shared" si="3"/>
        <v>1.02667E+25</v>
      </c>
      <c r="H10" s="4">
        <f t="shared" si="2"/>
        <v>226180575600</v>
      </c>
      <c r="I10" s="3">
        <f t="shared" si="5"/>
        <v>2747711.028</v>
      </c>
      <c r="J10" s="1" t="s">
        <v>14</v>
      </c>
    </row>
    <row r="11">
      <c r="A11" s="1" t="s">
        <v>24</v>
      </c>
      <c r="B11" s="1">
        <v>460000.0</v>
      </c>
      <c r="C11" s="1">
        <v>0.51</v>
      </c>
      <c r="D11" s="3">
        <f t="shared" si="1"/>
        <v>5.0013915</v>
      </c>
      <c r="E11" s="2">
        <v>5.4167E8</v>
      </c>
      <c r="F11" s="4">
        <f t="shared" si="6"/>
        <v>1.58568E+22</v>
      </c>
      <c r="G11" s="4">
        <f t="shared" si="3"/>
        <v>1.1877E+27</v>
      </c>
      <c r="H11" s="4">
        <f t="shared" si="2"/>
        <v>1058294441400</v>
      </c>
      <c r="I11" s="4">
        <f t="shared" si="5"/>
        <v>6080483.627</v>
      </c>
      <c r="J11" s="1" t="s">
        <v>25</v>
      </c>
    </row>
    <row r="12">
      <c r="A12" s="1" t="s">
        <v>26</v>
      </c>
      <c r="B12" s="1">
        <v>50000.0</v>
      </c>
      <c r="C12" s="1">
        <v>0.04</v>
      </c>
      <c r="D12" s="3">
        <f t="shared" si="1"/>
        <v>0.392266</v>
      </c>
      <c r="E12" s="2">
        <v>6.5426E8</v>
      </c>
      <c r="F12" s="4">
        <f t="shared" si="6"/>
        <v>1.46936E+19</v>
      </c>
      <c r="G12" s="4">
        <f t="shared" si="3"/>
        <v>1.1877E+27</v>
      </c>
      <c r="H12" s="4">
        <f t="shared" si="2"/>
        <v>980665000</v>
      </c>
      <c r="I12" s="4">
        <f t="shared" si="5"/>
        <v>449489.3164</v>
      </c>
      <c r="J12" s="1" t="s">
        <v>25</v>
      </c>
    </row>
    <row r="13">
      <c r="A13" s="1" t="s">
        <v>27</v>
      </c>
      <c r="B13" s="1">
        <v>8300.0</v>
      </c>
      <c r="D13" s="3">
        <f t="shared" si="1"/>
        <v>0</v>
      </c>
      <c r="E13" s="2">
        <v>1.8425000000001E10</v>
      </c>
      <c r="F13" s="2">
        <v>1.73E17</v>
      </c>
      <c r="G13" s="2">
        <v>1.73E17</v>
      </c>
      <c r="H13" s="4">
        <f t="shared" si="2"/>
        <v>11546158.4</v>
      </c>
      <c r="I13" s="4">
        <f t="shared" si="5"/>
        <v>18425000000</v>
      </c>
      <c r="J13" s="1" t="s">
        <v>28</v>
      </c>
    </row>
    <row r="14">
      <c r="A14" s="1" t="s">
        <v>29</v>
      </c>
      <c r="B14" s="1">
        <v>74000.0</v>
      </c>
      <c r="C14" s="1">
        <v>0.1</v>
      </c>
      <c r="D14" s="3">
        <f t="shared" si="1"/>
        <v>0.980665</v>
      </c>
      <c r="E14" s="2">
        <v>5.79825E7</v>
      </c>
      <c r="F14" s="4">
        <f t="shared" ref="F14:F16" si="7">(B14^2)*D14/$L$1</f>
        <v>8.04623E+19</v>
      </c>
      <c r="G14" s="4">
        <f t="shared" ref="G14:G20" si="8">VLOOKUP(J14,$A$2:$I$35,6,false)</f>
        <v>5.7293E+24</v>
      </c>
      <c r="H14" s="4">
        <f t="shared" si="2"/>
        <v>5370121540</v>
      </c>
      <c r="I14" s="4">
        <f t="shared" si="5"/>
        <v>664191.6233</v>
      </c>
      <c r="J14" s="1" t="s">
        <v>30</v>
      </c>
    </row>
    <row r="15">
      <c r="A15" s="1" t="s">
        <v>31</v>
      </c>
      <c r="B15" s="1">
        <v>336000.0</v>
      </c>
      <c r="C15" s="1">
        <v>0.44</v>
      </c>
      <c r="D15" s="3">
        <f t="shared" si="1"/>
        <v>4.314926</v>
      </c>
      <c r="E15" s="2">
        <v>1.244212E8</v>
      </c>
      <c r="F15" s="4">
        <f t="shared" si="7"/>
        <v>7.29895E+21</v>
      </c>
      <c r="G15" s="4">
        <f t="shared" si="8"/>
        <v>5.7293E+24</v>
      </c>
      <c r="H15" s="4">
        <f t="shared" si="2"/>
        <v>487137885696</v>
      </c>
      <c r="I15" s="4">
        <f t="shared" si="5"/>
        <v>8648841.928</v>
      </c>
      <c r="J15" s="1" t="s">
        <v>30</v>
      </c>
      <c r="M15" s="4">
        <v>2.3791760384000003E14</v>
      </c>
    </row>
    <row r="16">
      <c r="A16" s="1" t="s">
        <v>32</v>
      </c>
      <c r="B16" s="1">
        <v>500000.0</v>
      </c>
      <c r="C16" s="1">
        <v>0.56</v>
      </c>
      <c r="D16" s="3">
        <f t="shared" si="1"/>
        <v>5.491724</v>
      </c>
      <c r="E16" s="2">
        <v>2.1582E8</v>
      </c>
      <c r="F16" s="4">
        <f t="shared" si="7"/>
        <v>2.05711E+22</v>
      </c>
      <c r="G16" s="4">
        <f t="shared" si="8"/>
        <v>5.7293E+24</v>
      </c>
      <c r="H16" s="4">
        <f t="shared" si="2"/>
        <v>1372931000000</v>
      </c>
      <c r="I16" s="4">
        <f t="shared" si="5"/>
        <v>22706698.01</v>
      </c>
      <c r="J16" s="1" t="s">
        <v>30</v>
      </c>
    </row>
    <row r="17">
      <c r="A17" s="1" t="s">
        <v>33</v>
      </c>
      <c r="B17" s="1">
        <v>6700000.0</v>
      </c>
      <c r="D17" s="3">
        <f t="shared" si="1"/>
        <v>0</v>
      </c>
      <c r="E17" s="2">
        <v>2.45E9</v>
      </c>
      <c r="F17" s="2">
        <v>6.17452E23</v>
      </c>
      <c r="G17" s="4">
        <f t="shared" si="8"/>
        <v>1.21E+28</v>
      </c>
      <c r="H17" s="4">
        <f t="shared" si="2"/>
        <v>41209240441600</v>
      </c>
      <c r="I17" s="4">
        <f t="shared" si="5"/>
        <v>47021146.8</v>
      </c>
      <c r="J17" s="1" t="s">
        <v>28</v>
      </c>
    </row>
    <row r="18">
      <c r="A18" s="1" t="s">
        <v>19</v>
      </c>
      <c r="B18" s="1">
        <v>690000.0</v>
      </c>
      <c r="C18" s="1">
        <v>1.08</v>
      </c>
      <c r="D18" s="3">
        <f t="shared" si="1"/>
        <v>10.591182</v>
      </c>
      <c r="E18" s="2">
        <v>9.72E9</v>
      </c>
      <c r="F18" s="4">
        <f t="shared" ref="F18:F19" si="9">(B18^2)*D18/$L$1</f>
        <v>7.55529E+22</v>
      </c>
      <c r="G18" s="4">
        <f t="shared" si="8"/>
        <v>1.21E+28</v>
      </c>
      <c r="H18" s="4">
        <f t="shared" si="2"/>
        <v>5042461750200</v>
      </c>
      <c r="I18" s="4">
        <f t="shared" si="5"/>
        <v>80510513.87</v>
      </c>
      <c r="J18" s="1" t="s">
        <v>28</v>
      </c>
    </row>
    <row r="19">
      <c r="A19" s="1" t="s">
        <v>34</v>
      </c>
      <c r="B19" s="1">
        <v>520000.0</v>
      </c>
      <c r="C19" s="1">
        <v>0.85</v>
      </c>
      <c r="D19" s="3">
        <f t="shared" si="1"/>
        <v>8.3356525</v>
      </c>
      <c r="E19" s="1">
        <v>5.22467E9</v>
      </c>
      <c r="F19" s="4">
        <f t="shared" si="9"/>
        <v>3.37719E+22</v>
      </c>
      <c r="G19" s="4">
        <f t="shared" si="8"/>
        <v>1.21E+28</v>
      </c>
      <c r="H19" s="4">
        <f t="shared" si="2"/>
        <v>2253960436000</v>
      </c>
      <c r="I19" s="3">
        <f t="shared" si="5"/>
        <v>31359322.31</v>
      </c>
      <c r="J19" s="1" t="s">
        <v>28</v>
      </c>
    </row>
    <row r="20">
      <c r="A20" s="1" t="s">
        <v>35</v>
      </c>
      <c r="B20" s="1">
        <v>3250.0</v>
      </c>
      <c r="D20" s="3">
        <f t="shared" si="1"/>
        <v>0</v>
      </c>
      <c r="E20" s="1">
        <v>5940000.0</v>
      </c>
      <c r="F20" s="2">
        <v>1.73E16</v>
      </c>
      <c r="G20" s="4">
        <f t="shared" si="8"/>
        <v>3.37719E+22</v>
      </c>
      <c r="H20" s="4">
        <f t="shared" si="2"/>
        <v>1154615.84</v>
      </c>
      <c r="I20" s="3">
        <f t="shared" si="5"/>
        <v>18096.01444</v>
      </c>
      <c r="J20" s="1" t="s">
        <v>34</v>
      </c>
    </row>
    <row r="21">
      <c r="A21" s="1" t="s">
        <v>36</v>
      </c>
      <c r="B21" s="1">
        <v>510000.0</v>
      </c>
      <c r="C21" s="1">
        <v>0.72</v>
      </c>
      <c r="D21" s="3">
        <f t="shared" si="1"/>
        <v>7.060788</v>
      </c>
      <c r="E21" s="2">
        <v>7.165E10</v>
      </c>
      <c r="F21" s="4">
        <f t="shared" ref="F21:F23" si="10">(B21^2)*D21/$L$1</f>
        <v>2.75171E+22</v>
      </c>
      <c r="G21" s="4">
        <f>VLOOKUP(J21,$A$2:$I$55,6,false)</f>
        <v>12000000000</v>
      </c>
      <c r="H21" s="4">
        <f t="shared" si="2"/>
        <v>1836510958800</v>
      </c>
      <c r="I21" s="4">
        <f t="shared" si="5"/>
        <v>6.30064E+15</v>
      </c>
      <c r="J21" s="1" t="s">
        <v>37</v>
      </c>
    </row>
    <row r="22">
      <c r="A22" s="1" t="s">
        <v>38</v>
      </c>
      <c r="B22" s="1">
        <v>400000.0</v>
      </c>
      <c r="C22" s="1">
        <v>0.35</v>
      </c>
      <c r="D22" s="3">
        <f t="shared" si="1"/>
        <v>3.4323275</v>
      </c>
      <c r="F22" s="4">
        <f t="shared" si="10"/>
        <v>8.22844E+21</v>
      </c>
      <c r="H22" s="4">
        <f t="shared" si="2"/>
        <v>549172400000</v>
      </c>
    </row>
    <row r="23">
      <c r="A23" s="1" t="s">
        <v>39</v>
      </c>
      <c r="B23" s="1">
        <v>320000.0</v>
      </c>
      <c r="C23" s="1">
        <v>0.3184</v>
      </c>
      <c r="D23" s="3">
        <f t="shared" si="1"/>
        <v>3.12243736</v>
      </c>
      <c r="F23" s="4">
        <f t="shared" si="10"/>
        <v>4.79074E+21</v>
      </c>
      <c r="H23" s="4">
        <f t="shared" si="2"/>
        <v>319737585664</v>
      </c>
    </row>
    <row r="24">
      <c r="A24" s="1" t="s">
        <v>40</v>
      </c>
      <c r="B24" s="1">
        <v>1331340.0</v>
      </c>
      <c r="F24" s="2">
        <v>3.342165E23</v>
      </c>
      <c r="H24" s="4">
        <f t="shared" si="2"/>
        <v>22305876583200</v>
      </c>
    </row>
    <row r="25">
      <c r="A25" s="1" t="s">
        <v>41</v>
      </c>
      <c r="F25" s="2">
        <v>2.1645E24</v>
      </c>
      <c r="H25" s="4">
        <f t="shared" si="2"/>
        <v>144460461600000</v>
      </c>
    </row>
    <row r="26">
      <c r="A26" s="1" t="s">
        <v>42</v>
      </c>
      <c r="F26" s="2">
        <v>3.5648E24</v>
      </c>
      <c r="H26" s="4">
        <f t="shared" si="2"/>
        <v>237917603840000</v>
      </c>
    </row>
    <row r="30">
      <c r="A30" s="1" t="s">
        <v>43</v>
      </c>
    </row>
    <row r="31">
      <c r="A31" s="1" t="s">
        <v>13</v>
      </c>
      <c r="F31" s="2">
        <v>1.23214521E8</v>
      </c>
    </row>
    <row r="32">
      <c r="A32" s="1" t="s">
        <v>17</v>
      </c>
      <c r="F32" s="2">
        <v>6.5E27</v>
      </c>
    </row>
    <row r="33">
      <c r="A33" s="1" t="s">
        <v>25</v>
      </c>
      <c r="F33" s="2">
        <v>1.1877E27</v>
      </c>
    </row>
    <row r="34">
      <c r="A34" s="1" t="s">
        <v>28</v>
      </c>
      <c r="F34" s="2">
        <v>1.21E28</v>
      </c>
    </row>
    <row r="35">
      <c r="A35" s="1" t="s">
        <v>30</v>
      </c>
      <c r="F35" s="2">
        <v>5.7293E24</v>
      </c>
    </row>
    <row r="36">
      <c r="A36" s="1" t="s">
        <v>37</v>
      </c>
      <c r="F36" s="2">
        <v>1.2E10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>
        <v>6.67408E-11</v>
      </c>
      <c r="M1" s="1" t="s">
        <v>44</v>
      </c>
      <c r="N1" s="1">
        <v>9.80665</v>
      </c>
    </row>
    <row r="2">
      <c r="A2" s="1" t="s">
        <v>45</v>
      </c>
      <c r="B2" s="1">
        <v>6000.0</v>
      </c>
      <c r="C2" s="1">
        <v>0.0023</v>
      </c>
      <c r="D2" s="3">
        <f t="shared" ref="D2:D16" si="1">C2*$N$1</f>
        <v>0.022555295</v>
      </c>
      <c r="E2" s="2">
        <v>1.0488231E7</v>
      </c>
      <c r="F2" s="4">
        <f t="shared" ref="F2:F16" si="2">(B2^2)*D2/$L$1</f>
        <v>1.21663E+16</v>
      </c>
      <c r="G2" s="4">
        <f t="shared" ref="G2:G16" si="3">VLOOKUP(J2,$A$2:$I$35,6,false)</f>
        <v>1.22998E+24</v>
      </c>
      <c r="H2" s="4">
        <f t="shared" ref="H2:H16" si="4">$L$1*F2</f>
        <v>811990.62</v>
      </c>
      <c r="I2" s="1">
        <v>41000.0</v>
      </c>
      <c r="J2" s="1" t="s">
        <v>46</v>
      </c>
    </row>
    <row r="3">
      <c r="A3" s="1" t="s">
        <v>47</v>
      </c>
      <c r="B3" s="1">
        <v>85050.0</v>
      </c>
      <c r="C3" s="1">
        <v>0.066</v>
      </c>
      <c r="D3" s="3">
        <f t="shared" si="1"/>
        <v>0.6472389</v>
      </c>
      <c r="E3" s="2">
        <v>2457800.0</v>
      </c>
      <c r="F3" s="4">
        <f t="shared" si="2"/>
        <v>7.01491E+19</v>
      </c>
      <c r="G3" s="4">
        <f t="shared" si="3"/>
        <v>7.7681E+20</v>
      </c>
      <c r="H3" s="4">
        <f t="shared" si="4"/>
        <v>4681804201</v>
      </c>
      <c r="I3" s="4">
        <f t="shared" ref="I3:I5" si="5">E3*((F3/G3)^(2/5))</f>
        <v>939354.3243</v>
      </c>
      <c r="J3" s="1" t="s">
        <v>48</v>
      </c>
    </row>
    <row r="4">
      <c r="A4" s="1" t="s">
        <v>49</v>
      </c>
      <c r="B4" s="1">
        <v>2145000.0</v>
      </c>
      <c r="C4" s="1">
        <v>0.314</v>
      </c>
      <c r="D4" s="3">
        <f t="shared" si="1"/>
        <v>3.0792881</v>
      </c>
      <c r="E4" s="1">
        <v>4.09355191706E11</v>
      </c>
      <c r="F4" s="4">
        <f t="shared" si="2"/>
        <v>2.12282E+23</v>
      </c>
      <c r="G4" s="4">
        <f t="shared" si="3"/>
        <v>1.75655E+28</v>
      </c>
      <c r="H4" s="4">
        <f t="shared" si="4"/>
        <v>14167881530303</v>
      </c>
      <c r="I4" s="3">
        <f t="shared" si="5"/>
        <v>4415723823</v>
      </c>
      <c r="J4" s="1" t="s">
        <v>50</v>
      </c>
    </row>
    <row r="5">
      <c r="A5" s="1" t="s">
        <v>51</v>
      </c>
      <c r="B5" s="1">
        <v>30000.0</v>
      </c>
      <c r="C5" s="1">
        <v>0.045</v>
      </c>
      <c r="D5" s="3">
        <f t="shared" si="1"/>
        <v>0.44129925</v>
      </c>
      <c r="E5" s="1">
        <v>4.87743514E8</v>
      </c>
      <c r="F5" s="4">
        <f t="shared" si="2"/>
        <v>5.95092E+18</v>
      </c>
      <c r="G5" s="4">
        <f t="shared" si="3"/>
        <v>2.12282E+23</v>
      </c>
      <c r="H5" s="4">
        <f t="shared" si="4"/>
        <v>397169325</v>
      </c>
      <c r="I5" s="3">
        <f t="shared" si="5"/>
        <v>7366476.635</v>
      </c>
      <c r="J5" s="1" t="s">
        <v>49</v>
      </c>
    </row>
    <row r="6">
      <c r="A6" s="1" t="s">
        <v>52</v>
      </c>
      <c r="B6" s="1">
        <v>26000.0</v>
      </c>
      <c r="C6" s="1">
        <v>0.002</v>
      </c>
      <c r="D6" s="3">
        <f t="shared" si="1"/>
        <v>0.0196133</v>
      </c>
      <c r="E6" s="1">
        <v>1.2169413E7</v>
      </c>
      <c r="F6" s="4">
        <f t="shared" si="2"/>
        <v>1.98658E+17</v>
      </c>
      <c r="G6" s="4">
        <f t="shared" si="3"/>
        <v>1.22998E+24</v>
      </c>
      <c r="H6" s="4">
        <f t="shared" si="4"/>
        <v>13258590.8</v>
      </c>
      <c r="I6" s="1">
        <v>94000.0</v>
      </c>
      <c r="J6" s="1" t="s">
        <v>46</v>
      </c>
      <c r="M6" s="4">
        <f>1172332800000000000/L1</f>
        <v>1.75655E+28</v>
      </c>
    </row>
    <row r="7">
      <c r="A7" s="1" t="s">
        <v>48</v>
      </c>
      <c r="B7" s="1">
        <v>189000.0</v>
      </c>
      <c r="C7" s="1">
        <v>0.148</v>
      </c>
      <c r="D7" s="3">
        <f t="shared" si="1"/>
        <v>1.4513842</v>
      </c>
      <c r="E7" s="1">
        <v>5.35833706086E11</v>
      </c>
      <c r="F7" s="4">
        <f t="shared" si="2"/>
        <v>7.7681E+20</v>
      </c>
      <c r="G7" s="4">
        <f t="shared" si="3"/>
        <v>1.75655E+28</v>
      </c>
      <c r="H7" s="4">
        <f t="shared" si="4"/>
        <v>51844895008</v>
      </c>
      <c r="I7" s="3">
        <f t="shared" ref="I7:I16" si="6">E7*((F7/G7)^(2/5))</f>
        <v>612762334.8</v>
      </c>
      <c r="J7" s="1" t="s">
        <v>50</v>
      </c>
    </row>
    <row r="8">
      <c r="A8" s="1" t="s">
        <v>53</v>
      </c>
      <c r="B8" s="1">
        <v>220000.0</v>
      </c>
      <c r="C8" s="1">
        <v>0.19</v>
      </c>
      <c r="D8" s="3">
        <f t="shared" si="1"/>
        <v>1.8632635</v>
      </c>
      <c r="E8" s="1">
        <v>1.1727895E7</v>
      </c>
      <c r="F8" s="4">
        <f t="shared" si="2"/>
        <v>1.35123E+21</v>
      </c>
      <c r="G8" s="4">
        <f t="shared" si="3"/>
        <v>1.7897E+23</v>
      </c>
      <c r="H8" s="4">
        <f t="shared" si="4"/>
        <v>90181953400</v>
      </c>
      <c r="I8" s="3">
        <f t="shared" si="6"/>
        <v>1661114.853</v>
      </c>
      <c r="J8" s="1" t="s">
        <v>54</v>
      </c>
    </row>
    <row r="9">
      <c r="A9" s="1" t="s">
        <v>55</v>
      </c>
      <c r="B9" s="1">
        <v>74000.0</v>
      </c>
      <c r="C9" s="1">
        <v>0.063</v>
      </c>
      <c r="D9" s="3">
        <f t="shared" si="1"/>
        <v>0.61781895</v>
      </c>
      <c r="E9" s="1">
        <v>1.1727895E7</v>
      </c>
      <c r="F9" s="4">
        <f t="shared" si="2"/>
        <v>5.06913E+19</v>
      </c>
      <c r="G9" s="4">
        <f t="shared" si="3"/>
        <v>1.7897E+23</v>
      </c>
      <c r="H9" s="4">
        <f t="shared" si="4"/>
        <v>3383176570</v>
      </c>
      <c r="I9" s="3">
        <f t="shared" si="6"/>
        <v>446767.602</v>
      </c>
      <c r="J9" s="1" t="s">
        <v>54</v>
      </c>
    </row>
    <row r="10">
      <c r="A10" s="1" t="s">
        <v>56</v>
      </c>
      <c r="B10" s="1">
        <v>286000.0</v>
      </c>
      <c r="C10" s="1">
        <v>0.232</v>
      </c>
      <c r="D10" s="3">
        <f t="shared" si="1"/>
        <v>2.2751428</v>
      </c>
      <c r="E10" s="1">
        <v>3.2300895E7</v>
      </c>
      <c r="F10" s="4">
        <f t="shared" si="2"/>
        <v>2.78836E+21</v>
      </c>
      <c r="G10" s="4">
        <f t="shared" si="3"/>
        <v>2.12282E+23</v>
      </c>
      <c r="H10" s="4">
        <f t="shared" si="4"/>
        <v>186097580469</v>
      </c>
      <c r="I10" s="3">
        <f t="shared" si="6"/>
        <v>5709379.089</v>
      </c>
      <c r="J10" s="1" t="s">
        <v>49</v>
      </c>
    </row>
    <row r="11">
      <c r="A11" s="1" t="s">
        <v>57</v>
      </c>
      <c r="B11" s="1">
        <v>540000.0</v>
      </c>
      <c r="C11" s="1">
        <v>0.692</v>
      </c>
      <c r="D11" s="3">
        <f t="shared" si="1"/>
        <v>6.7862018</v>
      </c>
      <c r="E11" s="1">
        <v>4.2592946E7</v>
      </c>
      <c r="F11" s="4">
        <f t="shared" si="2"/>
        <v>2.96499E+22</v>
      </c>
      <c r="G11" s="4">
        <f t="shared" si="3"/>
        <v>1.22998E+24</v>
      </c>
      <c r="H11" s="4">
        <f t="shared" si="4"/>
        <v>1978856444880</v>
      </c>
      <c r="I11" s="3">
        <f t="shared" si="6"/>
        <v>9598158.646</v>
      </c>
      <c r="J11" s="1" t="s">
        <v>46</v>
      </c>
    </row>
    <row r="12">
      <c r="A12" s="1" t="s">
        <v>46</v>
      </c>
      <c r="B12" s="1">
        <v>5300000.0</v>
      </c>
      <c r="C12" s="1">
        <v>0.298</v>
      </c>
      <c r="D12" s="3">
        <f t="shared" si="1"/>
        <v>2.9223817</v>
      </c>
      <c r="E12" s="1">
        <v>1.25798522368E11</v>
      </c>
      <c r="F12" s="4">
        <f t="shared" si="2"/>
        <v>1.22998E+24</v>
      </c>
      <c r="G12" s="4">
        <f t="shared" si="3"/>
        <v>1.75655E+28</v>
      </c>
      <c r="H12" s="4">
        <f t="shared" si="4"/>
        <v>82089701953000</v>
      </c>
      <c r="I12" s="3">
        <f t="shared" si="6"/>
        <v>2740126703</v>
      </c>
      <c r="J12" s="1" t="s">
        <v>50</v>
      </c>
      <c r="L12" s="4">
        <v>4.9673624245E11</v>
      </c>
    </row>
    <row r="13">
      <c r="A13" s="1" t="s">
        <v>58</v>
      </c>
      <c r="B13" s="1">
        <v>280000.0</v>
      </c>
      <c r="C13" s="1">
        <v>0.2503</v>
      </c>
      <c r="D13" s="3">
        <f t="shared" si="1"/>
        <v>2.454604495</v>
      </c>
      <c r="E13" s="1">
        <v>9.7355304E7</v>
      </c>
      <c r="F13" s="4">
        <f t="shared" si="2"/>
        <v>2.88341E+21</v>
      </c>
      <c r="G13" s="4">
        <f t="shared" si="3"/>
        <v>1.22998E+24</v>
      </c>
      <c r="H13" s="4">
        <f t="shared" si="4"/>
        <v>192440992408</v>
      </c>
      <c r="I13" s="3">
        <f t="shared" si="6"/>
        <v>8637005.195</v>
      </c>
      <c r="J13" s="1" t="s">
        <v>46</v>
      </c>
    </row>
    <row r="14">
      <c r="A14" s="1" t="s">
        <v>54</v>
      </c>
      <c r="B14" s="1">
        <v>2177000.0</v>
      </c>
      <c r="C14" s="1">
        <v>0.257</v>
      </c>
      <c r="D14" s="3">
        <f t="shared" si="1"/>
        <v>2.52030905</v>
      </c>
      <c r="E14" s="1">
        <v>2.54317012787E11</v>
      </c>
      <c r="F14" s="4">
        <f t="shared" si="2"/>
        <v>1.7897E+23</v>
      </c>
      <c r="G14" s="4">
        <f t="shared" si="3"/>
        <v>1.75655E+28</v>
      </c>
      <c r="H14" s="4">
        <f t="shared" si="4"/>
        <v>11944573769628</v>
      </c>
      <c r="I14" s="3">
        <f t="shared" si="6"/>
        <v>2562260669</v>
      </c>
      <c r="J14" s="1" t="s">
        <v>50</v>
      </c>
    </row>
    <row r="15">
      <c r="A15" s="1" t="s">
        <v>59</v>
      </c>
      <c r="B15" s="1">
        <v>22000.0</v>
      </c>
      <c r="C15" s="1">
        <v>0.045</v>
      </c>
      <c r="D15" s="3">
        <f t="shared" si="1"/>
        <v>0.44129925</v>
      </c>
      <c r="E15" s="1">
        <v>3109163.0</v>
      </c>
      <c r="F15" s="4">
        <f t="shared" si="2"/>
        <v>3.20027E+18</v>
      </c>
      <c r="G15" s="4">
        <f t="shared" si="3"/>
        <v>1.7897E+23</v>
      </c>
      <c r="H15" s="4">
        <f t="shared" si="4"/>
        <v>213588837</v>
      </c>
      <c r="I15" s="3">
        <f t="shared" si="6"/>
        <v>39228.94679</v>
      </c>
      <c r="J15" s="1" t="s">
        <v>54</v>
      </c>
    </row>
    <row r="16">
      <c r="A16" s="1" t="s">
        <v>60</v>
      </c>
      <c r="B16" s="1">
        <v>370000.0</v>
      </c>
      <c r="C16" s="1">
        <v>0.37</v>
      </c>
      <c r="D16" s="3">
        <f t="shared" si="1"/>
        <v>3.6284605</v>
      </c>
      <c r="E16" s="1">
        <v>6.7553668E7</v>
      </c>
      <c r="F16" s="4">
        <f t="shared" si="2"/>
        <v>7.44277E+21</v>
      </c>
      <c r="G16" s="4">
        <f t="shared" si="3"/>
        <v>1.7897E+23</v>
      </c>
      <c r="H16" s="4">
        <f t="shared" si="4"/>
        <v>496736242450</v>
      </c>
      <c r="I16" s="3">
        <f t="shared" si="6"/>
        <v>18933504.68</v>
      </c>
      <c r="J16" s="1" t="s">
        <v>54</v>
      </c>
    </row>
    <row r="19">
      <c r="A19" s="1" t="s">
        <v>50</v>
      </c>
      <c r="F19" s="4">
        <f>1172332800000000000/L1</f>
        <v>1.75655E+28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>
        <v>6.67408E-11</v>
      </c>
      <c r="M1" s="1" t="s">
        <v>44</v>
      </c>
      <c r="N1" s="1">
        <v>9.80665</v>
      </c>
    </row>
    <row r="2">
      <c r="A2" s="1" t="s">
        <v>61</v>
      </c>
      <c r="B2" s="1">
        <v>55000.0</v>
      </c>
      <c r="C2" s="1">
        <v>0.0023</v>
      </c>
      <c r="D2" s="3">
        <f t="shared" ref="D2:D16" si="1">C2*$N$1</f>
        <v>0.022555295</v>
      </c>
      <c r="E2" s="2">
        <v>1.0488231E7</v>
      </c>
      <c r="F2" s="4">
        <f t="shared" ref="F2:F16" si="2">(B2^2)*D2/$L$1</f>
        <v>1.02231E+18</v>
      </c>
      <c r="G2" s="4">
        <f t="shared" ref="G2:G16" si="3">VLOOKUP(J2,$A$2:$I$35,6,false)</f>
        <v>8.77499E+20</v>
      </c>
      <c r="H2" s="4">
        <f t="shared" ref="H2:H16" si="4">$L$1*F2</f>
        <v>68229767.38</v>
      </c>
      <c r="I2" s="4">
        <f t="shared" ref="I2:I5" si="5">E2*(F2/G2)^(2/5)</f>
        <v>703455.3569</v>
      </c>
      <c r="J2" s="1" t="s">
        <v>62</v>
      </c>
    </row>
    <row r="3">
      <c r="A3" s="1" t="s">
        <v>63</v>
      </c>
      <c r="B3" s="1">
        <v>32500.0</v>
      </c>
      <c r="C3" s="1">
        <v>0.025</v>
      </c>
      <c r="D3" s="3">
        <f t="shared" si="1"/>
        <v>0.24516625</v>
      </c>
      <c r="E3" s="1">
        <v>6.877356032E10</v>
      </c>
      <c r="F3" s="4">
        <f t="shared" si="2"/>
        <v>3.88004E+18</v>
      </c>
      <c r="G3" s="4">
        <f t="shared" si="3"/>
        <v>1.75655E+28</v>
      </c>
      <c r="H3" s="4">
        <f t="shared" si="4"/>
        <v>258956851.6</v>
      </c>
      <c r="I3" s="3">
        <f t="shared" si="5"/>
        <v>9442611.111</v>
      </c>
      <c r="J3" s="1" t="s">
        <v>50</v>
      </c>
    </row>
    <row r="4">
      <c r="A4" s="1" t="s">
        <v>64</v>
      </c>
      <c r="B4" s="1">
        <v>2000.0</v>
      </c>
      <c r="C4" s="1">
        <v>0.0259</v>
      </c>
      <c r="D4" s="3">
        <f t="shared" si="1"/>
        <v>0.253992235</v>
      </c>
      <c r="E4" s="1">
        <v>2.180987E10</v>
      </c>
      <c r="F4" s="4">
        <f t="shared" si="2"/>
        <v>1.52226E+16</v>
      </c>
      <c r="G4" s="4">
        <f t="shared" si="3"/>
        <v>1.75655E+28</v>
      </c>
      <c r="H4" s="4">
        <f t="shared" si="4"/>
        <v>1015968.94</v>
      </c>
      <c r="I4" s="3">
        <f t="shared" si="5"/>
        <v>326426.105</v>
      </c>
      <c r="J4" s="1" t="s">
        <v>50</v>
      </c>
    </row>
    <row r="5">
      <c r="A5" s="1" t="s">
        <v>62</v>
      </c>
      <c r="B5" s="1">
        <v>192000.0</v>
      </c>
      <c r="C5" s="1">
        <v>0.162</v>
      </c>
      <c r="D5" s="3">
        <f t="shared" si="1"/>
        <v>1.5886773</v>
      </c>
      <c r="E5" s="1">
        <v>1.70252514114E11</v>
      </c>
      <c r="F5" s="4">
        <f t="shared" si="2"/>
        <v>8.77499E+20</v>
      </c>
      <c r="G5" s="4">
        <f t="shared" si="3"/>
        <v>1.75655E+28</v>
      </c>
      <c r="H5" s="4">
        <f t="shared" si="4"/>
        <v>58564999987</v>
      </c>
      <c r="I5" s="3">
        <f t="shared" si="5"/>
        <v>204422373.5</v>
      </c>
      <c r="J5" s="1" t="s">
        <v>50</v>
      </c>
    </row>
    <row r="6">
      <c r="A6" s="1" t="s">
        <v>65</v>
      </c>
      <c r="B6" s="1">
        <v>2000.0</v>
      </c>
      <c r="C6" s="1">
        <v>3.0E-4</v>
      </c>
      <c r="D6" s="3">
        <f t="shared" si="1"/>
        <v>0.002941995</v>
      </c>
      <c r="E6" s="1">
        <v>659162.0</v>
      </c>
      <c r="F6" s="4">
        <f t="shared" si="2"/>
        <v>176323628125524</v>
      </c>
      <c r="G6" s="4">
        <f t="shared" si="3"/>
        <v>9.08922E+19</v>
      </c>
      <c r="H6" s="4">
        <f t="shared" si="4"/>
        <v>11767.98</v>
      </c>
      <c r="I6" s="1">
        <v>20000.0</v>
      </c>
      <c r="J6" s="1" t="s">
        <v>66</v>
      </c>
    </row>
    <row r="7">
      <c r="A7" s="1" t="s">
        <v>67</v>
      </c>
      <c r="B7" s="1">
        <v>1000.0</v>
      </c>
      <c r="C7" s="1">
        <v>3.0E-4</v>
      </c>
      <c r="D7" s="3">
        <f t="shared" si="1"/>
        <v>0.002941995</v>
      </c>
      <c r="E7" s="1">
        <v>1.533964E11</v>
      </c>
      <c r="F7" s="4">
        <f t="shared" si="2"/>
        <v>44080907031381</v>
      </c>
      <c r="G7" s="4">
        <f t="shared" si="3"/>
        <v>1.75655E+28</v>
      </c>
      <c r="H7" s="4">
        <f t="shared" si="4"/>
        <v>2941.995</v>
      </c>
      <c r="I7" s="3">
        <f t="shared" ref="I7:I8" si="6">E7*(F7/G7)^(2/5)</f>
        <v>221641.7513</v>
      </c>
      <c r="J7" s="1" t="s">
        <v>50</v>
      </c>
    </row>
    <row r="8">
      <c r="A8" s="1" t="s">
        <v>68</v>
      </c>
      <c r="B8" s="1">
        <v>116666.0</v>
      </c>
      <c r="C8" s="1">
        <v>0.143</v>
      </c>
      <c r="D8" s="3">
        <f t="shared" si="1"/>
        <v>1.40235095</v>
      </c>
      <c r="E8" s="1">
        <v>1.08782986529E11</v>
      </c>
      <c r="F8" s="4">
        <f t="shared" si="2"/>
        <v>2.85992E+20</v>
      </c>
      <c r="G8" s="4">
        <f t="shared" si="3"/>
        <v>1.75655E+28</v>
      </c>
      <c r="H8" s="4">
        <f t="shared" si="4"/>
        <v>19087336454</v>
      </c>
      <c r="I8" s="3">
        <f t="shared" si="6"/>
        <v>83413960.68</v>
      </c>
      <c r="J8" s="1" t="s">
        <v>50</v>
      </c>
      <c r="K8" s="4">
        <v>5.719458929625E8</v>
      </c>
    </row>
    <row r="9">
      <c r="A9" s="1" t="s">
        <v>69</v>
      </c>
      <c r="B9" s="1">
        <v>3000.0</v>
      </c>
      <c r="C9" s="1">
        <v>8.5E-4</v>
      </c>
      <c r="D9" s="3">
        <f t="shared" si="1"/>
        <v>0.0083356525</v>
      </c>
      <c r="E9" s="1">
        <v>406750.0</v>
      </c>
      <c r="F9" s="4">
        <f t="shared" si="2"/>
        <v>1.12406E+15</v>
      </c>
      <c r="G9" s="4">
        <f t="shared" si="3"/>
        <v>2.85992E+20</v>
      </c>
      <c r="H9" s="4">
        <f t="shared" si="4"/>
        <v>75020.8725</v>
      </c>
      <c r="I9" s="1">
        <v>20000.0</v>
      </c>
      <c r="J9" s="1" t="s">
        <v>68</v>
      </c>
    </row>
    <row r="10">
      <c r="A10" s="1" t="s">
        <v>70</v>
      </c>
      <c r="B10" s="1">
        <v>5320.0</v>
      </c>
      <c r="C10" s="1">
        <v>0.0016</v>
      </c>
      <c r="D10" s="3">
        <f t="shared" si="1"/>
        <v>0.01569064</v>
      </c>
      <c r="E10" s="1">
        <v>3526750.0</v>
      </c>
      <c r="F10" s="4">
        <f t="shared" si="2"/>
        <v>6.65384E+15</v>
      </c>
      <c r="G10" s="4">
        <f t="shared" si="3"/>
        <v>2.85992E+20</v>
      </c>
      <c r="H10" s="4">
        <f t="shared" si="4"/>
        <v>444082.7695</v>
      </c>
      <c r="I10" s="1">
        <v>100000.0</v>
      </c>
      <c r="J10" s="1" t="s">
        <v>68</v>
      </c>
    </row>
    <row r="11">
      <c r="A11" s="1" t="s">
        <v>71</v>
      </c>
      <c r="B11" s="1">
        <v>550.0</v>
      </c>
      <c r="C11" s="1">
        <v>1.5E-4</v>
      </c>
      <c r="D11" s="3">
        <f t="shared" si="1"/>
        <v>0.0014709975</v>
      </c>
      <c r="E11" s="1">
        <v>5.1806E10</v>
      </c>
      <c r="F11" s="4">
        <f t="shared" si="2"/>
        <v>6667237188496</v>
      </c>
      <c r="G11" s="4">
        <f t="shared" si="3"/>
        <v>1.75655E+28</v>
      </c>
      <c r="H11" s="4">
        <f t="shared" si="4"/>
        <v>444.9767438</v>
      </c>
      <c r="I11" s="3">
        <f t="shared" ref="I11:I16" si="7">E11*(F11/G11)^(2/5)</f>
        <v>35163.70438</v>
      </c>
      <c r="J11" s="1" t="s">
        <v>50</v>
      </c>
    </row>
    <row r="12">
      <c r="A12" s="1" t="s">
        <v>72</v>
      </c>
      <c r="B12" s="1">
        <v>5000.0</v>
      </c>
      <c r="C12" s="1">
        <v>0.002</v>
      </c>
      <c r="D12" s="3">
        <f t="shared" si="1"/>
        <v>0.0196133</v>
      </c>
      <c r="E12" s="1">
        <v>1462950.0</v>
      </c>
      <c r="F12" s="4">
        <f t="shared" si="2"/>
        <v>7.34682E+15</v>
      </c>
      <c r="G12" s="4">
        <f t="shared" si="3"/>
        <v>5.4675E+19</v>
      </c>
      <c r="H12" s="4">
        <f t="shared" si="4"/>
        <v>490332.5</v>
      </c>
      <c r="I12" s="3">
        <f t="shared" si="7"/>
        <v>41357.43701</v>
      </c>
      <c r="J12" s="1" t="s">
        <v>73</v>
      </c>
    </row>
    <row r="13">
      <c r="A13" s="1" t="s">
        <v>66</v>
      </c>
      <c r="B13" s="1">
        <v>71500.0</v>
      </c>
      <c r="C13" s="1">
        <v>0.121</v>
      </c>
      <c r="D13" s="3">
        <f t="shared" si="1"/>
        <v>1.18660465</v>
      </c>
      <c r="E13" s="1">
        <v>1.14179294679E11</v>
      </c>
      <c r="F13" s="4">
        <f t="shared" si="2"/>
        <v>9.08922E+19</v>
      </c>
      <c r="G13" s="4">
        <f t="shared" si="3"/>
        <v>1.75655E+28</v>
      </c>
      <c r="H13" s="4">
        <f t="shared" si="4"/>
        <v>6066219622</v>
      </c>
      <c r="I13" s="3">
        <f t="shared" si="7"/>
        <v>55352117.73</v>
      </c>
      <c r="J13" s="1" t="s">
        <v>50</v>
      </c>
    </row>
    <row r="14">
      <c r="A14" s="1" t="s">
        <v>73</v>
      </c>
      <c r="B14" s="1">
        <v>61000.0</v>
      </c>
      <c r="C14" s="1">
        <v>0.1</v>
      </c>
      <c r="D14" s="3">
        <f t="shared" si="1"/>
        <v>0.980665</v>
      </c>
      <c r="E14" s="2">
        <v>1.2096332E12</v>
      </c>
      <c r="F14" s="4">
        <f t="shared" si="2"/>
        <v>5.4675E+19</v>
      </c>
      <c r="G14" s="4">
        <f t="shared" si="3"/>
        <v>1.75655E+28</v>
      </c>
      <c r="H14" s="4">
        <f t="shared" si="4"/>
        <v>3649054465</v>
      </c>
      <c r="I14" s="4">
        <f t="shared" si="7"/>
        <v>478525923.4</v>
      </c>
      <c r="J14" s="1" t="s">
        <v>50</v>
      </c>
    </row>
    <row r="15">
      <c r="A15" s="1" t="s">
        <v>74</v>
      </c>
      <c r="B15" s="1">
        <v>1000.0</v>
      </c>
      <c r="C15" s="1">
        <v>0.049</v>
      </c>
      <c r="D15" s="3">
        <f t="shared" si="1"/>
        <v>0.48052585</v>
      </c>
      <c r="E15" s="1">
        <v>3.5331876E10</v>
      </c>
      <c r="F15" s="4">
        <f t="shared" si="2"/>
        <v>7.19988E+15</v>
      </c>
      <c r="G15" s="4">
        <f t="shared" si="3"/>
        <v>1.75655E+28</v>
      </c>
      <c r="H15" s="4">
        <f t="shared" si="4"/>
        <v>480525.85</v>
      </c>
      <c r="I15" s="3">
        <f t="shared" si="7"/>
        <v>391952.1341</v>
      </c>
      <c r="J15" s="1" t="s">
        <v>50</v>
      </c>
    </row>
    <row r="16">
      <c r="A16" s="1" t="s">
        <v>75</v>
      </c>
      <c r="B16" s="1">
        <v>34500.0</v>
      </c>
      <c r="C16" s="1">
        <v>0.049</v>
      </c>
      <c r="D16" s="3">
        <f t="shared" si="1"/>
        <v>0.48052585</v>
      </c>
      <c r="E16" s="1">
        <v>4.36921E10</v>
      </c>
      <c r="F16" s="4">
        <f t="shared" si="2"/>
        <v>8.56966E+18</v>
      </c>
      <c r="G16" s="4">
        <f t="shared" si="3"/>
        <v>1.75655E+28</v>
      </c>
      <c r="H16" s="4">
        <f t="shared" si="4"/>
        <v>571945893</v>
      </c>
      <c r="I16" s="3">
        <f t="shared" si="7"/>
        <v>8236155.373</v>
      </c>
      <c r="J16" s="1" t="s">
        <v>50</v>
      </c>
    </row>
    <row r="18">
      <c r="A18" s="1" t="s">
        <v>50</v>
      </c>
      <c r="F18" s="4">
        <f>1172332800000000000/$L$1</f>
        <v>1.75655E+28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>
        <v>6.67408E-11</v>
      </c>
      <c r="M1" s="1" t="s">
        <v>44</v>
      </c>
      <c r="N1" s="1">
        <v>9.80665</v>
      </c>
    </row>
    <row r="2">
      <c r="A2" s="1" t="s">
        <v>76</v>
      </c>
      <c r="B2" s="1">
        <v>9150.0</v>
      </c>
      <c r="C2" s="1">
        <v>0.042</v>
      </c>
      <c r="D2" s="3">
        <f t="shared" ref="D2:D15" si="1">C2*$N$1</f>
        <v>0.4118793</v>
      </c>
      <c r="E2" s="2">
        <v>1143000.0</v>
      </c>
      <c r="F2" s="4">
        <f t="shared" ref="F2:F15" si="2">(B2^2)*D2/$L$1</f>
        <v>5.16679E+17</v>
      </c>
      <c r="G2" s="4">
        <f t="shared" ref="G2:G15" si="3">VLOOKUP(J2,$A$2:$I$35,6,false)</f>
        <v>1.42558E+22</v>
      </c>
      <c r="H2" s="4">
        <f t="shared" ref="H2:H15" si="4">$L$1*F2</f>
        <v>34483564.69</v>
      </c>
      <c r="I2" s="1">
        <v>30000.0</v>
      </c>
      <c r="J2" s="1" t="s">
        <v>77</v>
      </c>
    </row>
    <row r="3">
      <c r="A3" s="1" t="s">
        <v>78</v>
      </c>
      <c r="B3" s="1">
        <v>4000.0</v>
      </c>
      <c r="C3" s="1">
        <v>0.01</v>
      </c>
      <c r="D3" s="3">
        <f t="shared" si="1"/>
        <v>0.0980665</v>
      </c>
      <c r="E3" s="1">
        <v>2210160.0</v>
      </c>
      <c r="F3" s="4">
        <f t="shared" si="2"/>
        <v>2.35098E+16</v>
      </c>
      <c r="G3" s="4">
        <f t="shared" si="3"/>
        <v>9.83357E+22</v>
      </c>
      <c r="H3" s="4">
        <f t="shared" si="4"/>
        <v>1569064</v>
      </c>
      <c r="I3" s="1">
        <v>14000.0</v>
      </c>
      <c r="J3" s="1" t="s">
        <v>79</v>
      </c>
    </row>
    <row r="4">
      <c r="A4" s="1" t="s">
        <v>80</v>
      </c>
      <c r="B4" s="1">
        <v>31500.0</v>
      </c>
      <c r="C4" s="1">
        <v>0.042</v>
      </c>
      <c r="D4" s="3">
        <f t="shared" si="1"/>
        <v>0.4118793</v>
      </c>
      <c r="E4" s="1">
        <v>2.4E8</v>
      </c>
      <c r="F4" s="4">
        <f t="shared" si="2"/>
        <v>6.1235E+18</v>
      </c>
      <c r="G4" s="4">
        <f t="shared" si="3"/>
        <v>6.34765E+23</v>
      </c>
      <c r="H4" s="4">
        <f t="shared" si="4"/>
        <v>408687235.4</v>
      </c>
      <c r="I4" s="3">
        <f t="shared" ref="I4:I15" si="5">E4*(F4/G4)^(2/5)</f>
        <v>2365733.949</v>
      </c>
      <c r="J4" s="1" t="s">
        <v>81</v>
      </c>
    </row>
    <row r="5">
      <c r="A5" s="1" t="s">
        <v>82</v>
      </c>
      <c r="B5" s="1">
        <v>13600.0</v>
      </c>
      <c r="C5" s="1">
        <v>0.014</v>
      </c>
      <c r="D5" s="3">
        <f t="shared" si="1"/>
        <v>0.1372931</v>
      </c>
      <c r="E5" s="1">
        <v>5.0698242270971E7</v>
      </c>
      <c r="F5" s="4">
        <f t="shared" si="2"/>
        <v>3.80483E+17</v>
      </c>
      <c r="G5" s="4">
        <f t="shared" si="3"/>
        <v>6.34765E+23</v>
      </c>
      <c r="H5" s="4">
        <f t="shared" si="4"/>
        <v>25393731.78</v>
      </c>
      <c r="I5" s="3">
        <f t="shared" si="5"/>
        <v>164468.1263</v>
      </c>
      <c r="J5" s="1" t="s">
        <v>81</v>
      </c>
    </row>
    <row r="6">
      <c r="A6" s="1" t="s">
        <v>83</v>
      </c>
      <c r="B6" s="1">
        <v>330000.0</v>
      </c>
      <c r="C6" s="1">
        <v>0.25</v>
      </c>
      <c r="D6" s="3">
        <f t="shared" si="1"/>
        <v>2.4516625</v>
      </c>
      <c r="E6" s="1">
        <v>3.869E7</v>
      </c>
      <c r="F6" s="4">
        <f t="shared" si="2"/>
        <v>4.00034E+21</v>
      </c>
      <c r="G6" s="4">
        <f t="shared" si="3"/>
        <v>6.34765E+23</v>
      </c>
      <c r="H6" s="4">
        <f t="shared" si="4"/>
        <v>266986046250</v>
      </c>
      <c r="I6" s="3">
        <f t="shared" si="5"/>
        <v>5097912.61</v>
      </c>
      <c r="J6" s="1" t="s">
        <v>81</v>
      </c>
    </row>
    <row r="7">
      <c r="A7" s="1" t="s">
        <v>84</v>
      </c>
      <c r="B7" s="1">
        <v>252000.0</v>
      </c>
      <c r="C7" s="1">
        <v>0.27</v>
      </c>
      <c r="D7" s="3">
        <f t="shared" si="1"/>
        <v>2.6477955</v>
      </c>
      <c r="E7" s="1">
        <v>1.2456E7</v>
      </c>
      <c r="F7" s="4">
        <f t="shared" si="2"/>
        <v>2.51938E+21</v>
      </c>
      <c r="G7" s="4">
        <f t="shared" si="3"/>
        <v>9.83357E+22</v>
      </c>
      <c r="H7" s="4">
        <f t="shared" si="4"/>
        <v>168145605432</v>
      </c>
      <c r="I7" s="3">
        <f t="shared" si="5"/>
        <v>2876151.653</v>
      </c>
      <c r="J7" s="1" t="s">
        <v>79</v>
      </c>
    </row>
    <row r="8">
      <c r="A8" s="1" t="s">
        <v>85</v>
      </c>
      <c r="B8" s="1">
        <v>222000.0</v>
      </c>
      <c r="C8" s="1">
        <v>0.28</v>
      </c>
      <c r="D8" s="3">
        <f t="shared" si="1"/>
        <v>2.745862</v>
      </c>
      <c r="E8" s="1">
        <v>7818000.0</v>
      </c>
      <c r="F8" s="4">
        <f t="shared" si="2"/>
        <v>2.02765E+21</v>
      </c>
      <c r="G8" s="4">
        <f t="shared" si="3"/>
        <v>6.34765E+23</v>
      </c>
      <c r="H8" s="4">
        <f t="shared" si="4"/>
        <v>135327062808</v>
      </c>
      <c r="I8" s="3">
        <f t="shared" si="5"/>
        <v>784960.421</v>
      </c>
      <c r="J8" s="1" t="s">
        <v>81</v>
      </c>
    </row>
    <row r="9">
      <c r="A9" s="1" t="s">
        <v>81</v>
      </c>
      <c r="B9" s="1">
        <v>2400000.0</v>
      </c>
      <c r="C9" s="1">
        <v>0.75</v>
      </c>
      <c r="D9" s="3">
        <f t="shared" si="1"/>
        <v>7.3549875</v>
      </c>
      <c r="E9" s="1">
        <v>3.01916453E10</v>
      </c>
      <c r="F9" s="4">
        <f t="shared" si="2"/>
        <v>6.34765E+23</v>
      </c>
      <c r="G9" s="3">
        <f t="shared" si="3"/>
        <v>1.3919E+28</v>
      </c>
      <c r="H9" s="4">
        <f t="shared" si="4"/>
        <v>42364728000000</v>
      </c>
      <c r="I9" s="3">
        <f t="shared" si="5"/>
        <v>553972505.8</v>
      </c>
      <c r="J9" s="1" t="s">
        <v>86</v>
      </c>
    </row>
    <row r="10">
      <c r="A10" s="1" t="s">
        <v>87</v>
      </c>
      <c r="B10" s="1">
        <v>132000.0</v>
      </c>
      <c r="C10" s="1">
        <v>0.12</v>
      </c>
      <c r="D10" s="3">
        <f t="shared" si="1"/>
        <v>1.176798</v>
      </c>
      <c r="E10" s="1">
        <v>1.08284E8</v>
      </c>
      <c r="F10" s="4">
        <f t="shared" si="2"/>
        <v>3.07226E+20</v>
      </c>
      <c r="G10" s="4">
        <f t="shared" si="3"/>
        <v>6.34765E+23</v>
      </c>
      <c r="H10" s="4">
        <f t="shared" si="4"/>
        <v>20504528352</v>
      </c>
      <c r="I10" s="3">
        <f t="shared" si="5"/>
        <v>5110959.445</v>
      </c>
      <c r="J10" s="1" t="s">
        <v>81</v>
      </c>
      <c r="L10" s="4">
        <v>9.51441183E11</v>
      </c>
    </row>
    <row r="11">
      <c r="A11" s="1" t="s">
        <v>79</v>
      </c>
      <c r="B11" s="1">
        <v>780000.0</v>
      </c>
      <c r="C11" s="1">
        <v>1.1</v>
      </c>
      <c r="D11" s="3">
        <f t="shared" si="1"/>
        <v>10.787315</v>
      </c>
      <c r="E11" s="1">
        <v>1.33142436E10</v>
      </c>
      <c r="F11" s="4">
        <f t="shared" si="2"/>
        <v>9.83357E+22</v>
      </c>
      <c r="G11" s="3">
        <f t="shared" si="3"/>
        <v>1.3919E+28</v>
      </c>
      <c r="H11" s="4">
        <f t="shared" si="4"/>
        <v>6563002446000</v>
      </c>
      <c r="I11" s="3">
        <f t="shared" si="5"/>
        <v>115866312.7</v>
      </c>
      <c r="J11" s="1" t="s">
        <v>86</v>
      </c>
    </row>
    <row r="12">
      <c r="A12" s="1" t="s">
        <v>88</v>
      </c>
      <c r="B12" s="1">
        <v>252000.0</v>
      </c>
      <c r="C12" s="1">
        <v>0.2</v>
      </c>
      <c r="D12" s="3">
        <f t="shared" si="1"/>
        <v>1.96133</v>
      </c>
      <c r="E12" s="1">
        <v>916556.45064326</v>
      </c>
      <c r="F12" s="4">
        <f t="shared" si="2"/>
        <v>1.86621E+21</v>
      </c>
      <c r="G12" s="4">
        <f t="shared" si="3"/>
        <v>1.34138E+21</v>
      </c>
      <c r="H12" s="4">
        <f t="shared" si="4"/>
        <v>124552300320</v>
      </c>
      <c r="I12" s="3">
        <f t="shared" si="5"/>
        <v>1045976.687</v>
      </c>
      <c r="J12" s="1" t="s">
        <v>89</v>
      </c>
    </row>
    <row r="13">
      <c r="A13" s="1" t="s">
        <v>90</v>
      </c>
      <c r="B13" s="1">
        <v>222000.0</v>
      </c>
      <c r="C13" s="1">
        <v>0.15</v>
      </c>
      <c r="D13" s="3">
        <f t="shared" si="1"/>
        <v>1.4709975</v>
      </c>
      <c r="E13" s="1">
        <v>1603443.54935673</v>
      </c>
      <c r="F13" s="4">
        <f t="shared" si="2"/>
        <v>1.08624E+21</v>
      </c>
      <c r="G13" s="4">
        <f t="shared" si="3"/>
        <v>1.34138E+21</v>
      </c>
      <c r="H13" s="4">
        <f t="shared" si="4"/>
        <v>72496640790</v>
      </c>
      <c r="I13" s="3">
        <f t="shared" si="5"/>
        <v>1473679.064</v>
      </c>
      <c r="J13" s="1" t="s">
        <v>89</v>
      </c>
    </row>
    <row r="14">
      <c r="A14" s="1" t="s">
        <v>91</v>
      </c>
      <c r="B14" s="1">
        <v>150000.0</v>
      </c>
      <c r="C14" s="1">
        <v>0.17</v>
      </c>
      <c r="D14" s="3">
        <f t="shared" si="1"/>
        <v>1.6671305</v>
      </c>
      <c r="E14" s="1">
        <v>2.5023706E9</v>
      </c>
      <c r="F14" s="4">
        <f t="shared" si="2"/>
        <v>5.62032E+20</v>
      </c>
      <c r="G14" s="3">
        <f t="shared" si="3"/>
        <v>1.3919E+28</v>
      </c>
      <c r="H14" s="4">
        <f t="shared" si="4"/>
        <v>37510436250</v>
      </c>
      <c r="I14" s="3">
        <f t="shared" si="5"/>
        <v>2759383.965</v>
      </c>
      <c r="J14" s="1" t="s">
        <v>86</v>
      </c>
    </row>
    <row r="15">
      <c r="A15" s="1" t="s">
        <v>77</v>
      </c>
      <c r="B15" s="1">
        <v>420000.0</v>
      </c>
      <c r="C15" s="1">
        <v>0.55</v>
      </c>
      <c r="D15" s="3">
        <f t="shared" si="1"/>
        <v>5.3936575</v>
      </c>
      <c r="E15" s="1">
        <v>7.65671E9</v>
      </c>
      <c r="F15" s="4">
        <f t="shared" si="2"/>
        <v>1.42558E+22</v>
      </c>
      <c r="G15" s="3">
        <f t="shared" si="3"/>
        <v>1.3919E+28</v>
      </c>
      <c r="H15" s="4">
        <f t="shared" si="4"/>
        <v>951441183000</v>
      </c>
      <c r="I15" s="3">
        <f t="shared" si="5"/>
        <v>30774757.39</v>
      </c>
      <c r="J15" s="1" t="s">
        <v>86</v>
      </c>
    </row>
    <row r="17">
      <c r="A17" s="1" t="s">
        <v>86</v>
      </c>
      <c r="F17" s="3">
        <f>1.988435E+28*0.7</f>
        <v>1.3919E+28</v>
      </c>
    </row>
    <row r="18">
      <c r="A18" s="1" t="s">
        <v>89</v>
      </c>
      <c r="F18" s="2">
        <v>1.341384791E21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>
        <v>6.67408E-11</v>
      </c>
      <c r="M1" s="1" t="s">
        <v>44</v>
      </c>
      <c r="N1" s="1">
        <v>9.80665</v>
      </c>
    </row>
    <row r="2">
      <c r="A2" s="1" t="s">
        <v>92</v>
      </c>
      <c r="B2" s="1">
        <v>811000.0</v>
      </c>
      <c r="C2" s="1">
        <v>1.361</v>
      </c>
      <c r="D2" s="3">
        <f t="shared" ref="D2:D6" si="1">C2*$N$1</f>
        <v>13.34685065</v>
      </c>
      <c r="E2" s="2">
        <v>2.005944113E9</v>
      </c>
      <c r="F2" s="4">
        <f t="shared" ref="F2:F6" si="2">(B2^2)*D2/$L$1</f>
        <v>1.31531E+23</v>
      </c>
      <c r="G2" s="4">
        <f t="shared" ref="G2:G6" si="3">VLOOKUP(J2,$A$2:$I$35,6,false)</f>
        <v>1.75655E+28</v>
      </c>
      <c r="H2" s="4">
        <f t="shared" ref="H2:H6" si="4">$L$1*F2</f>
        <v>8778503956369</v>
      </c>
      <c r="I2" s="4">
        <f t="shared" ref="I2:I6" si="5">E2*(F2/G2)^(2/5)</f>
        <v>17867618.31</v>
      </c>
      <c r="J2" s="1" t="s">
        <v>50</v>
      </c>
    </row>
    <row r="3">
      <c r="A3" s="1" t="s">
        <v>93</v>
      </c>
      <c r="B3" s="1">
        <v>571000.0</v>
      </c>
      <c r="C3" s="1">
        <v>1.141</v>
      </c>
      <c r="D3" s="3">
        <f t="shared" si="1"/>
        <v>11.18938765</v>
      </c>
      <c r="E3" s="1">
        <v>6.07507059E8</v>
      </c>
      <c r="F3" s="4">
        <f t="shared" si="2"/>
        <v>5.46622E+22</v>
      </c>
      <c r="G3" s="4">
        <f t="shared" si="3"/>
        <v>1.75655E+28</v>
      </c>
      <c r="H3" s="4">
        <f t="shared" si="4"/>
        <v>3648199138794</v>
      </c>
      <c r="I3" s="3">
        <f t="shared" si="5"/>
        <v>3808573.812</v>
      </c>
      <c r="J3" s="1" t="s">
        <v>50</v>
      </c>
    </row>
    <row r="4">
      <c r="A4" s="1" t="s">
        <v>94</v>
      </c>
      <c r="B4" s="1">
        <v>10630.0</v>
      </c>
      <c r="C4" s="1">
        <v>0.0385</v>
      </c>
      <c r="D4" s="3">
        <f t="shared" si="1"/>
        <v>0.377556025</v>
      </c>
      <c r="E4" s="1">
        <v>2933431.0</v>
      </c>
      <c r="F4" s="4">
        <f t="shared" si="2"/>
        <v>6.39229E+17</v>
      </c>
      <c r="G4" s="4">
        <f t="shared" si="3"/>
        <v>1.31531E+23</v>
      </c>
      <c r="H4" s="4">
        <f t="shared" si="4"/>
        <v>42662660.4</v>
      </c>
      <c r="I4" s="3">
        <f t="shared" si="5"/>
        <v>21979.95744</v>
      </c>
      <c r="J4" s="1" t="s">
        <v>92</v>
      </c>
    </row>
    <row r="5">
      <c r="A5" s="1" t="s">
        <v>95</v>
      </c>
      <c r="B5" s="1">
        <v>8339000.0</v>
      </c>
      <c r="C5" s="1">
        <v>0.579</v>
      </c>
      <c r="D5" s="3">
        <f t="shared" si="1"/>
        <v>5.67805035</v>
      </c>
      <c r="E5" s="1">
        <v>1.263665607E9</v>
      </c>
      <c r="F5" s="4">
        <f t="shared" si="2"/>
        <v>5.9161E+24</v>
      </c>
      <c r="G5" s="4">
        <f t="shared" si="3"/>
        <v>1.75655E+28</v>
      </c>
      <c r="H5" s="4">
        <f t="shared" si="4"/>
        <v>394845494722672</v>
      </c>
      <c r="I5" s="3">
        <f t="shared" si="5"/>
        <v>51592036.82</v>
      </c>
      <c r="J5" s="1" t="s">
        <v>50</v>
      </c>
    </row>
    <row r="6">
      <c r="A6" s="1" t="s">
        <v>96</v>
      </c>
      <c r="B6" s="1">
        <v>16000.0</v>
      </c>
      <c r="C6" s="1">
        <v>0.0415</v>
      </c>
      <c r="D6" s="3">
        <f t="shared" si="1"/>
        <v>0.406975975</v>
      </c>
      <c r="E6" s="1">
        <v>1.3943488E7</v>
      </c>
      <c r="F6" s="4">
        <f t="shared" si="2"/>
        <v>1.56105E+18</v>
      </c>
      <c r="G6" s="4">
        <f t="shared" si="3"/>
        <v>5.9161E+24</v>
      </c>
      <c r="H6" s="4">
        <f t="shared" si="4"/>
        <v>104185849.6</v>
      </c>
      <c r="I6" s="3">
        <f t="shared" si="5"/>
        <v>32577.97214</v>
      </c>
      <c r="J6" s="1" t="s">
        <v>95</v>
      </c>
    </row>
    <row r="8">
      <c r="A8" s="1" t="s">
        <v>50</v>
      </c>
      <c r="F8" s="4">
        <f>1172332800000000000/L1</f>
        <v>1.75655E+28</v>
      </c>
    </row>
    <row r="9">
      <c r="K9" s="4">
        <v>1.041858496E8</v>
      </c>
    </row>
  </sheetData>
  <drawing r:id="rId1"/>
</worksheet>
</file>