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8195" windowHeight="6990" activeTab="1"/>
  </bookViews>
  <sheets>
    <sheet name="Var_covar_Class" sheetId="1" r:id="rId1"/>
    <sheet name="Sheet1" sheetId="2" r:id="rId2"/>
  </sheets>
  <calcPr calcId="145621"/>
  <pivotCaches>
    <pivotCache cacheId="5" r:id="rId3"/>
  </pivotCaches>
</workbook>
</file>

<file path=xl/calcChain.xml><?xml version="1.0" encoding="utf-8"?>
<calcChain xmlns="http://schemas.openxmlformats.org/spreadsheetml/2006/main">
  <c r="R19" i="2" l="1"/>
  <c r="Q17" i="2"/>
  <c r="P17" i="2"/>
  <c r="O17" i="2"/>
  <c r="N17" i="2"/>
  <c r="M17" i="2"/>
  <c r="L17" i="2"/>
  <c r="R17" i="2" s="1"/>
  <c r="T14" i="2"/>
  <c r="T13" i="2"/>
  <c r="T12" i="2"/>
  <c r="T11" i="2"/>
  <c r="T10" i="2"/>
  <c r="T9" i="2"/>
  <c r="T15" i="2" s="1"/>
  <c r="Q29" i="2" l="1"/>
  <c r="M29" i="2"/>
  <c r="P28" i="2"/>
  <c r="L28" i="2"/>
  <c r="O27" i="2"/>
  <c r="N26" i="2"/>
  <c r="Q25" i="2"/>
  <c r="M25" i="2"/>
  <c r="P24" i="2"/>
  <c r="L24" i="2"/>
  <c r="N29" i="2"/>
  <c r="M28" i="2"/>
  <c r="O26" i="2"/>
  <c r="N25" i="2"/>
  <c r="M24" i="2"/>
  <c r="P29" i="2"/>
  <c r="L29" i="2"/>
  <c r="O28" i="2"/>
  <c r="N27" i="2"/>
  <c r="Q26" i="2"/>
  <c r="M26" i="2"/>
  <c r="P25" i="2"/>
  <c r="L25" i="2"/>
  <c r="O24" i="2"/>
  <c r="O30" i="2" s="1"/>
  <c r="L27" i="2"/>
  <c r="Q24" i="2"/>
  <c r="O29" i="2"/>
  <c r="N28" i="2"/>
  <c r="Q27" i="2"/>
  <c r="M27" i="2"/>
  <c r="P26" i="2"/>
  <c r="L26" i="2"/>
  <c r="R26" i="2" s="1"/>
  <c r="O25" i="2"/>
  <c r="N24" i="2"/>
  <c r="Q28" i="2"/>
  <c r="P27" i="2"/>
  <c r="R28" i="2" l="1"/>
  <c r="R25" i="2"/>
  <c r="M30" i="2"/>
  <c r="N30" i="2"/>
  <c r="Q30" i="2"/>
  <c r="L30" i="2"/>
  <c r="R24" i="2"/>
  <c r="R27" i="2"/>
  <c r="R29" i="2"/>
  <c r="P30" i="2"/>
  <c r="R30" i="2" l="1"/>
  <c r="J22" i="1" l="1"/>
  <c r="G25" i="1"/>
  <c r="M22" i="1" l="1"/>
  <c r="L22" i="1"/>
  <c r="L21" i="1"/>
  <c r="M21" i="1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M2" i="1"/>
  <c r="L2" i="1"/>
  <c r="J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H2" i="1"/>
  <c r="G2" i="1"/>
  <c r="D21" i="1"/>
  <c r="E21" i="1"/>
  <c r="C21" i="1"/>
</calcChain>
</file>

<file path=xl/sharedStrings.xml><?xml version="1.0" encoding="utf-8"?>
<sst xmlns="http://schemas.openxmlformats.org/spreadsheetml/2006/main" count="81" uniqueCount="48">
  <si>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</si>
  <si>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</si>
  <si>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</si>
  <si>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</si>
  <si>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</si>
  <si>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</si>
  <si>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</si>
  <si>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</si>
  <si>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</si>
  <si>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</si>
  <si>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</si>
  <si>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</si>
  <si>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</si>
  <si>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</si>
  <si>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</si>
  <si>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</si>
  <si>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</si>
  <si>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</si>
  <si>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</si>
  <si>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</si>
  <si>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</si>
  <si>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</si>
  <si>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</si>
  <si>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</si>
  <si>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</si>
  <si>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</si>
  <si>
    <t>Height-mean(Height)</t>
  </si>
  <si>
    <t>Weight-mean(Weight)</t>
  </si>
  <si>
    <t>Covariance</t>
  </si>
  <si>
    <t xml:space="preserve"> </t>
  </si>
  <si>
    <t>Variance Of Height</t>
  </si>
  <si>
    <t>Variance of Weight</t>
  </si>
  <si>
    <t>Sum of Squares=</t>
  </si>
  <si>
    <t>Df=18</t>
  </si>
  <si>
    <t>SS/DF=</t>
  </si>
  <si>
    <t>OBS</t>
  </si>
  <si>
    <t>G*H</t>
  </si>
  <si>
    <t>SS Of Height</t>
  </si>
  <si>
    <t>SS of Weight</t>
  </si>
  <si>
    <t>Row Labels</t>
  </si>
  <si>
    <t>Grand Total</t>
  </si>
  <si>
    <t xml:space="preserve">  </t>
  </si>
  <si>
    <t>x1</t>
  </si>
  <si>
    <t>x2</t>
  </si>
  <si>
    <t>x3</t>
  </si>
  <si>
    <t>P(x)</t>
  </si>
  <si>
    <t>Sum of P(x)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</si>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</sst>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/>
      <top/>
      <bottom style="thin">
        <color rgb="FFC1C1C1"/>
      </bottom>
      <diagonal/>
    </border>
    <border>
      <left style="medium">
        <color indexed="64"/>
      </left>
      <right style="thin">
        <color rgb="FFC1C1C1"/>
      </right>
      <top style="medium">
        <color indexed="64"/>
      </top>
      <bottom style="medium">
        <color indexed="64"/>
      </bottom>
      <diagonal/>
    </border>
    <border>
      <left style="thin">
        <color rgb="FFC1C1C1"/>
      </left>
      <right style="thin">
        <color rgb="FFC1C1C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/>
      <diagonal/>
    </border>
    <border>
      <left style="thin">
        <color rgb="FFC1C1C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0" xfId="0" applyBorder="1"/>
    <xf numFmtId="0" fontId="0" fillId="0" borderId="17" xfId="0" applyBorder="1"/>
    <xf numFmtId="0" fontId="0" fillId="0" borderId="16" xfId="0" applyFill="1" applyBorder="1" applyAlignment="1">
      <alignment horizontal="center"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6" fillId="33" borderId="24" xfId="0" applyFont="1" applyFill="1" applyBorder="1" applyAlignment="1">
      <alignment horizontal="center" vertical="top" wrapText="1"/>
    </xf>
    <xf numFmtId="0" fontId="16" fillId="33" borderId="25" xfId="0" applyFont="1" applyFill="1" applyBorder="1" applyAlignment="1">
      <alignment horizontal="center" vertical="top" wrapText="1"/>
    </xf>
    <xf numFmtId="0" fontId="16" fillId="33" borderId="26" xfId="0" applyFont="1" applyFill="1" applyBorder="1" applyAlignment="1">
      <alignment horizontal="center" vertical="top" wrapText="1"/>
    </xf>
    <xf numFmtId="0" fontId="0" fillId="33" borderId="26" xfId="0" applyFill="1" applyBorder="1"/>
    <xf numFmtId="0" fontId="16" fillId="33" borderId="27" xfId="0" applyFont="1" applyFill="1" applyBorder="1" applyAlignment="1">
      <alignment horizontal="center"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6" fillId="34" borderId="14" xfId="0" applyFont="1" applyFill="1" applyBorder="1"/>
    <xf numFmtId="0" fontId="16" fillId="34" borderId="15" xfId="0" applyFont="1" applyFill="1" applyBorder="1"/>
    <xf numFmtId="0" fontId="0" fillId="34" borderId="18" xfId="0" applyFill="1" applyBorder="1"/>
    <xf numFmtId="0" fontId="0" fillId="34" borderId="19" xfId="0" applyFill="1" applyBorder="1"/>
    <xf numFmtId="0" fontId="16" fillId="34" borderId="19" xfId="0" applyFont="1" applyFill="1" applyBorder="1"/>
    <xf numFmtId="0" fontId="16" fillId="34" borderId="20" xfId="0" applyFont="1" applyFill="1" applyBorder="1"/>
    <xf numFmtId="0" fontId="16" fillId="33" borderId="31" xfId="0" applyFont="1" applyFill="1" applyBorder="1" applyAlignment="1">
      <alignment horizontal="center" vertical="top" wrapText="1"/>
    </xf>
    <xf numFmtId="0" fontId="16" fillId="33" borderId="32" xfId="0" applyFont="1" applyFill="1" applyBorder="1" applyAlignment="1">
      <alignment horizontal="center" vertical="top" wrapText="1"/>
    </xf>
    <xf numFmtId="0" fontId="16" fillId="34" borderId="13" xfId="0" applyFont="1" applyFill="1" applyBorder="1"/>
    <xf numFmtId="0" fontId="16" fillId="34" borderId="18" xfId="0" applyFont="1" applyFill="1" applyBorder="1"/>
    <xf numFmtId="0" fontId="0" fillId="0" borderId="32" xfId="0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0" borderId="33" xfId="0" applyBorder="1"/>
    <xf numFmtId="0" fontId="0" fillId="35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2" xfId="0" applyBorder="1"/>
    <xf numFmtId="0" fontId="0" fillId="0" borderId="26" xfId="0" applyBorder="1"/>
    <xf numFmtId="0" fontId="0" fillId="0" borderId="27" xfId="0" applyBorder="1"/>
    <xf numFmtId="0" fontId="0" fillId="0" borderId="2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5" borderId="32" xfId="0" applyFill="1" applyBorder="1"/>
    <xf numFmtId="0" fontId="0" fillId="35" borderId="26" xfId="0" applyFill="1" applyBorder="1"/>
    <xf numFmtId="0" fontId="0" fillId="35" borderId="27" xfId="0" applyFill="1" applyBorder="1"/>
    <xf numFmtId="0" fontId="0" fillId="0" borderId="16" xfId="0" applyBorder="1"/>
    <xf numFmtId="0" fontId="16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is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asha" refreshedDate="42641.559761689816" createdVersion="4" refreshedVersion="4" minRefreshableVersion="3" recordCount="21">
  <cacheSource type="worksheet">
    <worksheetSource ref="E7:H28" sheet="covar_multi" r:id="rId2"/>
  </cacheSource>
  <cacheFields count="4">
    <cacheField name="x1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x2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  <cacheField name="x3" numFmtId="0">
      <sharedItems containsSemiMixedTypes="0" containsString="0" containsNumber="1" containsInteger="1" minValue="0" maxValue="5"/>
    </cacheField>
    <cacheField name="P(x)" numFmtId="0">
      <sharedItems containsSemiMixedTypes="0" containsString="0" containsNumber="1" minValue="1.2860082304526742E-4" maxValue="0.138888888888888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x v="0"/>
    <n v="5"/>
    <n v="3.1249999999999986E-2"/>
  </r>
  <r>
    <x v="0"/>
    <x v="1"/>
    <n v="4"/>
    <n v="0.10416666666666663"/>
  </r>
  <r>
    <x v="0"/>
    <x v="2"/>
    <n v="3"/>
    <n v="0.13888888888888887"/>
  </r>
  <r>
    <x v="0"/>
    <x v="3"/>
    <n v="2"/>
    <n v="9.2592592592592574E-2"/>
  </r>
  <r>
    <x v="0"/>
    <x v="4"/>
    <n v="1"/>
    <n v="3.0864197530864185E-2"/>
  </r>
  <r>
    <x v="0"/>
    <x v="5"/>
    <n v="0"/>
    <n v="4.1152263374485574E-3"/>
  </r>
  <r>
    <x v="1"/>
    <x v="0"/>
    <n v="4"/>
    <n v="5.2083333333333315E-2"/>
  </r>
  <r>
    <x v="1"/>
    <x v="1"/>
    <n v="3"/>
    <n v="0.13888888888888887"/>
  </r>
  <r>
    <x v="1"/>
    <x v="2"/>
    <n v="2"/>
    <n v="0.13888888888888884"/>
  </r>
  <r>
    <x v="1"/>
    <x v="3"/>
    <n v="1"/>
    <n v="6.1728395061728378E-2"/>
  </r>
  <r>
    <x v="1"/>
    <x v="4"/>
    <n v="0"/>
    <n v="1.0288065843621394E-2"/>
  </r>
  <r>
    <x v="2"/>
    <x v="0"/>
    <n v="3"/>
    <n v="3.4722222222222217E-2"/>
  </r>
  <r>
    <x v="2"/>
    <x v="1"/>
    <n v="2"/>
    <n v="6.944444444444442E-2"/>
  </r>
  <r>
    <x v="2"/>
    <x v="2"/>
    <n v="1"/>
    <n v="4.629629629629628E-2"/>
  </r>
  <r>
    <x v="2"/>
    <x v="3"/>
    <n v="0"/>
    <n v="1.0288065843621396E-2"/>
  </r>
  <r>
    <x v="3"/>
    <x v="0"/>
    <n v="2"/>
    <n v="1.1574074074074072E-2"/>
  </r>
  <r>
    <x v="3"/>
    <x v="1"/>
    <n v="1"/>
    <n v="1.5432098765432094E-2"/>
  </r>
  <r>
    <x v="3"/>
    <x v="2"/>
    <n v="0"/>
    <n v="5.1440329218106979E-3"/>
  </r>
  <r>
    <x v="4"/>
    <x v="0"/>
    <n v="1"/>
    <n v="1.9290123456790116E-3"/>
  </r>
  <r>
    <x v="4"/>
    <x v="1"/>
    <n v="0"/>
    <n v="1.2860082304526742E-3"/>
  </r>
  <r>
    <x v="5"/>
    <x v="0"/>
    <n v="0"/>
    <n v="1.2860082304526742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E31:L39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(x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0"/>
  <sheetViews>
    <sheetView showGridLines="0" topLeftCell="A10" workbookViewId="0">
      <selection activeCell="F29" sqref="F29"/>
    </sheetView>
  </sheetViews>
  <sheetFormatPr defaultRowHeight="15" x14ac:dyDescent="0.25"/>
  <cols>
    <col min="1" max="1" width="8.7109375" customWidth="1"/>
    <col min="2" max="2" width="7.28515625" customWidth="1"/>
    <col min="3" max="3" width="5.5703125" customWidth="1"/>
    <col min="4" max="4" width="6.85546875" bestFit="1" customWidth="1"/>
    <col min="5" max="5" width="7.5703125" bestFit="1" customWidth="1"/>
    <col min="7" max="7" width="14.85546875" customWidth="1"/>
    <col min="8" max="8" width="15.28515625" customWidth="1"/>
    <col min="9" max="9" width="9.5703125" customWidth="1"/>
    <col min="10" max="10" width="11.28515625" customWidth="1"/>
    <col min="13" max="13" width="10" customWidth="1"/>
  </cols>
  <sheetData>
    <row r="1" spans="1:13" ht="30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26" t="s">
        <v>4</v>
      </c>
      <c r="F1" s="27" t="s">
        <v>35</v>
      </c>
      <c r="G1" s="12" t="s">
        <v>26</v>
      </c>
      <c r="H1" s="12" t="s">
        <v>27</v>
      </c>
      <c r="I1" s="13"/>
      <c r="J1" s="12" t="s">
        <v>36</v>
      </c>
      <c r="K1" s="13"/>
      <c r="L1" s="12" t="s">
        <v>37</v>
      </c>
      <c r="M1" s="14" t="s">
        <v>38</v>
      </c>
    </row>
    <row r="2" spans="1:13" x14ac:dyDescent="0.25">
      <c r="A2" s="7" t="s">
        <v>5</v>
      </c>
      <c r="B2" s="8" t="s">
        <v>6</v>
      </c>
      <c r="C2" s="8">
        <v>14</v>
      </c>
      <c r="D2" s="8">
        <v>69</v>
      </c>
      <c r="E2" s="9">
        <v>112.5</v>
      </c>
      <c r="F2" s="6">
        <v>1</v>
      </c>
      <c r="G2" s="4">
        <f>D2-$D$21</f>
        <v>6.6631578947368482</v>
      </c>
      <c r="H2" s="4">
        <f>E2-$E$21</f>
        <v>12.473684210526315</v>
      </c>
      <c r="I2" s="4"/>
      <c r="J2" s="4">
        <f>G2*H2</f>
        <v>83.114127423822779</v>
      </c>
      <c r="K2" s="4"/>
      <c r="L2" s="4">
        <f>G2^2</f>
        <v>44.397673130193986</v>
      </c>
      <c r="M2" s="5">
        <f>H2^2</f>
        <v>155.59279778393349</v>
      </c>
    </row>
    <row r="3" spans="1:13" x14ac:dyDescent="0.25">
      <c r="A3" s="2" t="s">
        <v>7</v>
      </c>
      <c r="B3" s="1" t="s">
        <v>8</v>
      </c>
      <c r="C3" s="1">
        <v>13</v>
      </c>
      <c r="D3" s="1">
        <v>56.5</v>
      </c>
      <c r="E3" s="3">
        <v>84</v>
      </c>
      <c r="F3" s="6">
        <v>2</v>
      </c>
      <c r="G3" s="4">
        <f t="shared" ref="G3:G20" si="0">D3-$D$21</f>
        <v>-5.8368421052631518</v>
      </c>
      <c r="H3" s="4">
        <f t="shared" ref="H3:H20" si="1">E3-$E$21</f>
        <v>-16.026315789473685</v>
      </c>
      <c r="I3" s="4"/>
      <c r="J3" s="4">
        <f t="shared" ref="J3:J20" si="2">G3*H3</f>
        <v>93.543074792243672</v>
      </c>
      <c r="K3" s="4"/>
      <c r="L3" s="4">
        <f t="shared" ref="L3:L20" si="3">G3^2</f>
        <v>34.068725761772782</v>
      </c>
      <c r="M3" s="5">
        <f t="shared" ref="M3:M20" si="4">H3^2</f>
        <v>256.84279778393352</v>
      </c>
    </row>
    <row r="4" spans="1:13" x14ac:dyDescent="0.25">
      <c r="A4" s="2" t="s">
        <v>9</v>
      </c>
      <c r="B4" s="1" t="s">
        <v>8</v>
      </c>
      <c r="C4" s="1">
        <v>13</v>
      </c>
      <c r="D4" s="1">
        <v>65.3</v>
      </c>
      <c r="E4" s="3">
        <v>98</v>
      </c>
      <c r="F4" s="6">
        <v>3</v>
      </c>
      <c r="G4" s="4">
        <f t="shared" si="0"/>
        <v>2.9631578947368453</v>
      </c>
      <c r="H4" s="4">
        <f t="shared" si="1"/>
        <v>-2.026315789473685</v>
      </c>
      <c r="I4" s="4"/>
      <c r="J4" s="4">
        <f t="shared" si="2"/>
        <v>-6.0042936288088731</v>
      </c>
      <c r="K4" s="4"/>
      <c r="L4" s="4">
        <f t="shared" si="3"/>
        <v>8.7803047091412925</v>
      </c>
      <c r="M4" s="5">
        <f t="shared" si="4"/>
        <v>4.1059556786703633</v>
      </c>
    </row>
    <row r="5" spans="1:13" x14ac:dyDescent="0.25">
      <c r="A5" s="2" t="s">
        <v>10</v>
      </c>
      <c r="B5" s="1" t="s">
        <v>8</v>
      </c>
      <c r="C5" s="1">
        <v>14</v>
      </c>
      <c r="D5" s="1">
        <v>62.8</v>
      </c>
      <c r="E5" s="3">
        <v>102.5</v>
      </c>
      <c r="F5" s="6">
        <v>4</v>
      </c>
      <c r="G5" s="4">
        <f t="shared" si="0"/>
        <v>0.46315789473684532</v>
      </c>
      <c r="H5" s="4">
        <f t="shared" si="1"/>
        <v>2.473684210526315</v>
      </c>
      <c r="I5" s="4"/>
      <c r="J5" s="4">
        <f t="shared" si="2"/>
        <v>1.1457063711911433</v>
      </c>
      <c r="K5" s="4"/>
      <c r="L5" s="4">
        <f t="shared" si="3"/>
        <v>0.21451523545706669</v>
      </c>
      <c r="M5" s="5">
        <f t="shared" si="4"/>
        <v>6.1191135734071986</v>
      </c>
    </row>
    <row r="6" spans="1:13" x14ac:dyDescent="0.25">
      <c r="A6" s="2" t="s">
        <v>11</v>
      </c>
      <c r="B6" s="1" t="s">
        <v>6</v>
      </c>
      <c r="C6" s="1">
        <v>14</v>
      </c>
      <c r="D6" s="1">
        <v>63.5</v>
      </c>
      <c r="E6" s="3">
        <v>102.5</v>
      </c>
      <c r="F6" s="6">
        <v>5</v>
      </c>
      <c r="G6" s="4">
        <f t="shared" si="0"/>
        <v>1.1631578947368482</v>
      </c>
      <c r="H6" s="4">
        <f t="shared" si="1"/>
        <v>2.473684210526315</v>
      </c>
      <c r="I6" s="4"/>
      <c r="J6" s="4">
        <f t="shared" si="2"/>
        <v>2.8772853185595708</v>
      </c>
      <c r="K6" s="4"/>
      <c r="L6" s="4">
        <f t="shared" si="3"/>
        <v>1.3529362880886568</v>
      </c>
      <c r="M6" s="5">
        <f t="shared" si="4"/>
        <v>6.1191135734071986</v>
      </c>
    </row>
    <row r="7" spans="1:13" x14ac:dyDescent="0.25">
      <c r="A7" s="2" t="s">
        <v>12</v>
      </c>
      <c r="B7" s="1" t="s">
        <v>6</v>
      </c>
      <c r="C7" s="1">
        <v>12</v>
      </c>
      <c r="D7" s="1">
        <v>57.3</v>
      </c>
      <c r="E7" s="3">
        <v>83</v>
      </c>
      <c r="F7" s="6">
        <v>6</v>
      </c>
      <c r="G7" s="4">
        <f t="shared" si="0"/>
        <v>-5.0368421052631547</v>
      </c>
      <c r="H7" s="4">
        <f t="shared" si="1"/>
        <v>-17.026315789473685</v>
      </c>
      <c r="I7" s="4"/>
      <c r="J7" s="4">
        <f t="shared" si="2"/>
        <v>85.758864265927926</v>
      </c>
      <c r="K7" s="4"/>
      <c r="L7" s="4">
        <f t="shared" si="3"/>
        <v>25.369778393351769</v>
      </c>
      <c r="M7" s="5">
        <f t="shared" si="4"/>
        <v>289.89542936288092</v>
      </c>
    </row>
    <row r="8" spans="1:13" x14ac:dyDescent="0.25">
      <c r="A8" s="2" t="s">
        <v>13</v>
      </c>
      <c r="B8" s="1" t="s">
        <v>8</v>
      </c>
      <c r="C8" s="1">
        <v>12</v>
      </c>
      <c r="D8" s="1">
        <v>59.8</v>
      </c>
      <c r="E8" s="3">
        <v>84.5</v>
      </c>
      <c r="F8" s="6">
        <v>7</v>
      </c>
      <c r="G8" s="4">
        <f t="shared" si="0"/>
        <v>-2.5368421052631547</v>
      </c>
      <c r="H8" s="4">
        <f t="shared" si="1"/>
        <v>-15.526315789473685</v>
      </c>
      <c r="I8" s="4"/>
      <c r="J8" s="4">
        <f t="shared" si="2"/>
        <v>39.387811634348985</v>
      </c>
      <c r="K8" s="4"/>
      <c r="L8" s="4">
        <f t="shared" si="3"/>
        <v>6.4355678670359948</v>
      </c>
      <c r="M8" s="5">
        <f t="shared" si="4"/>
        <v>241.06648199445985</v>
      </c>
    </row>
    <row r="9" spans="1:13" x14ac:dyDescent="0.25">
      <c r="A9" s="2" t="s">
        <v>14</v>
      </c>
      <c r="B9" s="1" t="s">
        <v>8</v>
      </c>
      <c r="C9" s="1">
        <v>15</v>
      </c>
      <c r="D9" s="1">
        <v>62.5</v>
      </c>
      <c r="E9" s="3">
        <v>112.5</v>
      </c>
      <c r="F9" s="6">
        <v>8</v>
      </c>
      <c r="G9" s="4">
        <f t="shared" si="0"/>
        <v>0.16315789473684816</v>
      </c>
      <c r="H9" s="4">
        <f t="shared" si="1"/>
        <v>12.473684210526315</v>
      </c>
      <c r="I9" s="4"/>
      <c r="J9" s="4">
        <f t="shared" si="2"/>
        <v>2.0351800554017374</v>
      </c>
      <c r="K9" s="4"/>
      <c r="L9" s="4">
        <f t="shared" si="3"/>
        <v>2.6620498614960426E-2</v>
      </c>
      <c r="M9" s="5">
        <f t="shared" si="4"/>
        <v>155.59279778393349</v>
      </c>
    </row>
    <row r="10" spans="1:13" x14ac:dyDescent="0.25">
      <c r="A10" s="2" t="s">
        <v>15</v>
      </c>
      <c r="B10" s="1" t="s">
        <v>6</v>
      </c>
      <c r="C10" s="1">
        <v>13</v>
      </c>
      <c r="D10" s="1">
        <v>62.5</v>
      </c>
      <c r="E10" s="3">
        <v>84</v>
      </c>
      <c r="F10" s="6">
        <v>9</v>
      </c>
      <c r="G10" s="4">
        <f t="shared" si="0"/>
        <v>0.16315789473684816</v>
      </c>
      <c r="H10" s="4">
        <f t="shared" si="1"/>
        <v>-16.026315789473685</v>
      </c>
      <c r="I10" s="4"/>
      <c r="J10" s="4">
        <f t="shared" si="2"/>
        <v>-2.6148199445984353</v>
      </c>
      <c r="K10" s="4"/>
      <c r="L10" s="4">
        <f t="shared" si="3"/>
        <v>2.6620498614960426E-2</v>
      </c>
      <c r="M10" s="5">
        <f t="shared" si="4"/>
        <v>256.84279778393352</v>
      </c>
    </row>
    <row r="11" spans="1:13" x14ac:dyDescent="0.25">
      <c r="A11" s="2" t="s">
        <v>16</v>
      </c>
      <c r="B11" s="1" t="s">
        <v>6</v>
      </c>
      <c r="C11" s="1">
        <v>12</v>
      </c>
      <c r="D11" s="1">
        <v>59</v>
      </c>
      <c r="E11" s="3">
        <v>99.5</v>
      </c>
      <c r="F11" s="6">
        <v>10</v>
      </c>
      <c r="G11" s="4">
        <f t="shared" si="0"/>
        <v>-3.3368421052631518</v>
      </c>
      <c r="H11" s="4">
        <f t="shared" si="1"/>
        <v>-0.52631578947368496</v>
      </c>
      <c r="I11" s="4"/>
      <c r="J11" s="4">
        <f t="shared" si="2"/>
        <v>1.7562326869806086</v>
      </c>
      <c r="K11" s="4"/>
      <c r="L11" s="4">
        <f t="shared" si="3"/>
        <v>11.134515235457023</v>
      </c>
      <c r="M11" s="5">
        <f t="shared" si="4"/>
        <v>0.27700831024930828</v>
      </c>
    </row>
    <row r="12" spans="1:13" x14ac:dyDescent="0.25">
      <c r="A12" s="2" t="s">
        <v>17</v>
      </c>
      <c r="B12" s="1" t="s">
        <v>8</v>
      </c>
      <c r="C12" s="1">
        <v>11</v>
      </c>
      <c r="D12" s="1">
        <v>51.3</v>
      </c>
      <c r="E12" s="3">
        <v>50.5</v>
      </c>
      <c r="F12" s="6">
        <v>11</v>
      </c>
      <c r="G12" s="4">
        <f t="shared" si="0"/>
        <v>-11.036842105263155</v>
      </c>
      <c r="H12" s="4">
        <f t="shared" si="1"/>
        <v>-49.526315789473685</v>
      </c>
      <c r="I12" s="4"/>
      <c r="J12" s="4">
        <f t="shared" si="2"/>
        <v>546.61412742382254</v>
      </c>
      <c r="K12" s="4"/>
      <c r="L12" s="4">
        <f t="shared" si="3"/>
        <v>121.81188365650962</v>
      </c>
      <c r="M12" s="5">
        <f t="shared" si="4"/>
        <v>2452.8559556786704</v>
      </c>
    </row>
    <row r="13" spans="1:13" x14ac:dyDescent="0.25">
      <c r="A13" s="2" t="s">
        <v>18</v>
      </c>
      <c r="B13" s="1" t="s">
        <v>8</v>
      </c>
      <c r="C13" s="1">
        <v>14</v>
      </c>
      <c r="D13" s="1">
        <v>64.3</v>
      </c>
      <c r="E13" s="3">
        <v>90</v>
      </c>
      <c r="F13" s="6">
        <v>12</v>
      </c>
      <c r="G13" s="4">
        <f t="shared" si="0"/>
        <v>1.9631578947368453</v>
      </c>
      <c r="H13" s="4">
        <f t="shared" si="1"/>
        <v>-10.026315789473685</v>
      </c>
      <c r="I13" s="4"/>
      <c r="J13" s="4">
        <f t="shared" si="2"/>
        <v>-19.683240997229952</v>
      </c>
      <c r="K13" s="4"/>
      <c r="L13" s="4">
        <f t="shared" si="3"/>
        <v>3.8539889196676027</v>
      </c>
      <c r="M13" s="5">
        <f t="shared" si="4"/>
        <v>100.52700831024933</v>
      </c>
    </row>
    <row r="14" spans="1:13" x14ac:dyDescent="0.25">
      <c r="A14" s="2" t="s">
        <v>19</v>
      </c>
      <c r="B14" s="1" t="s">
        <v>8</v>
      </c>
      <c r="C14" s="1">
        <v>12</v>
      </c>
      <c r="D14" s="1">
        <v>56.3</v>
      </c>
      <c r="E14" s="3">
        <v>77</v>
      </c>
      <c r="F14" s="6">
        <v>13</v>
      </c>
      <c r="G14" s="4">
        <f t="shared" si="0"/>
        <v>-6.0368421052631547</v>
      </c>
      <c r="H14" s="4">
        <f t="shared" si="1"/>
        <v>-23.026315789473685</v>
      </c>
      <c r="I14" s="4"/>
      <c r="J14" s="4">
        <f t="shared" si="2"/>
        <v>139.00623268698055</v>
      </c>
      <c r="K14" s="4"/>
      <c r="L14" s="4">
        <f t="shared" si="3"/>
        <v>36.443462603878075</v>
      </c>
      <c r="M14" s="5">
        <f t="shared" si="4"/>
        <v>530.21121883656508</v>
      </c>
    </row>
    <row r="15" spans="1:13" x14ac:dyDescent="0.25">
      <c r="A15" s="2" t="s">
        <v>20</v>
      </c>
      <c r="B15" s="1" t="s">
        <v>8</v>
      </c>
      <c r="C15" s="1">
        <v>15</v>
      </c>
      <c r="D15" s="1">
        <v>66.5</v>
      </c>
      <c r="E15" s="3">
        <v>112</v>
      </c>
      <c r="F15" s="6">
        <v>14</v>
      </c>
      <c r="G15" s="4">
        <f t="shared" si="0"/>
        <v>4.1631578947368482</v>
      </c>
      <c r="H15" s="4">
        <f t="shared" si="1"/>
        <v>11.973684210526315</v>
      </c>
      <c r="I15" s="4"/>
      <c r="J15" s="4">
        <f t="shared" si="2"/>
        <v>49.848337950138571</v>
      </c>
      <c r="K15" s="4"/>
      <c r="L15" s="4">
        <f t="shared" si="3"/>
        <v>17.331883656509746</v>
      </c>
      <c r="M15" s="5">
        <f t="shared" si="4"/>
        <v>143.36911357340719</v>
      </c>
    </row>
    <row r="16" spans="1:13" x14ac:dyDescent="0.25">
      <c r="A16" s="2" t="s">
        <v>21</v>
      </c>
      <c r="B16" s="1" t="s">
        <v>6</v>
      </c>
      <c r="C16" s="1">
        <v>16</v>
      </c>
      <c r="D16" s="1">
        <v>72</v>
      </c>
      <c r="E16" s="3">
        <v>150</v>
      </c>
      <c r="F16" s="6">
        <v>15</v>
      </c>
      <c r="G16" s="4">
        <f t="shared" si="0"/>
        <v>9.6631578947368482</v>
      </c>
      <c r="H16" s="4">
        <f t="shared" si="1"/>
        <v>49.973684210526315</v>
      </c>
      <c r="I16" s="4"/>
      <c r="J16" s="4">
        <f t="shared" si="2"/>
        <v>482.90360110803351</v>
      </c>
      <c r="K16" s="4"/>
      <c r="L16" s="4">
        <f t="shared" si="3"/>
        <v>93.376620498615083</v>
      </c>
      <c r="M16" s="5">
        <f t="shared" si="4"/>
        <v>2497.369113573407</v>
      </c>
    </row>
    <row r="17" spans="1:13" x14ac:dyDescent="0.25">
      <c r="A17" s="2" t="s">
        <v>22</v>
      </c>
      <c r="B17" s="1" t="s">
        <v>6</v>
      </c>
      <c r="C17" s="1">
        <v>12</v>
      </c>
      <c r="D17" s="1">
        <v>64.8</v>
      </c>
      <c r="E17" s="3">
        <v>128</v>
      </c>
      <c r="F17" s="6">
        <v>16</v>
      </c>
      <c r="G17" s="4">
        <f t="shared" si="0"/>
        <v>2.4631578947368453</v>
      </c>
      <c r="H17" s="4">
        <f t="shared" si="1"/>
        <v>27.973684210526315</v>
      </c>
      <c r="I17" s="4"/>
      <c r="J17" s="4">
        <f t="shared" si="2"/>
        <v>68.903601108033328</v>
      </c>
      <c r="K17" s="4"/>
      <c r="L17" s="4">
        <f t="shared" si="3"/>
        <v>6.067146814404448</v>
      </c>
      <c r="M17" s="5">
        <f t="shared" si="4"/>
        <v>782.52700831024924</v>
      </c>
    </row>
    <row r="18" spans="1:13" x14ac:dyDescent="0.25">
      <c r="A18" s="2" t="s">
        <v>23</v>
      </c>
      <c r="B18" s="1" t="s">
        <v>6</v>
      </c>
      <c r="C18" s="1">
        <v>15</v>
      </c>
      <c r="D18" s="1">
        <v>67</v>
      </c>
      <c r="E18" s="3">
        <v>133</v>
      </c>
      <c r="F18" s="6">
        <v>17</v>
      </c>
      <c r="G18" s="4">
        <f t="shared" si="0"/>
        <v>4.6631578947368482</v>
      </c>
      <c r="H18" s="4">
        <f t="shared" si="1"/>
        <v>32.973684210526315</v>
      </c>
      <c r="I18" s="4"/>
      <c r="J18" s="4">
        <f t="shared" si="2"/>
        <v>153.76149584487555</v>
      </c>
      <c r="K18" s="4"/>
      <c r="L18" s="4">
        <f t="shared" si="3"/>
        <v>21.745041551246594</v>
      </c>
      <c r="M18" s="5">
        <f t="shared" si="4"/>
        <v>1087.2638504155125</v>
      </c>
    </row>
    <row r="19" spans="1:13" x14ac:dyDescent="0.25">
      <c r="A19" s="2" t="s">
        <v>24</v>
      </c>
      <c r="B19" s="1" t="s">
        <v>6</v>
      </c>
      <c r="C19" s="1">
        <v>11</v>
      </c>
      <c r="D19" s="1">
        <v>57.5</v>
      </c>
      <c r="E19" s="3">
        <v>85</v>
      </c>
      <c r="F19" s="6">
        <v>18</v>
      </c>
      <c r="G19" s="4">
        <f t="shared" si="0"/>
        <v>-4.8368421052631518</v>
      </c>
      <c r="H19" s="4">
        <f t="shared" si="1"/>
        <v>-15.026315789473685</v>
      </c>
      <c r="I19" s="4"/>
      <c r="J19" s="4">
        <f t="shared" si="2"/>
        <v>72.679916897506843</v>
      </c>
      <c r="K19" s="4"/>
      <c r="L19" s="4">
        <f t="shared" si="3"/>
        <v>23.395041551246479</v>
      </c>
      <c r="M19" s="5">
        <f t="shared" si="4"/>
        <v>225.79016620498618</v>
      </c>
    </row>
    <row r="20" spans="1:13" ht="15.75" thickBot="1" x14ac:dyDescent="0.3">
      <c r="A20" s="15" t="s">
        <v>25</v>
      </c>
      <c r="B20" s="16" t="s">
        <v>6</v>
      </c>
      <c r="C20" s="16">
        <v>15</v>
      </c>
      <c r="D20" s="16">
        <v>66.5</v>
      </c>
      <c r="E20" s="17">
        <v>112</v>
      </c>
      <c r="F20" s="6">
        <v>19</v>
      </c>
      <c r="G20" s="4">
        <f t="shared" si="0"/>
        <v>4.1631578947368482</v>
      </c>
      <c r="H20" s="4">
        <f t="shared" si="1"/>
        <v>11.973684210526315</v>
      </c>
      <c r="I20" s="4"/>
      <c r="J20" s="4">
        <f t="shared" si="2"/>
        <v>49.848337950138571</v>
      </c>
      <c r="K20" s="4"/>
      <c r="L20" s="4">
        <f t="shared" si="3"/>
        <v>17.331883656509746</v>
      </c>
      <c r="M20" s="5">
        <f t="shared" si="4"/>
        <v>143.36911357340719</v>
      </c>
    </row>
    <row r="21" spans="1:13" x14ac:dyDescent="0.25">
      <c r="A21" s="18"/>
      <c r="B21" s="19"/>
      <c r="C21" s="20">
        <f>AVERAGE((C2:C20))</f>
        <v>13.315789473684211</v>
      </c>
      <c r="D21" s="20">
        <f t="shared" ref="D21:E21" si="5">AVERAGE((D2:D20))</f>
        <v>62.336842105263152</v>
      </c>
      <c r="E21" s="20">
        <f t="shared" si="5"/>
        <v>100.02631578947368</v>
      </c>
      <c r="F21" s="28"/>
      <c r="G21" s="20"/>
      <c r="H21" s="20" t="s">
        <v>32</v>
      </c>
      <c r="I21" s="20"/>
      <c r="J21" s="20">
        <f>SUM(J2:J20)</f>
        <v>1844.8815789473688</v>
      </c>
      <c r="K21" s="20" t="s">
        <v>29</v>
      </c>
      <c r="L21" s="20">
        <f t="shared" ref="L21:M21" si="6">SUM(L2:L20)</f>
        <v>473.16421052631586</v>
      </c>
      <c r="M21" s="21">
        <f t="shared" si="6"/>
        <v>9335.7368421052633</v>
      </c>
    </row>
    <row r="22" spans="1:13" ht="15.75" thickBot="1" x14ac:dyDescent="0.3">
      <c r="A22" s="22"/>
      <c r="B22" s="23"/>
      <c r="C22" s="24"/>
      <c r="D22" s="24"/>
      <c r="E22" s="24"/>
      <c r="F22" s="29"/>
      <c r="G22" s="24"/>
      <c r="H22" s="24" t="s">
        <v>33</v>
      </c>
      <c r="I22" s="24" t="s">
        <v>34</v>
      </c>
      <c r="J22" s="24">
        <f>J21/(F20-1)</f>
        <v>102.4934210526316</v>
      </c>
      <c r="K22" s="24"/>
      <c r="L22" s="24">
        <f>L21/(F20-1)</f>
        <v>26.286900584795326</v>
      </c>
      <c r="M22" s="25">
        <f>M21/(F20-1)</f>
        <v>518.65204678362579</v>
      </c>
    </row>
    <row r="23" spans="1:13" ht="45.75" thickBot="1" x14ac:dyDescent="0.3">
      <c r="J23" s="12" t="s">
        <v>28</v>
      </c>
      <c r="L23" s="12" t="s">
        <v>30</v>
      </c>
      <c r="M23" s="14" t="s">
        <v>31</v>
      </c>
    </row>
    <row r="24" spans="1:13" x14ac:dyDescent="0.25">
      <c r="D24" t="s">
        <v>29</v>
      </c>
    </row>
    <row r="25" spans="1:13" x14ac:dyDescent="0.25">
      <c r="G25">
        <f>_xlfn.COVARIANCE.S(D2:D20,E2:E20)</f>
        <v>102.4934210526316</v>
      </c>
    </row>
    <row r="27" spans="1:13" x14ac:dyDescent="0.25">
      <c r="G27" t="s">
        <v>29</v>
      </c>
    </row>
    <row r="28" spans="1:13" x14ac:dyDescent="0.25">
      <c r="D28" t="s">
        <v>29</v>
      </c>
    </row>
    <row r="30" spans="1:13" x14ac:dyDescent="0.25">
      <c r="D30" t="s">
        <v>29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V39"/>
  <sheetViews>
    <sheetView tabSelected="1" topLeftCell="I25" workbookViewId="0">
      <selection activeCell="C4" sqref="C4"/>
    </sheetView>
  </sheetViews>
  <sheetFormatPr defaultRowHeight="15" x14ac:dyDescent="0.25"/>
  <cols>
    <col min="5" max="5" width="13.140625" bestFit="1" customWidth="1"/>
    <col min="6" max="6" width="16.28515625" bestFit="1" customWidth="1"/>
    <col min="7" max="11" width="12" customWidth="1"/>
    <col min="12" max="12" width="12" bestFit="1" customWidth="1"/>
  </cols>
  <sheetData>
    <row r="6" spans="5:22" x14ac:dyDescent="0.25">
      <c r="E6" t="s">
        <v>29</v>
      </c>
      <c r="F6" t="s">
        <v>29</v>
      </c>
      <c r="G6" t="s">
        <v>29</v>
      </c>
    </row>
    <row r="7" spans="5:22" ht="15.75" thickBot="1" x14ac:dyDescent="0.3">
      <c r="E7" s="47" t="s">
        <v>42</v>
      </c>
      <c r="F7" s="47" t="s">
        <v>43</v>
      </c>
      <c r="G7" s="47" t="s">
        <v>44</v>
      </c>
      <c r="H7" s="47" t="s">
        <v>45</v>
      </c>
      <c r="K7" t="s">
        <v>29</v>
      </c>
      <c r="L7" t="s">
        <v>29</v>
      </c>
    </row>
    <row r="8" spans="5:22" ht="15.75" thickBot="1" x14ac:dyDescent="0.3">
      <c r="E8" s="48">
        <v>0</v>
      </c>
      <c r="F8" s="49">
        <v>0</v>
      </c>
      <c r="G8" s="49">
        <v>5</v>
      </c>
      <c r="H8" s="50">
        <v>3.1249999999999986E-2</v>
      </c>
      <c r="K8" s="30" t="s">
        <v>39</v>
      </c>
      <c r="L8" s="31">
        <v>0</v>
      </c>
      <c r="M8" s="32">
        <v>1</v>
      </c>
      <c r="N8" s="32">
        <v>2</v>
      </c>
      <c r="O8" s="32">
        <v>3</v>
      </c>
      <c r="P8" s="32">
        <v>4</v>
      </c>
      <c r="Q8" s="32">
        <v>5</v>
      </c>
      <c r="R8" s="33" t="s">
        <v>40</v>
      </c>
    </row>
    <row r="9" spans="5:22" x14ac:dyDescent="0.25">
      <c r="E9" s="51">
        <v>0</v>
      </c>
      <c r="F9" s="35">
        <v>1</v>
      </c>
      <c r="G9" s="35">
        <v>4</v>
      </c>
      <c r="H9" s="5">
        <v>0.10416666666666663</v>
      </c>
      <c r="K9" s="34">
        <v>0</v>
      </c>
      <c r="L9" s="35">
        <v>3.1249999999999986E-2</v>
      </c>
      <c r="M9" s="35">
        <v>0.10416666666666663</v>
      </c>
      <c r="N9" s="35">
        <v>0.13888888888888887</v>
      </c>
      <c r="O9" s="35">
        <v>9.2592592592592574E-2</v>
      </c>
      <c r="P9" s="35">
        <v>3.0864197530864185E-2</v>
      </c>
      <c r="Q9" s="35">
        <v>4.1152263374485574E-3</v>
      </c>
      <c r="R9" s="36">
        <v>0.40187757201646074</v>
      </c>
      <c r="T9">
        <f>K9*R9</f>
        <v>0</v>
      </c>
    </row>
    <row r="10" spans="5:22" x14ac:dyDescent="0.25">
      <c r="E10" s="51">
        <v>0</v>
      </c>
      <c r="F10" s="35">
        <v>2</v>
      </c>
      <c r="G10" s="35">
        <v>3</v>
      </c>
      <c r="H10" s="5">
        <v>0.13888888888888887</v>
      </c>
      <c r="K10" s="34">
        <v>1</v>
      </c>
      <c r="L10" s="35">
        <v>5.2083333333333315E-2</v>
      </c>
      <c r="M10" s="35">
        <v>0.13888888888888887</v>
      </c>
      <c r="N10" s="35">
        <v>0.13888888888888884</v>
      </c>
      <c r="O10" s="35">
        <v>6.1728395061728378E-2</v>
      </c>
      <c r="P10" s="35">
        <v>1.0288065843621394E-2</v>
      </c>
      <c r="Q10" s="35">
        <v>0</v>
      </c>
      <c r="R10" s="36">
        <v>0.40187757201646085</v>
      </c>
      <c r="T10">
        <f t="shared" ref="T10:T14" si="0">K10*R10</f>
        <v>0.40187757201646085</v>
      </c>
    </row>
    <row r="11" spans="5:22" x14ac:dyDescent="0.25">
      <c r="E11" s="51">
        <v>0</v>
      </c>
      <c r="F11" s="35">
        <v>3</v>
      </c>
      <c r="G11" s="35">
        <v>2</v>
      </c>
      <c r="H11" s="5">
        <v>9.2592592592592574E-2</v>
      </c>
      <c r="K11" s="34">
        <v>2</v>
      </c>
      <c r="L11" s="35">
        <v>3.4722222222222217E-2</v>
      </c>
      <c r="M11" s="35">
        <v>6.944444444444442E-2</v>
      </c>
      <c r="N11" s="35">
        <v>4.629629629629628E-2</v>
      </c>
      <c r="O11" s="35">
        <v>1.0288065843621396E-2</v>
      </c>
      <c r="P11" s="35">
        <v>0</v>
      </c>
      <c r="Q11" s="35">
        <v>0</v>
      </c>
      <c r="R11" s="36">
        <v>0.16075102880658432</v>
      </c>
      <c r="T11">
        <f t="shared" si="0"/>
        <v>0.32150205761316863</v>
      </c>
    </row>
    <row r="12" spans="5:22" x14ac:dyDescent="0.25">
      <c r="E12" s="51">
        <v>0</v>
      </c>
      <c r="F12" s="35">
        <v>4</v>
      </c>
      <c r="G12" s="35">
        <v>1</v>
      </c>
      <c r="H12" s="5">
        <v>3.0864197530864185E-2</v>
      </c>
      <c r="K12" s="34">
        <v>3</v>
      </c>
      <c r="L12" s="35">
        <v>1.1574074074074072E-2</v>
      </c>
      <c r="M12" s="35">
        <v>1.5432098765432094E-2</v>
      </c>
      <c r="N12" s="35">
        <v>5.1440329218106979E-3</v>
      </c>
      <c r="O12" s="35">
        <v>0</v>
      </c>
      <c r="P12" s="35">
        <v>0</v>
      </c>
      <c r="Q12" s="35">
        <v>0</v>
      </c>
      <c r="R12" s="36">
        <v>3.2150205761316865E-2</v>
      </c>
      <c r="T12">
        <f t="shared" si="0"/>
        <v>9.6450617283950602E-2</v>
      </c>
    </row>
    <row r="13" spans="5:22" x14ac:dyDescent="0.25">
      <c r="E13" s="51">
        <v>0</v>
      </c>
      <c r="F13" s="35">
        <v>5</v>
      </c>
      <c r="G13" s="35">
        <v>0</v>
      </c>
      <c r="H13" s="5">
        <v>4.1152263374485574E-3</v>
      </c>
      <c r="K13" s="34">
        <v>4</v>
      </c>
      <c r="L13" s="35">
        <v>1.9290123456790116E-3</v>
      </c>
      <c r="M13" s="35">
        <v>1.2860082304526742E-3</v>
      </c>
      <c r="N13" s="35">
        <v>0</v>
      </c>
      <c r="O13" s="35">
        <v>0</v>
      </c>
      <c r="P13" s="35">
        <v>0</v>
      </c>
      <c r="Q13" s="35">
        <v>0</v>
      </c>
      <c r="R13" s="36">
        <v>3.2150205761316856E-3</v>
      </c>
      <c r="T13">
        <f t="shared" si="0"/>
        <v>1.2860082304526742E-2</v>
      </c>
    </row>
    <row r="14" spans="5:22" ht="15.75" thickBot="1" x14ac:dyDescent="0.3">
      <c r="E14" s="51">
        <v>1</v>
      </c>
      <c r="F14" s="35">
        <v>0</v>
      </c>
      <c r="G14" s="35">
        <v>4</v>
      </c>
      <c r="H14" s="5">
        <v>5.2083333333333315E-2</v>
      </c>
      <c r="K14" s="34">
        <v>5</v>
      </c>
      <c r="L14" s="35">
        <v>1.2860082304526742E-4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7">
        <v>1.2860082304526742E-4</v>
      </c>
      <c r="T14">
        <f t="shared" si="0"/>
        <v>6.4300411522633712E-4</v>
      </c>
    </row>
    <row r="15" spans="5:22" ht="15.75" thickBot="1" x14ac:dyDescent="0.3">
      <c r="E15" s="51">
        <v>1</v>
      </c>
      <c r="F15" s="35">
        <v>1</v>
      </c>
      <c r="G15" s="35">
        <v>3</v>
      </c>
      <c r="H15" s="5">
        <v>0.13888888888888887</v>
      </c>
      <c r="K15" s="38" t="s">
        <v>40</v>
      </c>
      <c r="L15" s="39">
        <v>0.13168724279835389</v>
      </c>
      <c r="M15" s="39">
        <v>0.32921810699588466</v>
      </c>
      <c r="N15" s="39">
        <v>0.32921810699588466</v>
      </c>
      <c r="O15" s="39">
        <v>0.16460905349794236</v>
      </c>
      <c r="P15" s="39">
        <v>4.1152263374485576E-2</v>
      </c>
      <c r="Q15" s="40">
        <v>4.1152263374485574E-3</v>
      </c>
      <c r="R15" s="33">
        <v>0.99999999999999967</v>
      </c>
      <c r="T15" s="33">
        <f>SUM(T9:T14)</f>
        <v>0.83333333333333315</v>
      </c>
      <c r="V15" t="s">
        <v>29</v>
      </c>
    </row>
    <row r="16" spans="5:22" ht="15.75" thickBot="1" x14ac:dyDescent="0.3">
      <c r="E16" s="51">
        <v>1</v>
      </c>
      <c r="F16" s="35">
        <v>2</v>
      </c>
      <c r="G16" s="35">
        <v>2</v>
      </c>
      <c r="H16" s="5">
        <v>0.13888888888888884</v>
      </c>
    </row>
    <row r="17" spans="5:18" ht="15.75" thickBot="1" x14ac:dyDescent="0.3">
      <c r="E17" s="51">
        <v>1</v>
      </c>
      <c r="F17" s="35">
        <v>3</v>
      </c>
      <c r="G17" s="35">
        <v>1</v>
      </c>
      <c r="H17" s="5">
        <v>6.1728395061728378E-2</v>
      </c>
      <c r="L17" s="30">
        <f>L8*L15</f>
        <v>0</v>
      </c>
      <c r="M17" s="41">
        <f t="shared" ref="M17:Q17" si="1">M8*M15</f>
        <v>0.32921810699588466</v>
      </c>
      <c r="N17" s="41">
        <f t="shared" si="1"/>
        <v>0.65843621399176933</v>
      </c>
      <c r="O17" s="41">
        <f t="shared" si="1"/>
        <v>0.49382716049382708</v>
      </c>
      <c r="P17" s="41">
        <f t="shared" si="1"/>
        <v>0.1646090534979423</v>
      </c>
      <c r="Q17" s="39">
        <f t="shared" si="1"/>
        <v>2.0576131687242788E-2</v>
      </c>
      <c r="R17" s="42">
        <f>SUM(L17:Q17)</f>
        <v>1.6666666666666663</v>
      </c>
    </row>
    <row r="18" spans="5:18" x14ac:dyDescent="0.25">
      <c r="E18" s="51">
        <v>1</v>
      </c>
      <c r="F18" s="35">
        <v>4</v>
      </c>
      <c r="G18" s="35">
        <v>0</v>
      </c>
      <c r="H18" s="5">
        <v>1.0288065843621394E-2</v>
      </c>
    </row>
    <row r="19" spans="5:18" x14ac:dyDescent="0.25">
      <c r="E19" s="51">
        <v>2</v>
      </c>
      <c r="F19" s="35">
        <v>0</v>
      </c>
      <c r="G19" s="35">
        <v>3</v>
      </c>
      <c r="H19" s="5">
        <v>3.4722222222222217E-2</v>
      </c>
      <c r="R19">
        <f>5/3</f>
        <v>1.6666666666666667</v>
      </c>
    </row>
    <row r="20" spans="5:18" x14ac:dyDescent="0.25">
      <c r="E20" s="51">
        <v>2</v>
      </c>
      <c r="F20" s="35">
        <v>1</v>
      </c>
      <c r="G20" s="35">
        <v>2</v>
      </c>
      <c r="H20" s="5">
        <v>6.944444444444442E-2</v>
      </c>
    </row>
    <row r="21" spans="5:18" x14ac:dyDescent="0.25">
      <c r="E21" s="51">
        <v>2</v>
      </c>
      <c r="F21" s="35">
        <v>2</v>
      </c>
      <c r="G21" s="35">
        <v>1</v>
      </c>
      <c r="H21" s="5">
        <v>4.629629629629628E-2</v>
      </c>
    </row>
    <row r="22" spans="5:18" ht="15.75" thickBot="1" x14ac:dyDescent="0.3">
      <c r="E22" s="51">
        <v>2</v>
      </c>
      <c r="F22" s="35">
        <v>3</v>
      </c>
      <c r="G22" s="35">
        <v>0</v>
      </c>
      <c r="H22" s="5">
        <v>1.0288065843621396E-2</v>
      </c>
    </row>
    <row r="23" spans="5:18" ht="15.75" thickBot="1" x14ac:dyDescent="0.3">
      <c r="E23" s="51">
        <v>3</v>
      </c>
      <c r="F23" s="35">
        <v>0</v>
      </c>
      <c r="G23" s="35">
        <v>2</v>
      </c>
      <c r="H23" s="5">
        <v>1.1574074074074072E-2</v>
      </c>
      <c r="K23" s="30" t="s">
        <v>39</v>
      </c>
      <c r="L23" s="43">
        <v>0</v>
      </c>
      <c r="M23" s="44">
        <v>1</v>
      </c>
      <c r="N23" s="44">
        <v>2</v>
      </c>
      <c r="O23" s="44">
        <v>3</v>
      </c>
      <c r="P23" s="44">
        <v>4</v>
      </c>
      <c r="Q23" s="45">
        <v>5</v>
      </c>
      <c r="R23" s="33" t="s">
        <v>40</v>
      </c>
    </row>
    <row r="24" spans="5:18" x14ac:dyDescent="0.25">
      <c r="E24" s="51">
        <v>3</v>
      </c>
      <c r="F24" s="35">
        <v>1</v>
      </c>
      <c r="G24" s="35">
        <v>1</v>
      </c>
      <c r="H24" s="5">
        <v>1.5432098765432094E-2</v>
      </c>
      <c r="K24" s="34">
        <v>0</v>
      </c>
      <c r="L24" s="46">
        <f>($K9-$T$15)*(L$8-$R$19)*L9</f>
        <v>4.3402777777777748E-2</v>
      </c>
      <c r="M24" s="46">
        <f>($K9-$T$15)*(M$8-$R$19)*M9</f>
        <v>5.7870370370370343E-2</v>
      </c>
      <c r="N24" s="46">
        <f t="shared" ref="N24:Q24" si="2">($K9-$T$15)*(N$8-$R$19)*N9</f>
        <v>-3.8580246913580224E-2</v>
      </c>
      <c r="O24" s="46">
        <f t="shared" si="2"/>
        <v>-0.10288065843621394</v>
      </c>
      <c r="P24" s="46">
        <f t="shared" si="2"/>
        <v>-6.0013717421124782E-2</v>
      </c>
      <c r="Q24" s="46">
        <f t="shared" si="2"/>
        <v>-1.1431184270690432E-2</v>
      </c>
      <c r="R24" s="36">
        <f>SUM(K24:Q24)</f>
        <v>-0.1116326588934613</v>
      </c>
    </row>
    <row r="25" spans="5:18" x14ac:dyDescent="0.25">
      <c r="E25" s="51">
        <v>3</v>
      </c>
      <c r="F25" s="35">
        <v>2</v>
      </c>
      <c r="G25" s="35">
        <v>0</v>
      </c>
      <c r="H25" s="5">
        <v>5.1440329218106979E-3</v>
      </c>
      <c r="K25" s="34">
        <v>1</v>
      </c>
      <c r="L25" s="46">
        <f>(K10-$T$15)*(L$8-$R$19)*L10</f>
        <v>-1.4467592592592605E-2</v>
      </c>
      <c r="M25" s="46">
        <f t="shared" ref="M25:Q29" si="3">($K10-$T$15)*(M$8-$R$19)*M10</f>
        <v>-1.5432098765432115E-2</v>
      </c>
      <c r="N25" s="46">
        <f t="shared" si="3"/>
        <v>7.7160493827160542E-3</v>
      </c>
      <c r="O25" s="46">
        <f t="shared" si="3"/>
        <v>1.3717421124828544E-2</v>
      </c>
      <c r="P25" s="46">
        <f t="shared" si="3"/>
        <v>4.0009144947416569E-3</v>
      </c>
      <c r="Q25" s="46">
        <f t="shared" si="3"/>
        <v>0</v>
      </c>
      <c r="R25" s="36">
        <f t="shared" ref="R25:R29" si="4">SUM(K25:Q25)</f>
        <v>0.9955346936442615</v>
      </c>
    </row>
    <row r="26" spans="5:18" x14ac:dyDescent="0.25">
      <c r="E26" s="51">
        <v>4</v>
      </c>
      <c r="F26" s="35">
        <v>0</v>
      </c>
      <c r="G26" s="35">
        <v>1</v>
      </c>
      <c r="H26" s="5">
        <v>1.9290123456790116E-3</v>
      </c>
      <c r="K26" s="34">
        <v>2</v>
      </c>
      <c r="L26" s="46">
        <f t="shared" ref="L26:L29" si="5">(K11-$T$15)*(L$8-$R$19)*L11</f>
        <v>-6.751543209876544E-2</v>
      </c>
      <c r="M26" s="46">
        <f t="shared" si="3"/>
        <v>-5.4012345679012343E-2</v>
      </c>
      <c r="N26" s="46">
        <f t="shared" si="3"/>
        <v>1.8004115226337443E-2</v>
      </c>
      <c r="O26" s="46">
        <f t="shared" si="3"/>
        <v>1.6003657978966617E-2</v>
      </c>
      <c r="P26" s="46">
        <f t="shared" si="3"/>
        <v>0</v>
      </c>
      <c r="Q26" s="46">
        <f t="shared" si="3"/>
        <v>0</v>
      </c>
      <c r="R26" s="36">
        <f t="shared" si="4"/>
        <v>1.9124799954275264</v>
      </c>
    </row>
    <row r="27" spans="5:18" x14ac:dyDescent="0.25">
      <c r="E27" s="51">
        <v>4</v>
      </c>
      <c r="F27" s="35">
        <v>1</v>
      </c>
      <c r="G27" s="35">
        <v>0</v>
      </c>
      <c r="H27" s="5">
        <v>1.2860082304526742E-3</v>
      </c>
      <c r="K27" s="34">
        <v>3</v>
      </c>
      <c r="L27" s="46">
        <f t="shared" si="5"/>
        <v>-4.1795267489711935E-2</v>
      </c>
      <c r="M27" s="46">
        <f t="shared" si="3"/>
        <v>-2.2290809327846366E-2</v>
      </c>
      <c r="N27" s="46">
        <f t="shared" si="3"/>
        <v>3.7151348879743929E-3</v>
      </c>
      <c r="O27" s="46">
        <f t="shared" si="3"/>
        <v>0</v>
      </c>
      <c r="P27" s="46">
        <f t="shared" si="3"/>
        <v>0</v>
      </c>
      <c r="Q27" s="46">
        <f t="shared" si="3"/>
        <v>0</v>
      </c>
      <c r="R27" s="36">
        <f t="shared" si="4"/>
        <v>2.9396290580704161</v>
      </c>
    </row>
    <row r="28" spans="5:18" ht="15.75" thickBot="1" x14ac:dyDescent="0.3">
      <c r="E28" s="52">
        <v>5</v>
      </c>
      <c r="F28" s="53">
        <v>0</v>
      </c>
      <c r="G28" s="53">
        <v>0</v>
      </c>
      <c r="H28" s="54">
        <v>1.2860082304526742E-4</v>
      </c>
      <c r="K28" s="34">
        <v>4</v>
      </c>
      <c r="L28" s="46">
        <f t="shared" si="5"/>
        <v>-1.0180898491083674E-2</v>
      </c>
      <c r="M28" s="46">
        <f t="shared" si="3"/>
        <v>-2.7149062642889796E-3</v>
      </c>
      <c r="N28" s="46">
        <f t="shared" si="3"/>
        <v>0</v>
      </c>
      <c r="O28" s="46">
        <f t="shared" si="3"/>
        <v>0</v>
      </c>
      <c r="P28" s="46">
        <f t="shared" si="3"/>
        <v>0</v>
      </c>
      <c r="Q28" s="46">
        <f t="shared" si="3"/>
        <v>0</v>
      </c>
      <c r="R28" s="36">
        <f t="shared" si="4"/>
        <v>3.9871041952446271</v>
      </c>
    </row>
    <row r="29" spans="5:18" ht="15.75" thickBot="1" x14ac:dyDescent="0.3">
      <c r="K29" s="34">
        <v>5</v>
      </c>
      <c r="L29" s="46">
        <f t="shared" si="5"/>
        <v>-8.9306127114769057E-4</v>
      </c>
      <c r="M29" s="46">
        <f t="shared" si="3"/>
        <v>0</v>
      </c>
      <c r="N29" s="46">
        <f t="shared" si="3"/>
        <v>0</v>
      </c>
      <c r="O29" s="46">
        <f t="shared" si="3"/>
        <v>0</v>
      </c>
      <c r="P29" s="46">
        <f t="shared" si="3"/>
        <v>0</v>
      </c>
      <c r="Q29" s="46">
        <f t="shared" si="3"/>
        <v>0</v>
      </c>
      <c r="R29" s="36">
        <f t="shared" si="4"/>
        <v>4.9991069387288523</v>
      </c>
    </row>
    <row r="30" spans="5:18" ht="15.75" thickBot="1" x14ac:dyDescent="0.3">
      <c r="K30" s="38" t="s">
        <v>41</v>
      </c>
      <c r="L30" s="39">
        <f>SUM(L23:L29)</f>
        <v>-9.1449474165523598E-2</v>
      </c>
      <c r="M30" s="39">
        <f t="shared" ref="M30:Q30" si="6">SUM(M23:M29)</f>
        <v>0.96342021033379044</v>
      </c>
      <c r="N30" s="39">
        <f t="shared" si="6"/>
        <v>1.9908550525834476</v>
      </c>
      <c r="O30" s="39">
        <f t="shared" si="6"/>
        <v>2.9268404206675811</v>
      </c>
      <c r="P30" s="39">
        <f t="shared" si="6"/>
        <v>3.9439871970736169</v>
      </c>
      <c r="Q30" s="39">
        <f t="shared" si="6"/>
        <v>4.9885688157293098</v>
      </c>
      <c r="R30" s="33">
        <f>SUM(L30:Q30)</f>
        <v>14.722222222222221</v>
      </c>
    </row>
    <row r="31" spans="5:18" x14ac:dyDescent="0.25">
      <c r="E31" s="57" t="s">
        <v>46</v>
      </c>
      <c r="F31" s="57" t="s">
        <v>47</v>
      </c>
    </row>
    <row r="32" spans="5:18" x14ac:dyDescent="0.25">
      <c r="E32" s="57" t="s">
        <v>39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 t="s">
        <v>40</v>
      </c>
    </row>
    <row r="33" spans="5:12" x14ac:dyDescent="0.25">
      <c r="E33" s="55">
        <v>0</v>
      </c>
      <c r="F33" s="56">
        <v>3.1249999999999986E-2</v>
      </c>
      <c r="G33" s="56">
        <v>0.10416666666666663</v>
      </c>
      <c r="H33" s="56">
        <v>0.13888888888888887</v>
      </c>
      <c r="I33" s="56">
        <v>9.2592592592592574E-2</v>
      </c>
      <c r="J33" s="56">
        <v>3.0864197530864185E-2</v>
      </c>
      <c r="K33" s="56">
        <v>4.1152263374485574E-3</v>
      </c>
      <c r="L33" s="56">
        <v>0.40187757201646074</v>
      </c>
    </row>
    <row r="34" spans="5:12" x14ac:dyDescent="0.25">
      <c r="E34" s="55">
        <v>1</v>
      </c>
      <c r="F34" s="56">
        <v>5.2083333333333315E-2</v>
      </c>
      <c r="G34" s="56">
        <v>0.13888888888888887</v>
      </c>
      <c r="H34" s="56">
        <v>0.13888888888888884</v>
      </c>
      <c r="I34" s="56">
        <v>6.1728395061728378E-2</v>
      </c>
      <c r="J34" s="56">
        <v>1.0288065843621394E-2</v>
      </c>
      <c r="K34" s="56"/>
      <c r="L34" s="56">
        <v>0.40187757201646085</v>
      </c>
    </row>
    <row r="35" spans="5:12" x14ac:dyDescent="0.25">
      <c r="E35" s="55">
        <v>2</v>
      </c>
      <c r="F35" s="56">
        <v>3.4722222222222217E-2</v>
      </c>
      <c r="G35" s="56">
        <v>6.944444444444442E-2</v>
      </c>
      <c r="H35" s="56">
        <v>4.629629629629628E-2</v>
      </c>
      <c r="I35" s="56">
        <v>1.0288065843621396E-2</v>
      </c>
      <c r="J35" s="56"/>
      <c r="K35" s="56"/>
      <c r="L35" s="56">
        <v>0.16075102880658432</v>
      </c>
    </row>
    <row r="36" spans="5:12" x14ac:dyDescent="0.25">
      <c r="E36" s="55">
        <v>3</v>
      </c>
      <c r="F36" s="56">
        <v>1.1574074074074072E-2</v>
      </c>
      <c r="G36" s="56">
        <v>1.5432098765432094E-2</v>
      </c>
      <c r="H36" s="56">
        <v>5.1440329218106979E-3</v>
      </c>
      <c r="I36" s="56"/>
      <c r="J36" s="56"/>
      <c r="K36" s="56"/>
      <c r="L36" s="56">
        <v>3.2150205761316865E-2</v>
      </c>
    </row>
    <row r="37" spans="5:12" x14ac:dyDescent="0.25">
      <c r="E37" s="55">
        <v>4</v>
      </c>
      <c r="F37" s="56">
        <v>1.9290123456790116E-3</v>
      </c>
      <c r="G37" s="56">
        <v>1.2860082304526742E-3</v>
      </c>
      <c r="H37" s="56"/>
      <c r="I37" s="56"/>
      <c r="J37" s="56"/>
      <c r="K37" s="56"/>
      <c r="L37" s="56">
        <v>3.2150205761316856E-3</v>
      </c>
    </row>
    <row r="38" spans="5:12" x14ac:dyDescent="0.25">
      <c r="E38" s="55">
        <v>5</v>
      </c>
      <c r="F38" s="56">
        <v>1.2860082304526742E-4</v>
      </c>
      <c r="G38" s="56"/>
      <c r="H38" s="56"/>
      <c r="I38" s="56"/>
      <c r="J38" s="56"/>
      <c r="K38" s="56"/>
      <c r="L38" s="56">
        <v>1.2860082304526742E-4</v>
      </c>
    </row>
    <row r="39" spans="5:12" x14ac:dyDescent="0.25">
      <c r="E39" s="55" t="s">
        <v>40</v>
      </c>
      <c r="F39" s="56">
        <v>0.13168724279835389</v>
      </c>
      <c r="G39" s="56">
        <v>0.32921810699588466</v>
      </c>
      <c r="H39" s="56">
        <v>0.32921810699588466</v>
      </c>
      <c r="I39" s="56">
        <v>0.16460905349794236</v>
      </c>
      <c r="J39" s="56">
        <v>4.1152263374485576E-2</v>
      </c>
      <c r="K39" s="56">
        <v>4.1152263374485574E-3</v>
      </c>
      <c r="L39" s="56">
        <v>0.99999999999999967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Var_covar_Class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Khasha</dc:creator>
  <cp:lastModifiedBy>Khasha</cp:lastModifiedBy>
  <dcterms:created xsi:type="dcterms:W3CDTF">2016-05-02T03:44:44Z</dcterms:created>
  <dcterms:modified xsi:type="dcterms:W3CDTF">2016-09-28T17:48:54Z</dcterms:modified>
</cp:coreProperties>
</file>