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c1f53f37a45b0d/Desktop/Stuff/Data Analytics Bootcamp/Modules/Module 1/Module 1 Challenge/Starter_Code/Starter_Code/"/>
    </mc:Choice>
  </mc:AlternateContent>
  <xr:revisionPtr revIDLastSave="0" documentId="8_{BC4AB2A4-D020-46FA-8229-599C7D189870}" xr6:coauthVersionLast="47" xr6:coauthVersionMax="47" xr10:uidLastSave="{00000000-0000-0000-0000-000000000000}"/>
  <bookViews>
    <workbookView xWindow="33480" yWindow="-120" windowWidth="29040" windowHeight="15720" firstSheet="2" activeTab="5" xr2:uid="{00000000-000D-0000-FFFF-FFFF00000000}"/>
  </bookViews>
  <sheets>
    <sheet name="Crowdfunding" sheetId="1" r:id="rId1"/>
    <sheet name="Campaigns per Category" sheetId="2" r:id="rId2"/>
    <sheet name="Campaigns per Sub-Category" sheetId="3" r:id="rId3"/>
    <sheet name="Outcomes per Date Created" sheetId="6" r:id="rId4"/>
    <sheet name="Percentage Outcome per Goal" sheetId="7" r:id="rId5"/>
    <sheet name="SA of Campaign Success" sheetId="8" r:id="rId6"/>
  </sheets>
  <definedNames>
    <definedName name="_xlchart.v1.0" hidden="1">'SA of Campaign Success'!$B$3:$B$567</definedName>
    <definedName name="_xlchart.v1.1" hidden="1">'SA of Campaign Success'!$M$3:$M$366</definedName>
    <definedName name="_xlchart.v1.2" hidden="1">'SA of Campaign Success'!$M$3:$M$366</definedName>
    <definedName name="_xlchart.v1.3" hidden="1">'SA of Campaign Success'!$B$3:$B$567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8" l="1"/>
  <c r="R3" i="8"/>
  <c r="Q3" i="8"/>
  <c r="P3" i="8"/>
  <c r="O3" i="8"/>
  <c r="N3" i="8"/>
  <c r="H3" i="8"/>
  <c r="G3" i="8"/>
  <c r="F3" i="8"/>
  <c r="E3" i="8"/>
  <c r="D3" i="8"/>
  <c r="C3" i="8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CFF3A-ABFA-493B-820C-E71CD3C82D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61BDB3-22BB-4C8C-B8F7-E5F7824FB73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<sst xmlns="http://schemas.openxmlformats.org/spreadsheetml/2006/main" count="7069" uniqueCount="2117">
  <si>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</si>
  <si>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</si>
  <si>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</si>
  <si>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</si>
  <si>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</si>
  <si>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</si>
  <si>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</si>
  <si>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</si>
  <si>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</si>
  <si>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</si>
  <si>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</si>
  <si>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</si>
  <si>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</si>
  <si>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</si>
  <si>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</si>
  <si>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</si>
  <si>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</si>
  <si>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</si>
  <si>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</si>
  <si>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</si>
  <si>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</si>
  <si>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</si>
  <si>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</si>
  <si>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</si>
  <si>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</si>
  <si>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</si>
  <si>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</si>
  <si>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</si>
  <si>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</si>
  <si>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</si>
  <si>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</si>
  <si>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</si>
  <si>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</si>
  <si>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</si>
  <si>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</si>
  <si>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</si>
  <si>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</si>
  <si>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</si>
  <si>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</si>
  <si>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</si>
  <si>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</si>
  <si>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</si>
  <si>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</si>
  <si>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</si>
  <si>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</si>
  <si>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</si>
  <si>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</si>
  <si>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</si>
  <si>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</si>
  <si>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</si>
  <si>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</si>
  <si>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</si>
  <si>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</si>
  <si>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</si>
  <si>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</si>
  <si>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</si>
  <si>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</si>
  <si>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</si>
  <si>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</si>
  <si>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</si>
  <si>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</si>
  <si>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</si>
  <si>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</si>
  <si>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</si>
  <si>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</si>
  <si>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</si>
  <si>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</si>
  <si>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</si>
  <si>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</si>
  <si>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</si>
  <si>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</si>
  <si>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</si>
  <si>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</si>
  <si>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</si>
  <si>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</si>
  <si>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</si>
  <si>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</si>
  <si>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</si>
  <si>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</si>
  <si>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</si>
  <si>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</si>
  <si>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</si>
  <si>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</si>
  <si>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</si>
  <si>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</si>
  <si>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</si>
  <si>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</si>
  <si>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</si>
  <si>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</si>
  <si>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</si>
  <si>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</si>
  <si>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</si>
  <si>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</si>
  <si>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</si>
  <si>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</si>
  <si>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</si>
  <si>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</si>
  <si>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</si>
  <si>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</si>
  <si>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</si>
  <si>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</si>
  <si>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</si>
  <si>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</si>
  <si>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</si>
  <si>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</si>
  <si>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</si>
  <si>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</si>
  <si>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</si>
  <si>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</si>
  <si>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</si>
  <si>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</si>
  <si>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</si>
  <si>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</si>
  <si>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</si>
  <si>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</si>
  <si>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</si>
  <si>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</si>
  <si>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</si>
  <si>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</si>
  <si>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</si>
  <si>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</si>
  <si>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</si>
  <si>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</si>
  <si>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</si>
  <si>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</si>
  <si>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</si>
  <si>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</si>
  <si>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</si>
  <si>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</si>
  <si>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</si>
  <si>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</si>
  <si>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</si>
  <si>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</si>
  <si>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</si>
  <si>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</si>
  <si>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</si>
  <si>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</si>
  <si>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</si>
  <si>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</si>
  <si>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</si>
  <si>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</si>
  <si>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</si>
  <si>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</si>
  <si>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</si>
  <si>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</si>
  <si>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</si>
  <si>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</si>
  <si>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</si>
  <si>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</si>
  <si>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</si>
  <si>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</si>
  <si>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</si>
  <si>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</si>
  <si>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</si>
  <si>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</si>
  <si>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</si>
  <si>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</si>
  <si>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</si>
  <si>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</si>
  <si>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</si>
  <si>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</si>
  <si>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</si>
  <si>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</si>
  <si>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</si>
  <si>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</si>
  <si>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</si>
  <si>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</si>
  <si>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</si>
  <si>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</si>
  <si>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</si>
  <si>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</si>
  <si>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</si>
  <si>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</si>
  <si>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</si>
  <si>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</si>
  <si>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</si>
  <si>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</si>
  <si>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</si>
  <si>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</si>
  <si>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</si>
  <si>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</si>
  <si>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</si>
  <si>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</si>
  <si>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</si>
  <si>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</si>
  <si>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</si>
  <si>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</si>
  <si>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</si>
  <si>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</si>
  <si>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</si>
  <si>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</si>
  <si>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</si>
  <si>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</si>
  <si>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</si>
  <si>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</si>
  <si>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</si>
  <si>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</si>
  <si>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</si>
  <si>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</si>
  <si>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</si>
  <si>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</si>
  <si>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</si>
  <si>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</si>
  <si>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</si>
  <si>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</si>
  <si>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</si>
  <si>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</si>
  <si>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</si>
  <si>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</si>
  <si>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</si>
  <si>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</si>
  <si>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</si>
  <si>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</si>
  <si>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</si>
  <si>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</si>
  <si>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</si>
  <si>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</si>
  <si>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</si>
  <si>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</si>
  <si>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</si>
  <si>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</si>
  <si>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</si>
  <si>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</si>
  <si>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</si>
  <si>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</si>
  <si>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</si>
  <si>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</si>
  <si>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</si>
  <si>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</si>
  <si>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</si>
  <si>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</si>
  <si>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</si>
  <si>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</si>
  <si>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</si>
  <si>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</si>
  <si>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</si>
  <si>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</si>
  <si>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</si>
  <si>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</si>
  <si>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</si>
  <si>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</si>
  <si>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</si>
  <si>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</si>
  <si>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</si>
  <si>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</si>
  <si>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</si>
  <si>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</si>
  <si>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</si>
  <si>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</si>
  <si>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</si>
  <si>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</si>
  <si>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</si>
  <si>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</si>
  <si>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</si>
  <si>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</si>
  <si>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</si>
  <si>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</si>
  <si>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</si>
  <si>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</si>
  <si>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</si>
  <si>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</si>
  <si>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</si>
  <si>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</si>
  <si>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</si>
  <si>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</si>
  <si>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</si>
  <si>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</si>
  <si>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</si>
  <si>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</si>
  <si>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</si>
  <si>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</si>
  <si>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</si>
  <si>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</si>
  <si>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</si>
  <si>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</si>
  <si>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</si>
  <si>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</si>
  <si>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</si>
  <si>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</si>
  <si>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</si>
  <si>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</si>
  <si>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</si>
  <si>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</si>
  <si>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</si>
  <si>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</si>
  <si>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</si>
  <si>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</si>
  <si>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</si>
  <si>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</si>
  <si>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</si>
  <si>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</si>
  <si>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</si>
  <si>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</si>
  <si>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</si>
  <si>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</si>
  <si>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</si>
  <si>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</si>
  <si>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</si>
  <si>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</si>
  <si>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</si>
  <si>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</si>
  <si>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</si>
  <si>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</si>
  <si>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</si>
  <si>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</si>
  <si>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</si>
  <si>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</si>
  <si>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</si>
  <si>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</si>
  <si>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</si>
  <si>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</si>
  <si>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</si>
  <si>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</si>
  <si>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</si>
  <si>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</si>
  <si>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</si>
  <si>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</si>
  <si>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</si>
  <si>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</si>
  <si>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</si>
  <si>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</si>
  <si>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</si>
  <si>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</si>
  <si>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</si>
  <si>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</si>
  <si>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</si>
  <si>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</si>
  <si>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</si>
  <si>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</si>
  <si>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</si>
  <si>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</si>
  <si>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</si>
  <si>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</si>
  <si>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</si>
  <si>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</si>
  <si>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</si>
  <si>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</si>
  <si>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</si>
  <si>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</si>
  <si>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</si>
  <si>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</si>
  <si>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</si>
  <si>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</si>
  <si>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</si>
  <si>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</si>
  <si>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</si>
  <si>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</si>
  <si>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</si>
  <si>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</si>
  <si>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</si>
  <si>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</si>
  <si>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</si>
  <si>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</si>
  <si>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</si>
  <si>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</si>
  <si>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</si>
  <si>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</si>
  <si>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</si>
  <si>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</si>
  <si>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</si>
  <si>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</si>
  <si>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</si>
  <si>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</si>
  <si>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</si>
  <si>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</si>
  <si>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</si>
  <si>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</si>
  <si>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</si>
  <si>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</si>
  <si>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</si>
  <si>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</si>
  <si>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</si>
  <si>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</si>
  <si>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</si>
  <si>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</si>
  <si>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</si>
  <si>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</si>
  <si>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</si>
  <si>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</si>
  <si>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</si>
  <si>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</si>
  <si>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</si>
  <si>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</si>
  <si>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</si>
  <si>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</si>
  <si>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</si>
  <si>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</si>
  <si>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</si>
  <si>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</si>
  <si>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</si>
  <si>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</si>
  <si>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</si>
  <si>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</si>
  <si>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</si>
  <si>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</si>
  <si>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</si>
  <si>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</si>
  <si>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</si>
  <si>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</si>
  <si>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</si>
  <si>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</si>
  <si>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</si>
  <si>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</si>
  <si>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</si>
  <si>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</si>
  <si>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</si>
  <si>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</si>
  <si>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</si>
  <si>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</si>
  <si>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</si>
  <si>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</si>
  <si>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</si>
  <si>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</si>
  <si>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</si>
  <si>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</si>
  <si>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</si>
  <si>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</si>
  <si>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</si>
  <si>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</si>
  <si>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</si>
  <si>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</si>
  <si>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</si>
  <si>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</si>
  <si>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</si>
  <si>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</si>
  <si>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</si>
  <si>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</si>
  <si>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</si>
  <si>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</si>
  <si>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</si>
  <si>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</si>
  <si>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</si>
  <si>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</si>
  <si>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</si>
  <si>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</si>
  <si>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</si>
  <si>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</si>
  <si>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</si>
  <si>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</si>
  <si>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</si>
  <si>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</si>
  <si>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</si>
  <si>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</si>
  <si>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</si>
  <si>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</si>
  <si>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</si>
  <si>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</si>
  <si>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</si>
  <si>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</si>
  <si>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</si>
  <si>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</si>
  <si>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</si>
  <si>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</si>
  <si>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</si>
  <si>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</si>
  <si>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</si>
  <si>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</si>
  <si>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</si>
  <si>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</si>
  <si>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</si>
  <si>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</si>
  <si>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</si>
  <si>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</si>
  <si>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</si>
  <si>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</si>
  <si>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</si>
  <si>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</si>
  <si>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</si>
  <si>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</si>
  <si>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</si>
  <si>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</si>
  <si>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</si>
  <si>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</si>
  <si>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</si>
  <si>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</si>
  <si>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</si>
  <si>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</si>
  <si>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</si>
  <si>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</si>
  <si>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</si>
  <si>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</si>
  <si>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</si>
  <si>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</si>
  <si>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</si>
  <si>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</si>
  <si>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</si>
  <si>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</si>
  <si>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</si>
  <si>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</si>
  <si>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</si>
  <si>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</si>
  <si>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</si>
  <si>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</si>
  <si>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</si>
  <si>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</si>
  <si>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</si>
  <si>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</si>
  <si>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</si>
  <si>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</si>
  <si>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</si>
  <si>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</si>
  <si>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</si>
  <si>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</si>
  <si>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</si>
  <si>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</si>
  <si>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</si>
  <si>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</si>
  <si>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</si>
  <si>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</si>
  <si>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</si>
  <si>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</si>
  <si>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</si>
  <si>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</si>
  <si>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</si>
  <si>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</si>
  <si>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</si>
  <si>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</si>
  <si>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</si>
  <si>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</si>
  <si>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</si>
  <si>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</si>
  <si>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</si>
  <si>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</si>
  <si>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</si>
  <si>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</si>
  <si>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</si>
  <si>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</si>
  <si>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</si>
  <si>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</si>
  <si>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</si>
  <si>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</si>
  <si>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</si>
  <si>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</si>
  <si>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</si>
  <si>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</si>
  <si>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</si>
  <si>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</si>
  <si>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</si>
  <si>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</si>
  <si>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</si>
  <si>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</si>
  <si>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</si>
  <si>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</si>
  <si>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</si>
  <si>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</si>
  <si>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</si>
  <si>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</si>
  <si>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</si>
  <si>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</si>
  <si>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</si>
  <si>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</si>
  <si>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</si>
  <si>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</si>
  <si>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</si>
  <si>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</si>
  <si>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</si>
  <si>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</si>
  <si>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</si>
  <si>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</si>
  <si>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</si>
  <si>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</si>
  <si>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</si>
  <si>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</si>
  <si>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</si>
  <si>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</si>
  <si>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</si>
  <si>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</si>
  <si>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</si>
  <si>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</si>
  <si>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</si>
  <si>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</si>
  <si>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</si>
  <si>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</si>
  <si>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</si>
  <si>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</si>
  <si>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</si>
  <si>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</si>
  <si>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</si>
  <si>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</si>
  <si>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</si>
  <si>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</si>
  <si>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</si>
  <si>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</si>
  <si>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</si>
  <si>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</si>
  <si>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</si>
  <si>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</si>
  <si>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</si>
  <si>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</si>
  <si>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</si>
  <si>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</si>
  <si>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</si>
  <si>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</si>
  <si>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</si>
  <si>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</si>
  <si>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</si>
  <si>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</si>
  <si>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</si>
  <si>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</si>
  <si>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</si>
  <si>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</si>
  <si>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</si>
  <si>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</si>
  <si>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</si>
  <si>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</si>
  <si>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</si>
  <si>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</si>
  <si>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</si>
  <si>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</si>
  <si>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</si>
  <si>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</si>
  <si>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</si>
  <si>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</si>
  <si>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</si>
  <si>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</si>
  <si>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</si>
  <si>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</si>
  <si>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</si>
  <si>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</si>
  <si>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</si>
  <si>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</si>
  <si>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</si>
  <si>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</si>
  <si>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</si>
  <si>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</si>
  <si>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</si>
  <si>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</si>
  <si>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</si>
  <si>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</si>
  <si>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</si>
  <si>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</si>
  <si>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</si>
  <si>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</si>
  <si>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</si>
  <si>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</si>
  <si>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</si>
  <si>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</si>
  <si>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</si>
  <si>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</si>
  <si>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</si>
  <si>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</si>
  <si>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</si>
  <si>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</si>
  <si>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</si>
  <si>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</si>
  <si>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</si>
  <si>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</si>
  <si>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</si>
  <si>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</si>
  <si>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</si>
  <si>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</si>
  <si>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</si>
  <si>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</si>
  <si>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</si>
  <si>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</si>
  <si>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</si>
  <si>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</si>
  <si>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</si>
  <si>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</si>
  <si>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</si>
  <si>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</si>
  <si>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</si>
  <si>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</si>
  <si>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</si>
  <si>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</si>
  <si>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</si>
  <si>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</si>
  <si>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</si>
  <si>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</si>
  <si>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</si>
  <si>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</si>
  <si>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</si>
  <si>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</si>
  <si>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</si>
  <si>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</si>
  <si>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</si>
  <si>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</si>
  <si>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</si>
  <si>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</si>
  <si>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</si>
  <si>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</si>
  <si>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</si>
  <si>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</si>
  <si>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</si>
  <si>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</si>
  <si>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</si>
  <si>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</si>
  <si>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</si>
  <si>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</si>
  <si>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</si>
  <si>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</si>
  <si>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</si>
  <si>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</si>
  <si>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</si>
  <si>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</si>
  <si>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</si>
  <si>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</si>
  <si>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</si>
  <si>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</si>
  <si>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</si>
  <si>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</si>
  <si>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</si>
  <si>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</si>
  <si>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</si>
  <si>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</si>
  <si>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</si>
  <si>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</si>
  <si>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</si>
  <si>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</si>
  <si>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</si>
  <si>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</si>
  <si>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</si>
  <si>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</si>
  <si>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</si>
  <si>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</si>
  <si>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</si>
  <si>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</si>
  <si>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</si>
  <si>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</si>
  <si>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</si>
  <si>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</si>
  <si>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</si>
  <si>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</si>
  <si>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</si>
  <si>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</si>
  <si>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</si>
  <si>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</si>
  <si>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</si>
  <si>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</si>
  <si>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</si>
  <si>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</si>
  <si>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</si>
  <si>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</si>
  <si>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</si>
  <si>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</si>
  <si>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</si>
  <si>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</si>
  <si>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</si>
  <si>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</si>
  <si>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</si>
  <si>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</si>
  <si>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</si>
  <si>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</si>
  <si>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</si>
  <si>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</si>
  <si>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</si>
  <si>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</si>
  <si>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</si>
  <si>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</si>
  <si>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</si>
  <si>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</si>
  <si>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</si>
  <si>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</si>
  <si>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</si>
  <si>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</si>
  <si>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</si>
  <si>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</si>
  <si>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</si>
  <si>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</si>
  <si>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</si>
  <si>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</si>
  <si>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</si>
  <si>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</si>
  <si>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</si>
  <si>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</si>
  <si>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</si>
  <si>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</si>
  <si>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</si>
  <si>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</si>
  <si>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</si>
  <si>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</si>
  <si>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</si>
  <si>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</si>
  <si>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</si>
  <si>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</si>
  <si>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</si>
  <si>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</si>
  <si>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</si>
  <si>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</si>
  <si>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</si>
  <si>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</si>
  <si>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</si>
  <si>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</si>
  <si>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</si>
  <si>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</si>
  <si>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</si>
  <si>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</si>
  <si>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</si>
  <si>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</si>
  <si>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</si>
  <si>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</si>
  <si>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</si>
  <si>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</si>
  <si>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</si>
  <si>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</si>
  <si>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</si>
  <si>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</si>
  <si>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</si>
  <si>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</si>
  <si>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</si>
  <si>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</si>
  <si>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</si>
  <si>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</si>
  <si>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</si>
  <si>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</si>
  <si>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</si>
  <si>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</si>
  <si>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</si>
  <si>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</si>
  <si>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</si>
  <si>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</si>
  <si>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</si>
  <si>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</si>
  <si>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</si>
  <si>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</si>
  <si>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</si>
  <si>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</si>
  <si>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</si>
  <si>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</si>
  <si>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</si>
  <si>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</si>
  <si>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</si>
  <si>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</si>
  <si>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</si>
  <si>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</si>
  <si>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</si>
  <si>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</si>
  <si>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</si>
  <si>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</si>
  <si>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</si>
  <si>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</si>
  <si>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</si>
  <si>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</si>
  <si>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</si>
  <si>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</si>
  <si>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</si>
  <si>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</si>
  <si>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</si>
  <si>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</si>
  <si>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</si>
  <si>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</si>
  <si>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</si>
  <si>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</si>
  <si>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</si>
  <si>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</si>
  <si>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</si>
  <si>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</si>
  <si>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</si>
  <si>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</si>
  <si>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</si>
  <si>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</si>
  <si>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</si>
  <si>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</si>
  <si>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</si>
  <si>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</si>
  <si>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</si>
  <si>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</si>
  <si>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</si>
  <si>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</si>
  <si>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</si>
  <si>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</si>
  <si>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</si>
  <si>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</si>
  <si>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</si>
  <si>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</si>
  <si>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</si>
  <si>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</si>
  <si>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</si>
  <si>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</si>
  <si>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</si>
  <si>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</si>
  <si>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</si>
  <si>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</si>
  <si>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</si>
  <si>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</si>
  <si>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</si>
  <si>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</si>
  <si>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</si>
  <si>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</si>
  <si>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</si>
  <si>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</si>
  <si>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</si>
  <si>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</si>
  <si>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</si>
  <si>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</si>
  <si>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</si>
  <si>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</si>
  <si>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</si>
  <si>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</si>
  <si>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</si>
  <si>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</si>
  <si>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</si>
  <si>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</si>
  <si>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</si>
  <si>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</si>
  <si>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</si>
  <si>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</si>
  <si>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</si>
  <si>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</si>
  <si>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</si>
  <si>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</si>
  <si>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</si>
  <si>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</si>
  <si>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</si>
  <si>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</si>
  <si>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</si>
  <si>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</si>
  <si>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</si>
  <si>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</si>
  <si>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</si>
  <si>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</si>
  <si>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</si>
  <si>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</si>
  <si>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</si>
  <si>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</si>
  <si>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</si>
  <si>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</si>
  <si>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</si>
  <si>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</si>
  <si>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</si>
  <si>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</si>
  <si>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</si>
  <si>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</si>
  <si>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</si>
  <si>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</si>
  <si>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</si>
  <si>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</si>
  <si>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</si>
  <si>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</si>
  <si>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</si>
  <si>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</si>
  <si>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</si>
  <si>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</si>
  <si>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</si>
  <si>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</si>
  <si>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</si>
  <si>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</si>
  <si>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</si>
  <si>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</si>
  <si>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</si>
  <si>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</si>
  <si>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</si>
  <si>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</si>
  <si>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</si>
  <si>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</si>
  <si>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</si>
  <si>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</si>
  <si>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</si>
  <si>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</si>
  <si>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</si>
  <si>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</si>
  <si>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</si>
  <si>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</si>
  <si>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</si>
  <si>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</si>
  <si>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</si>
  <si>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</si>
  <si>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</si>
  <si>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</si>
  <si>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</si>
  <si>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</si>
  <si>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</si>
  <si>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</si>
  <si>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</si>
  <si>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</si>
  <si>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</si>
  <si>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</si>
  <si>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</si>
  <si>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</si>
  <si>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</si>
  <si>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</si>
  <si>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</si>
  <si>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</si>
  <si>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</si>
  <si>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</si>
  <si>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</si>
  <si>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</si>
  <si>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</si>
  <si>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</si>
  <si>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</si>
  <si>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</si>
  <si>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</si>
  <si>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</si>
  <si>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</si>
  <si>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</si>
  <si>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</si>
  <si>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</si>
  <si>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</si>
  <si>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</si>
  <si>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</si>
  <si>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</si>
  <si>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</si>
  <si>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</si>
  <si>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</si>
  <si>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</si>
  <si>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</si>
  <si>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</si>
  <si>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</si>
  <si>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</si>
  <si>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</si>
  <si>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</si>
  <si>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</si>
  <si>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</si>
  <si>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</si>
  <si>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</si>
  <si>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</si>
  <si>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</si>
  <si>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</si>
  <si>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</si>
  <si>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</si>
  <si>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</si>
  <si>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</si>
  <si>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</si>
  <si>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</si>
  <si>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</si>
  <si>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</si>
  <si>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</si>
  <si>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</si>
  <si>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</si>
  <si>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</si>
  <si>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</si>
  <si>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</si>
  <si>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</si>
  <si>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</si>
  <si>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</si>
  <si>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</si>
  <si>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</si>
  <si>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</si>
  <si>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</si>
  <si>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</si>
  <si>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</si>
  <si>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</si>
  <si>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</si>
  <si>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</si>
  <si>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</si>
  <si>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</si>
  <si>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</si>
  <si>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</si>
  <si>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</si>
  <si>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</si>
  <si>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</si>
  <si>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</si>
  <si>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</si>
  <si>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</si>
  <si>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</si>
  <si>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</si>
  <si>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</si>
  <si>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</si>
  <si>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</si>
  <si>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</si>
  <si>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</si>
  <si>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</si>
  <si>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</si>
  <si>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</si>
  <si>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</si>
  <si>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</si>
  <si>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</si>
  <si>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</si>
  <si>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</si>
  <si>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</si>
  <si>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</si>
  <si>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</si>
  <si>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</si>
  <si>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</si>
  <si>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</si>
  <si>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</si>
  <si>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</si>
  <si>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</si>
  <si>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</si>
  <si>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</si>
  <si>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</si>
  <si>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</si>
  <si>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</si>
  <si>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</si>
  <si>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</si>
  <si>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</si>
  <si>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</si>
  <si>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</si>
  <si>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</si>
  <si>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</si>
  <si>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</si>
  <si>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</si>
  <si>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</si>
  <si>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</si>
  <si>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</si>
  <si>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</si>
  <si>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</si>
  <si>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</si>
  <si>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</si>
  <si>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</si>
  <si>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</si>
  <si>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</si>
  <si>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</si>
  <si>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</si>
  <si>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</si>
  <si>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</si>
  <si>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</si>
  <si>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</si>
  <si>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</si>
  <si>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</si>
  <si>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</si>
  <si>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</si>
  <si>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</si>
  <si>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</si>
  <si>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</si>
  <si>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</si>
  <si>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</si>
  <si>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</si>
  <si>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</si>
  <si>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</si>
  <si>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</si>
  <si>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</si>
  <si>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</si>
  <si>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</si>
  <si>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</si>
  <si>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</si>
  <si>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</si>
  <si>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</si>
  <si>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</si>
  <si>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</si>
  <si>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</si>
  <si>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</si>
  <si>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</si>
  <si>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</si>
  <si>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</si>
  <si>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</si>
  <si>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</si>
  <si>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</si>
  <si>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</si>
  <si>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</si>
  <si>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</si>
  <si>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</si>
  <si>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</si>
  <si>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</si>
  <si>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</si>
  <si>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</si>
  <si>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</si>
  <si>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</si>
  <si>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</si>
  <si>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</si>
  <si>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</si>
  <si>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</si>
  <si>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</si>
  <si>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</si>
  <si>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</si>
  <si>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</si>
  <si>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</si>
  <si>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</si>
  <si>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</si>
  <si>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</si>
  <si>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</si>
  <si>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</si>
  <si>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</si>
  <si>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</si>
  <si>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</si>
  <si>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</si>
  <si>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</si>
  <si>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</si>
  <si>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</si>
  <si>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</si>
  <si>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</si>
  <si>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</si>
  <si>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</si>
  <si>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</si>
  <si>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</si>
  <si>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</si>
  <si>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</si>
  <si>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</si>
  <si>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</si>
  <si>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</si>
  <si>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</si>
  <si>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</si>
  <si>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</si>
  <si>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</si>
  <si>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</si>
  <si>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</si>
  <si>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</si>
  <si>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</si>
  <si>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</si>
  <si>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</si>
  <si>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</si>
  <si>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</si>
  <si>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</si>
  <si>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</si>
  <si>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</si>
  <si>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</si>
  <si>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</si>
  <si>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</si>
  <si>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</si>
  <si>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</si>
  <si>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</si>
  <si>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</si>
  <si>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</si>
  <si>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</si>
  <si>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</si>
  <si>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</si>
  <si>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</si>
  <si>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</si>
  <si>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</si>
  <si>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</si>
  <si>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</si>
  <si>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</si>
  <si>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</si>
  <si>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</si>
  <si>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</si>
  <si>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</si>
  <si>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</si>
  <si>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</si>
  <si>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</si>
  <si>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</si>
  <si>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</si>
  <si>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</si>
  <si>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</si>
  <si>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</si>
  <si>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</si>
  <si>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</si>
  <si>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</si>
  <si>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</si>
  <si>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</si>
  <si>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</si>
  <si>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</si>
  <si>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</si>
  <si>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</si>
  <si>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</si>
  <si>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</si>
  <si>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</si>
  <si>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</si>
  <si>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</si>
  <si>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</si>
  <si>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</si>
  <si>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</si>
  <si>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</si>
  <si>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</si>
  <si>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</si>
  <si>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</si>
  <si>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</si>
  <si>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</si>
  <si>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</si>
  <si>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</si>
  <si>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</si>
  <si>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</si>
  <si>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</si>
  <si>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</si>
  <si>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</si>
  <si>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</si>
  <si>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</si>
  <si>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</si>
  <si>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</si>
  <si>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</si>
  <si>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</si>
  <si>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</si>
  <si>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</si>
  <si>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</si>
  <si>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</si>
  <si>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</si>
  <si>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</si>
  <si>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</si>
  <si>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</si>
  <si>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</si>
  <si>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</si>
  <si>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</si>
  <si>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</si>
  <si>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</si>
  <si>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</si>
  <si>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</si>
  <si>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</si>
  <si>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</si>
  <si>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</si>
  <si>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</si>
  <si>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</si>
  <si>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</si>
  <si>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</si>
  <si>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</si>
  <si>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</si>
  <si>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</si>
  <si>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</si>
  <si>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</si>
  <si>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</si>
  <si>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</si>
  <si>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</si>
  <si>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</si>
  <si>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</si>
  <si>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</si>
  <si>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</si>
  <si>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</si>
  <si>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</si>
  <si>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</si>
  <si>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</si>
  <si>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</si>
  <si>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</si>
  <si>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</si>
  <si>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</si>
  <si>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</si>
  <si>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</si>
  <si>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</si>
  <si>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</si>
  <si>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</si>
  <si>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</si>
  <si>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</si>
  <si>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</si>
  <si>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</si>
  <si>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</si>
  <si>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</si>
  <si>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</si>
  <si>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</si>
  <si>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</si>
  <si>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</si>
  <si>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</si>
  <si>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</si>
  <si>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</si>
  <si>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</si>
  <si>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</si>
  <si>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</si>
  <si>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</si>
  <si>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</si>
  <si>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</si>
  <si>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</si>
  <si>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</si>
  <si>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</si>
  <si>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</si>
  <si>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</si>
  <si>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</si>
  <si>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</si>
  <si>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</si>
  <si>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</si>
  <si>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</si>
  <si>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</si>
  <si>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</si>
  <si>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</si>
  <si>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</si>
  <si>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</si>
  <si>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</si>
  <si>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</si>
  <si>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</si>
  <si>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</si>
  <si>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</si>
  <si>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</si>
  <si>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</si>
  <si>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</si>
  <si>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</si>
  <si>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</si>
  <si>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</si>
  <si>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</si>
  <si>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</si>
  <si>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</si>
  <si>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</si>
  <si>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</si>
  <si>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</si>
  <si>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</si>
  <si>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</si>
  <si>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</si>
  <si>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</si>
  <si>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</si>
  <si>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</si>
  <si>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</si>
  <si>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</si>
  <si>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</si>
  <si>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</si>
  <si>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</si>
  <si>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</si>
  <si>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</si>
  <si>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</si>
  <si>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</si>
  <si>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</si>
  <si>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</si>
  <si>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</si>
  <si>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</si>
  <si>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</si>
  <si>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</si>
  <si>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</si>
  <si>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</si>
  <si>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</si>
  <si>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</si>
  <si>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</si>
  <si>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</si>
  <si>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</si>
  <si>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</si>
  <si>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</si>
  <si>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</si>
  <si>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</si>
  <si>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</si>
  <si>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</si>
  <si>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</si>
  <si>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</si>
  <si>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</si>
  <si>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</si>
  <si>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</si>
  <si>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</si>
  <si>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</si>
  <si>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</si>
  <si>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</si>
  <si>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</si>
  <si>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</si>
  <si>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</si>
  <si>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</si>
  <si>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</si>
  <si>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</si>
  <si>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</si>
  <si>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</si>
  <si>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</si>
  <si>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</si>
  <si>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</si>
  <si>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</si>
  <si>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</si>
  <si>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</si>
  <si>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</si>
  <si>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</si>
  <si>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</si>
  <si>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</si>
  <si>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</si>
  <si>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</si>
  <si>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</si>
  <si>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</si>
  <si>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</si>
  <si>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</si>
  <si>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</si>
  <si>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</si>
  <si>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</si>
  <si>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</si>
  <si>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</si>
  <si>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</si>
  <si>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</si>
  <si>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</si>
  <si>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</si>
  <si>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</si>
  <si>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</si>
  <si>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</si>
  <si>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</si>
  <si>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</si>
  <si>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</si>
  <si>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</si>
  <si>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</si>
  <si>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</si>
  <si>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</si>
  <si>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</si>
  <si>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</si>
  <si>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</si>
  <si>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</si>
  <si>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</si>
  <si>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</si>
  <si>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</si>
  <si>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</si>
  <si>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</si>
  <si>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</si>
  <si>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</si>
  <si>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</si>
  <si>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</si>
  <si>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</si>
  <si>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</si>
  <si>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</si>
  <si>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</si>
  <si>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</si>
  <si>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</si>
  <si>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</si>
  <si>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</si>
  <si>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</si>
  <si>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</si>
  <si>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</si>
  <si>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</si>
  <si>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</si>
  <si>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</si>
  <si>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</si>
  <si>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</si>
  <si>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</si>
  <si>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</si>
  <si>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</si>
  <si>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</si>
  <si>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</si>
  <si>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</si>
  <si>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</si>
  <si>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</si>
  <si>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</si>
  <si>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</si>
  <si>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</si>
  <si>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</si>
  <si>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</si>
  <si>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</si>
  <si>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</si>
  <si>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</si>
  <si>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</si>
  <si>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</si>
  <si>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</si>
  <si>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</si>
  <si>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</si>
  <si>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</si>
  <si>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</si>
  <si>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</si>
  <si>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</si>
  <si>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</si>
  <si>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</si>
  <si>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</si>
  <si>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</si>
  <si>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</si>
  <si>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</si>
  <si>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</si>
  <si>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</si>
  <si>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</si>
  <si>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</si>
  <si>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</si>
  <si>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</si>
  <si>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</si>
  <si>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</si>
  <si>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</si>
  <si>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</si>
  <si>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</si>
  <si>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</si>
  <si>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</si>
  <si>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</si>
  <si>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</si>
  <si>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</si>
  <si>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</si>
  <si>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</si>
  <si>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</si>
  <si>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</si>
  <si>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</si>
  <si>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</si>
  <si>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</si>
  <si>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</si>
  <si>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</si>
  <si>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</si>
  <si>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</si>
  <si>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</si>
  <si>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</si>
  <si>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</si>
  <si>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</si>
  <si>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</si>
  <si>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</si>
  <si>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</si>
  <si>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</si>
  <si>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</si>
  <si>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</si>
  <si>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</si>
  <si>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</si>
  <si>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</si>
  <si>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</si>
  <si>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</si>
  <si>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</si>
  <si>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</si>
  <si>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</si>
  <si>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</si>
  <si>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</si>
  <si>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</si>
  <si>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</si>
  <si>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</si>
  <si>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</si>
  <si>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</si>
  <si>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</si>
  <si>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</si>
  <si>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</si>
  <si>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</si>
  <si>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</si>
  <si>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</si>
  <si>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</si>
  <si>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</si>
  <si>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</si>
  <si>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</si>
  <si>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</si>
  <si>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</si>
  <si>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</si>
  <si>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</si>
  <si>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</si>
  <si>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</si>
  <si>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</si>
  <si>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</si>
  <si>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</si>
  <si>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</si>
  <si>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</si>
  <si>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</si>
  <si>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</si>
  <si>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</si>
  <si>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</si>
  <si>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</si>
  <si>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</si>
  <si>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</si>
  <si>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</si>
  <si>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</si>
  <si>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</si>
  <si>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</si>
  <si>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</si>
  <si>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</si>
  <si>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</si>
  <si>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</si>
  <si>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</si>
  <si>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</si>
  <si>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</si>
  <si>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</si>
  <si>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</si>
  <si>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</si>
  <si>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</si>
  <si>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</si>
  <si>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</si>
  <si>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</si>
  <si>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</si>
  <si>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</si>
  <si>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</si>
  <si>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</si>
  <si>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</si>
  <si>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</si>
  <si>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</si>
  <si>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</si>
  <si>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</si>
  <si>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</si>
  <si>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</si>
  <si>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</si>
  <si>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</si>
  <si>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</si>
  <si>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</si>
  <si>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</si>
  <si>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</si>
  <si>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</si>
  <si>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</si>
  <si>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</si>
  <si>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</si>
  <si>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</si>
  <si>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</si>
  <si>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</si>
  <si>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</si>
  <si>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</si>
  <si>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</si>
  <si>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</si>
  <si>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</si>
  <si>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</si>
  <si>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</si>
  <si>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</si>
  <si>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</si>
  <si>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</si>
  <si>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</si>
  <si>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</si>
  <si>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</si>
  <si>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</si>
  <si>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</si>
  <si>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</si>
  <si>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</si>
  <si>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</si>
  <si>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</si>
  <si>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</si>
  <si>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</si>
  <si>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</si>
  <si>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</si>
  <si>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</si>
  <si>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</si>
  <si>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</si>
  <si>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</si>
  <si>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</si>
  <si>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</si>
  <si>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</si>
  <si>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</si>
  <si>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</si>
  <si>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</si>
  <si>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</si>
  <si>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</si>
  <si>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</si>
  <si>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</si>
  <si>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</si>
  <si>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</si>
  <si>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</si>
  <si>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</si>
  <si>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</si>
  <si>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</si>
  <si>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</si>
  <si>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</si>
  <si>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</si>
  <si>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</si>
  <si>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</si>
  <si>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</si>
  <si>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</si>
  <si>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</si>
  <si>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</si>
  <si>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</si>
  <si>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</si>
  <si>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</si>
  <si>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</si>
  <si>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</si>
  <si>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</si>
  <si>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</si>
  <si>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</si>
  <si>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</si>
  <si>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</si>
  <si>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</si>
  <si>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</si>
  <si>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</si>
  <si>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</si>
  <si>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</si>
  <si>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</si>
  <si>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</si>
  <si>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</si>
  <si>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</si>
  <si>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</si>
  <si>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</si>
  <si>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</si>
  <si>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</si>
  <si>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</si>
  <si>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</si>
  <si>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</si>
  <si>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</si>
  <si>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</si>
  <si>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</si>
  <si>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</si>
  <si>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</si>
  <si>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</si>
  <si>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</si>
  <si>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</si>
  <si>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</si>
  <si>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</si>
  <si>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</si>
  <si>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</si>
  <si>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</si>
  <si>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</si>
  <si>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</si>
  <si>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</si>
  <si>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</si>
  <si>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</si>
  <si>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</si>
  <si>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</si>
  <si>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</si>
  <si>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</si>
  <si>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</si>
  <si>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</si>
  <si>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</si>
  <si>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</si>
  <si>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</si>
  <si>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</si>
  <si>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</si>
  <si>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</si>
  <si>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</si>
  <si>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</si>
  <si>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</si>
  <si>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</si>
  <si>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</si>
  <si>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</si>
  <si>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</si>
  <si>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</si>
  <si>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</si>
  <si>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</si>
  <si>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</si>
  <si>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</si>
  <si>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</si>
  <si>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</si>
  <si>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</si>
  <si>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</si>
  <si>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</si>
  <si>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</si>
  <si>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</si>
  <si>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</si>
  <si>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</si>
  <si>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</si>
  <si>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</si>
  <si>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</si>
  <si>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</si>
  <si>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</si>
  <si>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</si>
  <si>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</si>
  <si>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</si>
  <si>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</si>
  <si>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</si>
  <si>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</si>
  <si>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</si>
  <si>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</si>
  <si>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</si>
  <si>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</si>
  <si>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</si>
  <si>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</si>
  <si>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</si>
  <si>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</si>
  <si>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</si>
  <si>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</si>
  <si>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</si>
  <si>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</si>
  <si>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</si>
  <si>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</si>
  <si>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</si>
  <si>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</si>
  <si>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</si>
  <si>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</si>
  <si>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</si>
  <si>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</si>
  <si>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</si>
  <si>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</si>
  <si>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</si>
  <si>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</si>
  <si>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</si>
  <si>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</si>
  <si>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</si>
  <si>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</si>
  <si>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</si>
  <si>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</si>
  <si>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</si>
  <si>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</si>
  <si>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</si>
  <si>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</si>
  <si>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</si>
  <si>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</si>
  <si>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</si>
  <si>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</si>
  <si>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</si>
  <si>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</si>
  <si>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</si>
  <si>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</si>
  <si>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</si>
  <si>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</si>
  <si>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</si>
  <si>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</si>
  <si>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</si>
  <si>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</si>
  <si>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</si>
  <si>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</si>
  <si>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</si>
  <si>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</si>
  <si>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</si>
  <si>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</si>
  <si>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</si>
  <si>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</si>
  <si>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</si>
  <si>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</si>
  <si>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</si>
  <si>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</si>
  <si>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</si>
  <si>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</si>
  <si>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</si>
  <si>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</si>
  <si>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</si>
  <si>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</si>
  <si>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</si>
  <si>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</si>
  <si>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</si>
  <si>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</si>
  <si>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</si>
  <si>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</si>
  <si>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</si>
  <si>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</si>
  <si>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</si>
  <si>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</si>
  <si>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</si>
  <si>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</si>
  <si>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</si>
  <si>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</si>
  <si>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</si>
  <si>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</si>
  <si>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</si>
  <si>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</si>
  <si>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</si>
  <si>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</si>
  <si>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</si>
  <si>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</si>
  <si>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</si>
  <si>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</si>
  <si>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</si>
  <si>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</si>
  <si>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</si>
  <si>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</si>
  <si>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</si>
  <si>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</si>
  <si>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</si>
  <si>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</si>
  <si>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</si>
  <si>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</si>
  <si>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</si>
  <si>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</si>
  <si>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</si>
  <si>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</si>
  <si>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</si>
  <si>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</si>
  <si>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</si>
  <si>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</si>
  <si>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</si>
  <si>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</si>
  <si>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</si>
  <si>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</si>
  <si>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</si>
  <si>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</si>
  <si>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</si>
  <si>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</si>
  <si>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</si>
  <si>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</si>
  <si>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</si>
  <si>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</si>
  <si>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</si>
  <si>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</si>
  <si>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</si>
  <si>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</si>
  <si>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</si>
  <si>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</si>
  <si>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</si>
  <si>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</si>
  <si>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</si>
  <si>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</si>
  <si>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</si>
  <si>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</si>
  <si>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</si>
  <si>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</si>
  <si>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</si>
  <si>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</si>
  <si>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</si>
  <si>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</si>
  <si>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</si>
  <si>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</si>
  <si>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</si>
  <si>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</si>
  <si>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</si>
  <si>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</si>
  <si>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</si>
  <si>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</si>
  <si>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</si>
  <si>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</si>
  <si>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</si>
  <si>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</si>
  <si>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</si>
  <si>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</si>
  <si>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</si>
  <si>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</si>
  <si>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</si>
  <si>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</si>
  <si>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</si>
  <si>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</si>
  <si>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</si>
  <si>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</si>
  <si>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</si>
  <si>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</si>
  <si>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</si>
  <si>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</si>
  <si>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</si>
  <si>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</si>
  <si>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</si>
  <si>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</si>
  <si>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</si>
  <si>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</si>
  <si>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</si>
  <si>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</si>
  <si>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</si>
  <si>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</si>
  <si>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</si>
  <si>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</si>
  <si>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</si>
  <si>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</si>
  <si>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</si>
  <si>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</si>
  <si>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</si>
  <si>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</si>
  <si>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</si>
  <si>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</si>
  <si>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</si>
  <si>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</si>
  <si>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</si>
  <si>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</si>
  <si>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</si>
  <si>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</si>
  <si>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</si>
  <si>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</si>
  <si>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</si>
  <si>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</si>
  <si>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</si>
  <si>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</si>
  <si>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</si>
  <si>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</si>
  <si>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</si>
  <si>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</si>
  <si>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</si>
  <si>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</si>
  <si>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</si>
  <si>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</si>
  <si>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</si>
  <si>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</si>
  <si>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</si>
  <si>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</si>
  <si>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</si>
  <si>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</si>
  <si>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</si>
  <si>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</si>
  <si>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</si>
  <si>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</si>
  <si>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</si>
  <si>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</si>
  <si>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</si>
  <si>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</si>
  <si>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</si>
  <si>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</si>
  <si>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</si>
  <si>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</si>
  <si>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</si>
  <si>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</si>
  <si>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</si>
  <si>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</si>
  <si>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</si>
  <si>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</si>
  <si>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</si>
  <si>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</si>
  <si>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</si>
  <si>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</si>
  <si>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</si>
  <si>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</si>
  <si>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</si>
  <si>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</si>
  <si>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</si>
  <si>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</si>
  <si>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</si>
  <si>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</si>
  <si>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</si>
  <si>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</si>
  <si>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</si>
  <si>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</si>
  <si>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</si>
  <si>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</si>
  <si>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</si>
  <si>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</si>
  <si>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</si>
  <si>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</si>
  <si>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</si>
  <si>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</si>
  <si>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</si>
  <si>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</si>
  <si>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</si>
  <si>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</si>
  <si>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</si>
  <si>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</si>
  <si>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</si>
  <si>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</si>
  <si>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</si>
  <si>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</si>
  <si>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</si>
  <si>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</si>
  <si>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</si>
  <si>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</si>
  <si>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</si>
  <si>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</si>
  <si>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</si>
  <si>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</si>
  <si>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</si>
  <si>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</si>
  <si>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</si>
  <si>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</si>
  <si>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</si>
  <si>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</si>
  <si>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</si>
  <si>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</si>
  <si>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</si>
  <si>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</si>
  <si>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</si>
  <si>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</si>
  <si>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</si>
  <si>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</si>
  <si>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</si>
  <si>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</si>
  <si>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</si>
  <si>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</si>
  <si>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</si>
  <si>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</si>
  <si>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</si>
  <si>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</si>
  <si>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</si>
  <si>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</si>
  <si>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</si>
  <si>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</si>
  <si>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</si>
  <si>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</si>
  <si>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</si>
  <si>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</si>
  <si>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</si>
  <si>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</si>
  <si>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</si>
  <si>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</si>
  <si>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</si>
  <si>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</si>
  <si>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</si>
  <si>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</si>
  <si>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</si>
  <si>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</si>
  <si>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</si>
  <si>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</si>
  <si>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</si>
  <si>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</si>
  <si>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</si>
  <si>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</si>
  <si>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</si>
  <si>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</si>
  <si>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</si>
  <si>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</si>
  <si>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</si>
  <si>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</si>
  <si>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</si>
  <si>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</si>
  <si>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</si>
  <si>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</si>
  <si>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</si>
  <si>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</si>
  <si>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</si>
  <si>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</si>
  <si>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</si>
  <si>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</si>
  <si>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</si>
  <si>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</si>
  <si>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</si>
  <si>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</si>
  <si>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</si>
  <si>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</si>
  <si>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</si>
  <si>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</si>
  <si>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</si>
  <si>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</si>
  <si>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</si>
  <si>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</si>
  <si>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</si>
  <si>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</si>
  <si>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</si>
  <si>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</si>
  <si>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</si>
  <si>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</si>
  <si>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</si>
  <si>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</si>
  <si>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</si>
  <si>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</si>
  <si>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</si>
  <si>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</si>
  <si>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</si>
  <si>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</si>
  <si>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</si>
  <si>
    <t>Statistical Analysis of Successful Campaigns Based on Number of Backers</t>
  </si>
  <si>
    <t>Statistical Analysis of Failed Campaigns Based on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</si>
</sst>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wrapText="1"/>
    </xf>
    <xf numFmtId="0" fontId="18" fillId="0" borderId="0" xfId="0" applyFon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B686DA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B686DA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[Ranil Joshua_Module 1 Challenge.xlsx]Campaigns per Category!PivotTable1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CB2-8F56-B5CEF97E43C4}"/>
            </c:ext>
          </c:extLst>
        </c:ser>
        <c:ser>
          <c:idx val="1"/>
          <c:order val="1"/>
          <c:tx>
            <c:strRef>
              <c:f>'Campaigns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9-4CB2-8F56-B5CEF97E43C4}"/>
            </c:ext>
          </c:extLst>
        </c:ser>
        <c:ser>
          <c:idx val="2"/>
          <c:order val="2"/>
          <c:tx>
            <c:strRef>
              <c:f>'Campaigns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9-4CB2-8F56-B5CEF97E43C4}"/>
            </c:ext>
          </c:extLst>
        </c:ser>
        <c:ser>
          <c:idx val="3"/>
          <c:order val="3"/>
          <c:tx>
            <c:strRef>
              <c:f>'Campaigns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8-4A2F-BB99-D4C4AA80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5589455"/>
        <c:axId val="1307981039"/>
      </c:barChart>
      <c:catAx>
        <c:axId val="159558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81039"/>
        <c:crosses val="autoZero"/>
        <c:auto val="1"/>
        <c:lblAlgn val="ctr"/>
        <c:lblOffset val="100"/>
        <c:noMultiLvlLbl val="0"/>
      </c:catAx>
      <c:valAx>
        <c:axId val="1307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[Ranil Joshua_Module 1 Challenge.xlsx]Campaigns per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C-4634-B92C-D22E5535BDF9}"/>
            </c:ext>
          </c:extLst>
        </c:ser>
        <c:ser>
          <c:idx val="1"/>
          <c:order val="1"/>
          <c:tx>
            <c:strRef>
              <c:f>'Campaigns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C-4634-B92C-D22E5535BDF9}"/>
            </c:ext>
          </c:extLst>
        </c:ser>
        <c:ser>
          <c:idx val="2"/>
          <c:order val="2"/>
          <c:tx>
            <c:strRef>
              <c:f>'Campaigns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C-4634-B92C-D22E5535BDF9}"/>
            </c:ext>
          </c:extLst>
        </c:ser>
        <c:ser>
          <c:idx val="3"/>
          <c:order val="3"/>
          <c:tx>
            <c:strRef>
              <c:f>'Campaigns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C-4634-B92C-D22E5535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81791"/>
        <c:axId val="877544815"/>
      </c:barChart>
      <c:catAx>
        <c:axId val="18794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44815"/>
        <c:crosses val="autoZero"/>
        <c:auto val="1"/>
        <c:lblAlgn val="ctr"/>
        <c:lblOffset val="100"/>
        <c:noMultiLvlLbl val="0"/>
      </c:catAx>
      <c:valAx>
        <c:axId val="8775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[Ranil Joshua_Module 1 Challenge.xlsx]Outcomes per Date Created!PivotTable3</c:name>
    <c:fmtId val="1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9-4CA0-ACC1-34D6F487CD16}"/>
            </c:ext>
          </c:extLst>
        </c:ser>
        <c:ser>
          <c:idx val="1"/>
          <c:order val="1"/>
          <c:tx>
            <c:strRef>
              <c:f>'Outcomes per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9-4CA0-ACC1-34D6F487CD16}"/>
            </c:ext>
          </c:extLst>
        </c:ser>
        <c:ser>
          <c:idx val="2"/>
          <c:order val="2"/>
          <c:tx>
            <c:strRef>
              <c:f>'Outcomes per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9-4CA0-ACC1-34D6F487CD16}"/>
            </c:ext>
          </c:extLst>
        </c:ser>
        <c:ser>
          <c:idx val="3"/>
          <c:order val="3"/>
          <c:tx>
            <c:strRef>
              <c:f>'Outcomes per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9-4CA0-ACC1-34D6F487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35855"/>
        <c:axId val="719188719"/>
      </c:lineChart>
      <c:catAx>
        <c:axId val="80943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8719"/>
        <c:crosses val="autoZero"/>
        <c:auto val="1"/>
        <c:lblAlgn val="ctr"/>
        <c:lblOffset val="100"/>
        <c:noMultiLvlLbl val="0"/>
      </c:catAx>
      <c:valAx>
        <c:axId val="7191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</a:t>
            </a:r>
            <a:r>
              <a:rPr lang="en-US"/>
              <a:t>Outcome</a:t>
            </a:r>
            <a:r>
              <a:rPr lang="en-US" baseline="0"/>
              <a:t> per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Outcome per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'Percentage Outcome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Outcome per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5-4AE8-9210-7FB39792E0A4}"/>
            </c:ext>
          </c:extLst>
        </c:ser>
        <c:ser>
          <c:idx val="1"/>
          <c:order val="1"/>
          <c:tx>
            <c:strRef>
              <c:f>'Percentage Outcome per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'Percentage Outcome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Outcome per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5-4AE8-9210-7FB39792E0A4}"/>
            </c:ext>
          </c:extLst>
        </c:ser>
        <c:ser>
          <c:idx val="2"/>
          <c:order val="2"/>
          <c:tx>
            <c:strRef>
              <c:f>'Percentage Outcome per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'Percentage Outcome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Outcome per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5-4AE8-9210-7FB39792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534703"/>
        <c:axId val="706981119"/>
      </c:lineChart>
      <c:catAx>
        <c:axId val="9285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1119"/>
        <c:crosses val="autoZero"/>
        <c:auto val="1"/>
        <c:lblAlgn val="ctr"/>
        <c:lblOffset val="100"/>
        <c:noMultiLvlLbl val="0"/>
      </c:catAx>
      <c:valAx>
        <c:axId val="7069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255587</xdr:colOff>
      <xdr:row>2</xdr:row>
      <xdr:rowOff>76200</xdr:rowOff>
    </xdr:from>
    <xdr:to>
      <xdr:col>14</xdr:col>
      <xdr:colOff>581025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448ED-E2C6-0CC8-B1E3-36B73D0B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220662</xdr:colOff>
      <xdr:row>1</xdr:row>
      <xdr:rowOff>180975</xdr:rowOff>
    </xdr:from>
    <xdr:to>
      <xdr:col>19</xdr:col>
      <xdr:colOff>638175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79558-27BC-0485-67E0-452D3120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</xdr:colOff>
      <xdr:row>2</xdr:row>
      <xdr:rowOff>149225</xdr:rowOff>
    </xdr:from>
    <xdr:to>
      <xdr:col>16</xdr:col>
      <xdr:colOff>282575</xdr:colOff>
      <xdr:row>22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F3BDF-A106-5F4E-502E-C180386FD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382586</xdr:colOff>
      <xdr:row>13</xdr:row>
      <xdr:rowOff>139699</xdr:rowOff>
    </xdr:from>
    <xdr:to>
      <xdr:col>7</xdr:col>
      <xdr:colOff>1438274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648DD-C0C8-C5D9-4BF0-45CBB86E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il Joshua" refreshedDate="45183.600137499998" createdVersion="8" refreshedVersion="8" minRefreshableVersion="3" recordCount="1000" xr:uid="{0FDA91CC-390B-4F24-86F6-986AE510667D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il Joshua" refreshedDate="45183.604774537038" createdVersion="8" refreshedVersion="8" minRefreshableVersion="3" recordCount="1000" xr:uid="{39F69497-BE7B-451F-83A3-ABF30C29135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il Joshua" refreshedDate="45184.693086921296" backgroundQuery="1" createdVersion="8" refreshedVersion="8" minRefreshableVersion="3" recordCount="0" supportSubquery="1" supportAdvancedDrill="1" xr:uid="{7CABDDDF-48B2-47A1-8C9B-20CB6EF1CA73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434B7-76F9-4918-99AB-81089FE4DC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5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79B11-4651-4A6C-8E48-6C75E0BF696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95870-B593-4FCC-B3AD-07461A0AAB6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7" sqref="E7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640625" bestFit="1" customWidth="1"/>
    <col min="14" max="14" width="22.33203125" bestFit="1" customWidth="1"/>
    <col min="15" max="15" width="21" bestFit="1" customWidth="1"/>
    <col min="18" max="18" width="28" bestFit="1" customWidth="1"/>
    <col min="19" max="19" width="14.83203125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f>IF(E2=0,0,ROUND((E2/H2),2))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>IF(E3=0,0,ROUND((E3/H3),2))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IF(E4=0,0,ROUND((E4/H4),2))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ROUND((E67/D67*100),0)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(((L67/60)/60)/24)+DATE(1970,1,1)</f>
        <v>40570.25</v>
      </c>
      <c r="O67" s="6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1">IF(E68=0,0,ROUND((E68/H68),2))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ROUND((E131/D131*100),0)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(((L131/60)/60)/24)+DATE(1970,1,1)</f>
        <v>42038.25</v>
      </c>
      <c r="O131" s="6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7">IF(E132=0,0,ROUND((E132/H132),2))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ROUND((E195/D195*100),0)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(((L195/60)/60)/24)+DATE(1970,1,1)</f>
        <v>43198.208333333328</v>
      </c>
      <c r="O195" s="6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3">IF(E196=0,0,ROUND((E196/H196),2))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ROUND((E259/D259*100),0)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(((L259/60)/60)/24)+DATE(1970,1,1)</f>
        <v>41338.25</v>
      </c>
      <c r="O259" s="6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9">IF(E260=0,0,ROUND((E260/H260),2))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ROUND((E323/D323*100),0)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(((L323/60)/60)/24)+DATE(1970,1,1)</f>
        <v>40634.208333333336</v>
      </c>
      <c r="O323" s="6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5">IF(E324=0,0,ROUND((E324/H324),2))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ROUND((E387/D387*100),0)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(((L387/60)/60)/24)+DATE(1970,1,1)</f>
        <v>43553.208333333328</v>
      </c>
      <c r="O387" s="6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1">IF(E388=0,0,ROUND((E388/H388),2))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ROUND((E451/D451*100),0)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(((L451/60)/60)/24)+DATE(1970,1,1)</f>
        <v>43530.25</v>
      </c>
      <c r="O451" s="6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IF(E452=0,0,ROUND((E452/H452),2))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ROUND((E515/D515*100),0)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(((L515/60)/60)/24)+DATE(1970,1,1)</f>
        <v>40430.208333333336</v>
      </c>
      <c r="O515" s="6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3">IF(E516=0,0,ROUND((E516/H516),2))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ROUND((E579/D579*100),0)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(((L579/60)/60)/24)+DATE(1970,1,1)</f>
        <v>40613.25</v>
      </c>
      <c r="O579" s="6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9">IF(E580=0,0,ROUND((E580/H580),2))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ROUND((E643/D643*100),0)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(((L643/60)/60)/24)+DATE(1970,1,1)</f>
        <v>42786.25</v>
      </c>
      <c r="O643" s="6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5">IF(E644=0,0,ROUND((E644/H644),2))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ROUND((E707/D707*100),0)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(((L707/60)/60)/24)+DATE(1970,1,1)</f>
        <v>41619.25</v>
      </c>
      <c r="O707" s="6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1">IF(E708=0,0,ROUND((E708/H708),2))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ROUND((E771/D771*100),0)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(((L771/60)/60)/24)+DATE(1970,1,1)</f>
        <v>41501.208333333336</v>
      </c>
      <c r="O771" s="6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7">IF(E772=0,0,ROUND((E772/H772),2))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ROUND((E835/D835*100),0)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(((L835/60)/60)/24)+DATE(1970,1,1)</f>
        <v>40588.25</v>
      </c>
      <c r="O835" s="6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3">IF(E836=0,0,ROUND((E836/H836),2))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ROUND((E899/D899*100),0)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(((L899/60)/60)/24)+DATE(1970,1,1)</f>
        <v>43583.208333333328</v>
      </c>
      <c r="O899" s="6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9">IF(E900=0,0,ROUND((E900/H900),2))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ROUND((E963/D963*100),0)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(((L963/60)/60)/24)+DATE(1970,1,1)</f>
        <v>40591.25</v>
      </c>
      <c r="O963" s="6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5">IF(E964=0,0,ROUND((E964/H964),2))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01">
    <cfRule type="containsText" dxfId="7" priority="2" operator="containsText" text="live">
      <formula>NOT(ISERROR(SEARCH("live",G1)))</formula>
    </cfRule>
    <cfRule type="containsText" dxfId="6" priority="3" operator="containsText" text="canceled">
      <formula>NOT(ISERROR(SEARCH("canceled",G1)))</formula>
    </cfRule>
    <cfRule type="containsText" dxfId="5" priority="4" operator="containsText" text="failed">
      <formula>NOT(ISERROR(SEARCH("failed",G1)))</formula>
    </cfRule>
    <cfRule type="containsText" dxfId="4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A6B9-D954-4078-872B-D853453E25AD}">
  <dimension ref="A1:F14"/>
  <sheetViews>
    <sheetView workbookViewId="0">
      <selection activeCell="B23" sqref="B2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4" t="s">
        <v>6</v>
      </c>
      <c r="B1" t="s">
        <v>2045</v>
      </c>
    </row>
    <row r="3" spans="1:6" x14ac:dyDescent="0.35">
      <c r="A3" s="4" t="s">
        <v>2046</v>
      </c>
      <c r="B3" s="4" t="s">
        <v>2044</v>
      </c>
    </row>
    <row r="4" spans="1:6" x14ac:dyDescent="0.3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5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5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5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5" t="s">
        <v>2037</v>
      </c>
      <c r="B8" s="11"/>
      <c r="C8" s="11"/>
      <c r="D8" s="11"/>
      <c r="E8" s="11">
        <v>4</v>
      </c>
      <c r="F8" s="11">
        <v>4</v>
      </c>
    </row>
    <row r="9" spans="1:6" x14ac:dyDescent="0.35">
      <c r="A9" s="5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5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5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5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5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5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75D-655F-4A32-8A4B-BF9F92E50EE3}">
  <dimension ref="A1:F30"/>
  <sheetViews>
    <sheetView workbookViewId="0">
      <selection activeCell="J31" sqref="J31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4" t="s">
        <v>6</v>
      </c>
      <c r="B1" t="s">
        <v>2045</v>
      </c>
    </row>
    <row r="2" spans="1:6" x14ac:dyDescent="0.35">
      <c r="A2" s="4" t="s">
        <v>2031</v>
      </c>
      <c r="B2" t="s">
        <v>2045</v>
      </c>
    </row>
    <row r="4" spans="1:6" x14ac:dyDescent="0.35">
      <c r="A4" s="4" t="s">
        <v>2046</v>
      </c>
      <c r="B4" s="4" t="s">
        <v>2044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5" t="s">
        <v>2048</v>
      </c>
      <c r="B7" s="11"/>
      <c r="C7" s="11"/>
      <c r="D7" s="11"/>
      <c r="E7" s="11">
        <v>4</v>
      </c>
      <c r="F7" s="11">
        <v>4</v>
      </c>
    </row>
    <row r="8" spans="1:6" x14ac:dyDescent="0.35">
      <c r="A8" s="5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5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5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5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5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5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5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5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5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5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5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5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5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5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5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5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5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5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5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5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5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5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5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F1E1-6EE5-4CDC-87EF-F9AF5DD5323D}">
  <dimension ref="A1:F18"/>
  <sheetViews>
    <sheetView workbookViewId="0">
      <selection activeCell="I29" sqref="I29"/>
    </sheetView>
  </sheetViews>
  <sheetFormatPr defaultRowHeight="15.5" x14ac:dyDescent="0.35"/>
  <cols>
    <col min="1" max="1" width="27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4" t="s">
        <v>2031</v>
      </c>
      <c r="B1" t="s" vm="1">
        <v>2085</v>
      </c>
    </row>
    <row r="2" spans="1:6" x14ac:dyDescent="0.35">
      <c r="A2" s="4" t="s">
        <v>2086</v>
      </c>
      <c r="B2" t="s" vm="2">
        <v>2085</v>
      </c>
    </row>
    <row r="4" spans="1:6" x14ac:dyDescent="0.35">
      <c r="A4" s="4" t="s">
        <v>2046</v>
      </c>
      <c r="B4" s="4" t="s">
        <v>2044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5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5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5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5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5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5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5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5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5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5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5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C5E5-556F-41A7-A233-3492C3A7A8FE}">
  <dimension ref="A1:H13"/>
  <sheetViews>
    <sheetView workbookViewId="0">
      <selection activeCell="K18" sqref="K18"/>
    </sheetView>
  </sheetViews>
  <sheetFormatPr defaultRowHeight="15.5" x14ac:dyDescent="0.35"/>
  <cols>
    <col min="1" max="1" width="26.4140625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x14ac:dyDescent="0.35">
      <c r="A1" s="7" t="s">
        <v>2087</v>
      </c>
      <c r="B1" s="7" t="s">
        <v>2088</v>
      </c>
      <c r="C1" s="7" t="s">
        <v>2089</v>
      </c>
      <c r="D1" s="7" t="s">
        <v>2090</v>
      </c>
      <c r="E1" s="7" t="s">
        <v>2091</v>
      </c>
      <c r="F1" s="7" t="s">
        <v>2092</v>
      </c>
      <c r="G1" s="7" t="s">
        <v>2093</v>
      </c>
      <c r="H1" s="7" t="s">
        <v>2094</v>
      </c>
    </row>
    <row r="2" spans="1:8" x14ac:dyDescent="0.35">
      <c r="A2" t="s">
        <v>2095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35">
      <c r="A3" t="s">
        <v>2096</v>
      </c>
      <c r="B3">
        <f>COUNTIFS(Crowdfunding!$D:$D,"&gt;=1000",Crowdfunding!$D:$D,"&lt;5000",Crowdfunding!$G:$G,"=successful")</f>
        <v>191</v>
      </c>
      <c r="C3">
        <f>COUNTIFS(Crowdfunding!$D:$D,"&gt;=1000",Crowdfunding!$D:$D,"&lt;5000",Crowdfunding!$G:$G,"=failed")</f>
        <v>38</v>
      </c>
      <c r="D3">
        <f>COUNTIFS(Crowdfunding!$D:$D,"&gt;=1000",Crowdfunding!$D:$D,"&lt;5000",Crowdfunding!$G:$G,"=canceled")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35">
      <c r="A4" s="8" t="s">
        <v>2097</v>
      </c>
      <c r="B4">
        <f>COUNTIFS(Crowdfunding!$D:$D,"&gt;=5000",Crowdfunding!$D:$D,"&lt;10000",Crowdfunding!$G:$G,"=successful")</f>
        <v>164</v>
      </c>
      <c r="C4">
        <f>COUNTIFS(Crowdfunding!$D:$D,"&gt;=5000",Crowdfunding!$D:$D,"&lt;10000",Crowdfunding!$G:$G,"=failed")</f>
        <v>126</v>
      </c>
      <c r="D4">
        <f>COUNTIFS(Crowdfunding!$D:$D,"&gt;=5000",Crowdfunding!$D:$D,"&lt;10000",Crowdfunding!$G:$G,"=canceled")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35">
      <c r="A5" s="8" t="s">
        <v>2098</v>
      </c>
      <c r="B5">
        <f>COUNTIFS(Crowdfunding!$D:$D,"&gt;=10000",Crowdfunding!$D:$D,"&lt;15000",Crowdfunding!$G:$G,"=successful")</f>
        <v>4</v>
      </c>
      <c r="C5">
        <f>COUNTIFS(Crowdfunding!$D:$D,"&gt;=10000",Crowdfunding!$D:$D,"&lt;15000",Crowdfunding!$G:$G,"=failed")</f>
        <v>5</v>
      </c>
      <c r="D5">
        <f>COUNTIFS(Crowdfunding!$D:$D,"&gt;=10000",Crowdfunding!$D:$D,"&lt;15000",Crowdfunding!$G:$G,"=canceled")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35">
      <c r="A6" s="8" t="s">
        <v>2099</v>
      </c>
      <c r="B6">
        <f>COUNTIFS(Crowdfunding!$D:$D,"&gt;=15000",Crowdfunding!$D:$D,"&lt;20000",Crowdfunding!$G:$G,"=successful")</f>
        <v>10</v>
      </c>
      <c r="C6">
        <f>COUNTIFS(Crowdfunding!$D:$D,"&gt;=15000",Crowdfunding!$D:$D,"&lt;20000",Crowdfunding!$G:$G,"=failed")</f>
        <v>0</v>
      </c>
      <c r="D6">
        <f>COUNTIFS(Crowdfunding!$D:$D,"&gt;=15000",Crowdfunding!$D:$D,"&lt;20000",Crowdfunding!$G:$G,"=canceled")</f>
        <v>0</v>
      </c>
      <c r="E6">
        <f t="shared" si="1"/>
        <v>10</v>
      </c>
      <c r="F6" s="10">
        <f t="shared" si="2"/>
        <v>1</v>
      </c>
      <c r="G6" s="10">
        <f t="shared" si="0"/>
        <v>0</v>
      </c>
      <c r="H6" s="10">
        <f t="shared" si="0"/>
        <v>0</v>
      </c>
    </row>
    <row r="7" spans="1:8" x14ac:dyDescent="0.35">
      <c r="A7" s="8" t="s">
        <v>2100</v>
      </c>
      <c r="B7">
        <f>COUNTIFS(Crowdfunding!$D:$D,"&gt;=20000",Crowdfunding!$D:$D,"&lt;25000",Crowdfunding!$G:$G,"=successful")</f>
        <v>7</v>
      </c>
      <c r="C7">
        <f>COUNTIFS(Crowdfunding!$D:$D,"&gt;=20000",Crowdfunding!$D:$D,"&lt;25000",Crowdfunding!$G:$G,"=failed")</f>
        <v>0</v>
      </c>
      <c r="D7">
        <f>COUNTIFS(Crowdfunding!$D:$D,"&gt;=20000",Crowdfunding!$D:$D,"&lt;25000",Crowdfunding!$G:$G,"=canceled")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35">
      <c r="A8" s="8" t="s">
        <v>2101</v>
      </c>
      <c r="B8">
        <f>COUNTIFS(Crowdfunding!$D:$D,"&gt;=25000",Crowdfunding!$D:$D,"&lt;30000",Crowdfunding!$G:$G,"=successful")</f>
        <v>11</v>
      </c>
      <c r="C8">
        <f>COUNTIFS(Crowdfunding!$D:$D,"&gt;=25000",Crowdfunding!$D:$D,"&lt;30000",Crowdfunding!$G:$G,"=failed")</f>
        <v>3</v>
      </c>
      <c r="D8">
        <f>COUNTIFS(Crowdfunding!$D:$D,"&gt;=25000",Crowdfunding!$D:$D,"&lt;30000",Crowdfunding!$G:$G,"=canceled")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35">
      <c r="A9" s="8" t="s">
        <v>2102</v>
      </c>
      <c r="B9">
        <f>COUNTIFS(Crowdfunding!$D:$D,"&gt;=30000",Crowdfunding!$D:$D,"&lt;35000",Crowdfunding!$G:$G,"=successful")</f>
        <v>7</v>
      </c>
      <c r="C9">
        <f>COUNTIFS(Crowdfunding!$D:$D,"&gt;=30000",Crowdfunding!$D:$D,"&lt;35000",Crowdfunding!$G:$G,"=failed")</f>
        <v>0</v>
      </c>
      <c r="D9">
        <f>COUNTIFS(Crowdfunding!$D:$D,"&gt;=30000",Crowdfunding!$D:$D,"&lt;35000",Crowdfunding!$G:$G,"=canceled")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35">
      <c r="A10" s="8" t="s">
        <v>2103</v>
      </c>
      <c r="B10">
        <f>COUNTIFS(Crowdfunding!$D:$D,"&gt;=35000",Crowdfunding!$D:$D,"&lt;40000",Crowdfunding!$G:$G,"=successful")</f>
        <v>8</v>
      </c>
      <c r="C10">
        <f>COUNTIFS(Crowdfunding!$D:$D,"&gt;=35000",Crowdfunding!$D:$D,"&lt;40000",Crowdfunding!$G:$G,"=failed")</f>
        <v>3</v>
      </c>
      <c r="D10">
        <f>COUNTIFS(Crowdfunding!$D:$D,"&gt;=35000",Crowdfunding!$D:$D,"&lt;40000",Crowdfunding!$G:$G,"=canceled")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35">
      <c r="A11" s="8" t="s">
        <v>2104</v>
      </c>
      <c r="B11">
        <f>COUNTIFS(Crowdfunding!$D:$D,"&gt;=40000",Crowdfunding!$D:$D,"&lt;45000",Crowdfunding!$G:$G,"=successful")</f>
        <v>11</v>
      </c>
      <c r="C11">
        <f>COUNTIFS(Crowdfunding!$D:$D,"&gt;=40000",Crowdfunding!$D:$D,"&lt;45000",Crowdfunding!$G:$G,"=failed")</f>
        <v>3</v>
      </c>
      <c r="D11">
        <f>COUNTIFS(Crowdfunding!$D:$D,"&gt;=40000",Crowdfunding!$D:$D,"&lt;45000",Crowdfunding!$G:$G,"=canceled")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35">
      <c r="A12" s="8" t="s">
        <v>2105</v>
      </c>
      <c r="B12">
        <f>COUNTIFS(Crowdfunding!$D:$D,"&gt;=45000",Crowdfunding!$D:$D,"&lt;50000",Crowdfunding!$G:$G,"=successful")</f>
        <v>8</v>
      </c>
      <c r="C12">
        <f>COUNTIFS(Crowdfunding!$D:$D,"&gt;=45000",Crowdfunding!$D:$D,"&lt;50000",Crowdfunding!$G:$G,"=failed")</f>
        <v>3</v>
      </c>
      <c r="D12">
        <f>COUNTIFS(Crowdfunding!$D:$D,"&gt;=45000",Crowdfunding!$D:$D,"&lt;50000",Crowdfunding!$G:$G,"=canceled")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35">
      <c r="A13" s="9" t="s">
        <v>2106</v>
      </c>
      <c r="B13">
        <f>COUNTIFS(Crowdfunding!$D:$D,"&gt;50000",Crowdfunding!$G:$G,"=successful")</f>
        <v>114</v>
      </c>
      <c r="C13">
        <f>COUNTIFS(Crowdfunding!$D:$D,"&gt;50000",Crowdfunding!$G:$G,"=failed")</f>
        <v>163</v>
      </c>
      <c r="D13">
        <f>COUNTIFS(Crowdfunding!$D:$D,"&gt;50000",Crowdfunding!$G:$G,"=canceled")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38D-C4DC-4263-BA67-775CA0AA8426}">
  <dimension ref="A1:S567"/>
  <sheetViews>
    <sheetView tabSelected="1" workbookViewId="0">
      <selection activeCell="G12" sqref="G12"/>
    </sheetView>
  </sheetViews>
  <sheetFormatPr defaultRowHeight="15.5" x14ac:dyDescent="0.35"/>
  <cols>
    <col min="1" max="1" width="9.33203125" bestFit="1" customWidth="1"/>
    <col min="2" max="2" width="19.5" bestFit="1" customWidth="1"/>
    <col min="3" max="3" width="11.83203125" bestFit="1" customWidth="1"/>
    <col min="4" max="4" width="7.1640625" bestFit="1" customWidth="1"/>
    <col min="5" max="5" width="8.83203125" bestFit="1" customWidth="1"/>
    <col min="6" max="6" width="9.08203125" bestFit="1" customWidth="1"/>
    <col min="7" max="7" width="9.75" bestFit="1" customWidth="1"/>
    <col min="8" max="8" width="16.75" bestFit="1" customWidth="1"/>
    <col min="13" max="13" width="13.08203125" bestFit="1" customWidth="1"/>
    <col min="19" max="19" width="16.75" bestFit="1" customWidth="1"/>
  </cols>
  <sheetData>
    <row r="1" spans="1:19" s="7" customFormat="1" x14ac:dyDescent="0.35">
      <c r="C1" s="7" t="s">
        <v>2115</v>
      </c>
      <c r="N1" s="7" t="s">
        <v>2116</v>
      </c>
    </row>
    <row r="2" spans="1:19" s="7" customFormat="1" x14ac:dyDescent="0.35">
      <c r="A2" s="7" t="s">
        <v>2107</v>
      </c>
      <c r="B2" s="7" t="s">
        <v>2108</v>
      </c>
      <c r="C2" s="7" t="s">
        <v>2109</v>
      </c>
      <c r="D2" s="7" t="s">
        <v>2110</v>
      </c>
      <c r="E2" s="7" t="s">
        <v>2111</v>
      </c>
      <c r="F2" s="7" t="s">
        <v>2112</v>
      </c>
      <c r="G2" s="7" t="s">
        <v>2113</v>
      </c>
      <c r="H2" s="7" t="s">
        <v>2114</v>
      </c>
      <c r="L2" s="7" t="s">
        <v>2107</v>
      </c>
      <c r="M2" s="7" t="s">
        <v>2108</v>
      </c>
      <c r="N2" s="7" t="s">
        <v>2109</v>
      </c>
      <c r="O2" s="7" t="s">
        <v>2110</v>
      </c>
      <c r="P2" s="7" t="s">
        <v>2111</v>
      </c>
      <c r="Q2" s="7" t="s">
        <v>2112</v>
      </c>
      <c r="R2" s="7" t="s">
        <v>2113</v>
      </c>
      <c r="S2" s="7" t="s">
        <v>2114</v>
      </c>
    </row>
    <row r="3" spans="1:19" x14ac:dyDescent="0.35">
      <c r="A3" t="s">
        <v>20</v>
      </c>
      <c r="B3">
        <v>158</v>
      </c>
      <c r="C3">
        <f>AVERAGE(B3:B567)</f>
        <v>851.14690265486729</v>
      </c>
      <c r="D3">
        <f>MEDIAN(B3:B567)</f>
        <v>201</v>
      </c>
      <c r="E3">
        <f>MIN(B3:B567)</f>
        <v>16</v>
      </c>
      <c r="F3">
        <f>MAX(B3:B567)</f>
        <v>7295</v>
      </c>
      <c r="G3">
        <f>_xlfn.VAR.P(B3:B567)</f>
        <v>1603373.7324019109</v>
      </c>
      <c r="H3">
        <f>_xlfn.STDEV.P(B3:B567)</f>
        <v>1266.2439466397898</v>
      </c>
      <c r="L3" t="s">
        <v>14</v>
      </c>
      <c r="M3">
        <v>0</v>
      </c>
      <c r="N3">
        <f>AVERAGE(M3:M366)</f>
        <v>585.61538461538464</v>
      </c>
      <c r="O3">
        <f>MEDIAN(M3:M366)</f>
        <v>114.5</v>
      </c>
      <c r="P3">
        <f>MIN(M3:M366)</f>
        <v>0</v>
      </c>
      <c r="Q3">
        <f>MAX(M3:M366)</f>
        <v>6080</v>
      </c>
      <c r="R3">
        <f>_xlfn.VAR.P(M3:M366)</f>
        <v>921574.68174133555</v>
      </c>
      <c r="S3">
        <f>_xlfn.STDEV.P(M3:M366)</f>
        <v>959.98681331637863</v>
      </c>
    </row>
    <row r="4" spans="1:19" x14ac:dyDescent="0.35">
      <c r="A4" t="s">
        <v>20</v>
      </c>
      <c r="B4">
        <v>1425</v>
      </c>
      <c r="L4" t="s">
        <v>14</v>
      </c>
      <c r="M4">
        <v>24</v>
      </c>
    </row>
    <row r="5" spans="1:19" x14ac:dyDescent="0.35">
      <c r="A5" t="s">
        <v>20</v>
      </c>
      <c r="B5">
        <v>174</v>
      </c>
      <c r="L5" t="s">
        <v>14</v>
      </c>
      <c r="M5">
        <v>53</v>
      </c>
    </row>
    <row r="6" spans="1:19" x14ac:dyDescent="0.35">
      <c r="A6" t="s">
        <v>20</v>
      </c>
      <c r="B6">
        <v>227</v>
      </c>
      <c r="L6" t="s">
        <v>14</v>
      </c>
      <c r="M6">
        <v>18</v>
      </c>
    </row>
    <row r="7" spans="1:19" x14ac:dyDescent="0.35">
      <c r="A7" t="s">
        <v>20</v>
      </c>
      <c r="B7">
        <v>220</v>
      </c>
      <c r="L7" t="s">
        <v>14</v>
      </c>
      <c r="M7">
        <v>44</v>
      </c>
    </row>
    <row r="8" spans="1:19" x14ac:dyDescent="0.35">
      <c r="A8" t="s">
        <v>20</v>
      </c>
      <c r="B8">
        <v>98</v>
      </c>
      <c r="L8" t="s">
        <v>14</v>
      </c>
      <c r="M8">
        <v>27</v>
      </c>
    </row>
    <row r="9" spans="1:19" x14ac:dyDescent="0.35">
      <c r="A9" t="s">
        <v>20</v>
      </c>
      <c r="B9">
        <v>100</v>
      </c>
      <c r="L9" t="s">
        <v>14</v>
      </c>
      <c r="M9">
        <v>55</v>
      </c>
    </row>
    <row r="10" spans="1:19" x14ac:dyDescent="0.35">
      <c r="A10" t="s">
        <v>20</v>
      </c>
      <c r="B10">
        <v>1249</v>
      </c>
      <c r="L10" t="s">
        <v>14</v>
      </c>
      <c r="M10">
        <v>200</v>
      </c>
    </row>
    <row r="11" spans="1:19" x14ac:dyDescent="0.35">
      <c r="A11" t="s">
        <v>20</v>
      </c>
      <c r="B11">
        <v>1396</v>
      </c>
      <c r="L11" t="s">
        <v>14</v>
      </c>
      <c r="M11">
        <v>452</v>
      </c>
    </row>
    <row r="12" spans="1:19" x14ac:dyDescent="0.35">
      <c r="A12" t="s">
        <v>20</v>
      </c>
      <c r="B12">
        <v>890</v>
      </c>
      <c r="L12" t="s">
        <v>14</v>
      </c>
      <c r="M12">
        <v>674</v>
      </c>
    </row>
    <row r="13" spans="1:19" x14ac:dyDescent="0.35">
      <c r="A13" t="s">
        <v>20</v>
      </c>
      <c r="B13">
        <v>142</v>
      </c>
      <c r="L13" t="s">
        <v>14</v>
      </c>
      <c r="M13">
        <v>558</v>
      </c>
    </row>
    <row r="14" spans="1:19" x14ac:dyDescent="0.35">
      <c r="A14" t="s">
        <v>20</v>
      </c>
      <c r="B14">
        <v>2673</v>
      </c>
      <c r="L14" t="s">
        <v>14</v>
      </c>
      <c r="M14">
        <v>15</v>
      </c>
    </row>
    <row r="15" spans="1:19" x14ac:dyDescent="0.35">
      <c r="A15" t="s">
        <v>20</v>
      </c>
      <c r="B15">
        <v>163</v>
      </c>
      <c r="L15" t="s">
        <v>14</v>
      </c>
      <c r="M15">
        <v>2307</v>
      </c>
    </row>
    <row r="16" spans="1:19" x14ac:dyDescent="0.35">
      <c r="A16" t="s">
        <v>20</v>
      </c>
      <c r="B16">
        <v>2220</v>
      </c>
      <c r="L16" t="s">
        <v>14</v>
      </c>
      <c r="M16">
        <v>88</v>
      </c>
    </row>
    <row r="17" spans="1:13" x14ac:dyDescent="0.35">
      <c r="A17" t="s">
        <v>20</v>
      </c>
      <c r="B17">
        <v>1606</v>
      </c>
      <c r="L17" t="s">
        <v>14</v>
      </c>
      <c r="M17">
        <v>48</v>
      </c>
    </row>
    <row r="18" spans="1:13" x14ac:dyDescent="0.35">
      <c r="A18" t="s">
        <v>20</v>
      </c>
      <c r="B18">
        <v>129</v>
      </c>
      <c r="L18" t="s">
        <v>14</v>
      </c>
      <c r="M18">
        <v>1</v>
      </c>
    </row>
    <row r="19" spans="1:13" x14ac:dyDescent="0.35">
      <c r="A19" t="s">
        <v>20</v>
      </c>
      <c r="B19">
        <v>226</v>
      </c>
      <c r="L19" t="s">
        <v>14</v>
      </c>
      <c r="M19">
        <v>1467</v>
      </c>
    </row>
    <row r="20" spans="1:13" x14ac:dyDescent="0.35">
      <c r="A20" t="s">
        <v>20</v>
      </c>
      <c r="B20">
        <v>5419</v>
      </c>
      <c r="L20" t="s">
        <v>14</v>
      </c>
      <c r="M20">
        <v>75</v>
      </c>
    </row>
    <row r="21" spans="1:13" x14ac:dyDescent="0.35">
      <c r="A21" t="s">
        <v>20</v>
      </c>
      <c r="B21">
        <v>165</v>
      </c>
      <c r="L21" t="s">
        <v>14</v>
      </c>
      <c r="M21">
        <v>120</v>
      </c>
    </row>
    <row r="22" spans="1:13" x14ac:dyDescent="0.35">
      <c r="A22" t="s">
        <v>20</v>
      </c>
      <c r="B22">
        <v>1965</v>
      </c>
      <c r="L22" t="s">
        <v>14</v>
      </c>
      <c r="M22">
        <v>2253</v>
      </c>
    </row>
    <row r="23" spans="1:13" x14ac:dyDescent="0.35">
      <c r="A23" t="s">
        <v>20</v>
      </c>
      <c r="B23">
        <v>16</v>
      </c>
      <c r="L23" t="s">
        <v>14</v>
      </c>
      <c r="M23">
        <v>5</v>
      </c>
    </row>
    <row r="24" spans="1:13" x14ac:dyDescent="0.35">
      <c r="A24" t="s">
        <v>20</v>
      </c>
      <c r="B24">
        <v>107</v>
      </c>
      <c r="L24" t="s">
        <v>14</v>
      </c>
      <c r="M24">
        <v>38</v>
      </c>
    </row>
    <row r="25" spans="1:13" x14ac:dyDescent="0.35">
      <c r="A25" t="s">
        <v>20</v>
      </c>
      <c r="B25">
        <v>134</v>
      </c>
      <c r="L25" t="s">
        <v>14</v>
      </c>
      <c r="M25">
        <v>12</v>
      </c>
    </row>
    <row r="26" spans="1:13" x14ac:dyDescent="0.35">
      <c r="A26" t="s">
        <v>20</v>
      </c>
      <c r="B26">
        <v>198</v>
      </c>
      <c r="L26" t="s">
        <v>14</v>
      </c>
      <c r="M26">
        <v>1684</v>
      </c>
    </row>
    <row r="27" spans="1:13" x14ac:dyDescent="0.35">
      <c r="A27" t="s">
        <v>20</v>
      </c>
      <c r="B27">
        <v>111</v>
      </c>
      <c r="L27" t="s">
        <v>14</v>
      </c>
      <c r="M27">
        <v>56</v>
      </c>
    </row>
    <row r="28" spans="1:13" x14ac:dyDescent="0.35">
      <c r="A28" t="s">
        <v>20</v>
      </c>
      <c r="B28">
        <v>222</v>
      </c>
      <c r="L28" t="s">
        <v>14</v>
      </c>
      <c r="M28">
        <v>838</v>
      </c>
    </row>
    <row r="29" spans="1:13" x14ac:dyDescent="0.35">
      <c r="A29" t="s">
        <v>20</v>
      </c>
      <c r="B29">
        <v>6212</v>
      </c>
      <c r="L29" t="s">
        <v>14</v>
      </c>
      <c r="M29">
        <v>1000</v>
      </c>
    </row>
    <row r="30" spans="1:13" x14ac:dyDescent="0.35">
      <c r="A30" t="s">
        <v>20</v>
      </c>
      <c r="B30">
        <v>98</v>
      </c>
      <c r="L30" t="s">
        <v>14</v>
      </c>
      <c r="M30">
        <v>1482</v>
      </c>
    </row>
    <row r="31" spans="1:13" x14ac:dyDescent="0.35">
      <c r="A31" t="s">
        <v>20</v>
      </c>
      <c r="B31">
        <v>92</v>
      </c>
      <c r="L31" t="s">
        <v>14</v>
      </c>
      <c r="M31">
        <v>106</v>
      </c>
    </row>
    <row r="32" spans="1:13" x14ac:dyDescent="0.35">
      <c r="A32" t="s">
        <v>20</v>
      </c>
      <c r="B32">
        <v>149</v>
      </c>
      <c r="L32" t="s">
        <v>14</v>
      </c>
      <c r="M32">
        <v>679</v>
      </c>
    </row>
    <row r="33" spans="1:13" x14ac:dyDescent="0.35">
      <c r="A33" t="s">
        <v>20</v>
      </c>
      <c r="B33">
        <v>2431</v>
      </c>
      <c r="L33" t="s">
        <v>14</v>
      </c>
      <c r="M33">
        <v>1220</v>
      </c>
    </row>
    <row r="34" spans="1:13" x14ac:dyDescent="0.35">
      <c r="A34" t="s">
        <v>20</v>
      </c>
      <c r="B34">
        <v>303</v>
      </c>
      <c r="L34" t="s">
        <v>14</v>
      </c>
      <c r="M34">
        <v>1</v>
      </c>
    </row>
    <row r="35" spans="1:13" x14ac:dyDescent="0.35">
      <c r="A35" t="s">
        <v>20</v>
      </c>
      <c r="B35">
        <v>209</v>
      </c>
      <c r="L35" t="s">
        <v>14</v>
      </c>
      <c r="M35">
        <v>37</v>
      </c>
    </row>
    <row r="36" spans="1:13" x14ac:dyDescent="0.35">
      <c r="A36" t="s">
        <v>20</v>
      </c>
      <c r="B36">
        <v>131</v>
      </c>
      <c r="L36" t="s">
        <v>14</v>
      </c>
      <c r="M36">
        <v>60</v>
      </c>
    </row>
    <row r="37" spans="1:13" x14ac:dyDescent="0.35">
      <c r="A37" t="s">
        <v>20</v>
      </c>
      <c r="B37">
        <v>164</v>
      </c>
      <c r="L37" t="s">
        <v>14</v>
      </c>
      <c r="M37">
        <v>296</v>
      </c>
    </row>
    <row r="38" spans="1:13" x14ac:dyDescent="0.35">
      <c r="A38" t="s">
        <v>20</v>
      </c>
      <c r="B38">
        <v>201</v>
      </c>
      <c r="L38" t="s">
        <v>14</v>
      </c>
      <c r="M38">
        <v>3304</v>
      </c>
    </row>
    <row r="39" spans="1:13" x14ac:dyDescent="0.35">
      <c r="A39" t="s">
        <v>20</v>
      </c>
      <c r="B39">
        <v>211</v>
      </c>
      <c r="L39" t="s">
        <v>14</v>
      </c>
      <c r="M39">
        <v>73</v>
      </c>
    </row>
    <row r="40" spans="1:13" x14ac:dyDescent="0.35">
      <c r="A40" t="s">
        <v>20</v>
      </c>
      <c r="B40">
        <v>128</v>
      </c>
      <c r="L40" t="s">
        <v>14</v>
      </c>
      <c r="M40">
        <v>3387</v>
      </c>
    </row>
    <row r="41" spans="1:13" x14ac:dyDescent="0.35">
      <c r="A41" t="s">
        <v>20</v>
      </c>
      <c r="B41">
        <v>1600</v>
      </c>
      <c r="L41" t="s">
        <v>14</v>
      </c>
      <c r="M41">
        <v>662</v>
      </c>
    </row>
    <row r="42" spans="1:13" x14ac:dyDescent="0.35">
      <c r="A42" t="s">
        <v>20</v>
      </c>
      <c r="B42">
        <v>249</v>
      </c>
      <c r="L42" t="s">
        <v>14</v>
      </c>
      <c r="M42">
        <v>774</v>
      </c>
    </row>
    <row r="43" spans="1:13" x14ac:dyDescent="0.35">
      <c r="A43" t="s">
        <v>20</v>
      </c>
      <c r="B43">
        <v>236</v>
      </c>
      <c r="L43" t="s">
        <v>14</v>
      </c>
      <c r="M43">
        <v>672</v>
      </c>
    </row>
    <row r="44" spans="1:13" x14ac:dyDescent="0.35">
      <c r="A44" t="s">
        <v>20</v>
      </c>
      <c r="B44">
        <v>4065</v>
      </c>
      <c r="L44" t="s">
        <v>14</v>
      </c>
      <c r="M44">
        <v>940</v>
      </c>
    </row>
    <row r="45" spans="1:13" x14ac:dyDescent="0.35">
      <c r="A45" t="s">
        <v>20</v>
      </c>
      <c r="B45">
        <v>246</v>
      </c>
      <c r="L45" t="s">
        <v>14</v>
      </c>
      <c r="M45">
        <v>117</v>
      </c>
    </row>
    <row r="46" spans="1:13" x14ac:dyDescent="0.35">
      <c r="A46" t="s">
        <v>20</v>
      </c>
      <c r="B46">
        <v>2475</v>
      </c>
      <c r="L46" t="s">
        <v>14</v>
      </c>
      <c r="M46">
        <v>115</v>
      </c>
    </row>
    <row r="47" spans="1:13" x14ac:dyDescent="0.35">
      <c r="A47" t="s">
        <v>20</v>
      </c>
      <c r="B47">
        <v>76</v>
      </c>
      <c r="L47" t="s">
        <v>14</v>
      </c>
      <c r="M47">
        <v>326</v>
      </c>
    </row>
    <row r="48" spans="1:13" x14ac:dyDescent="0.35">
      <c r="A48" t="s">
        <v>20</v>
      </c>
      <c r="B48">
        <v>54</v>
      </c>
      <c r="L48" t="s">
        <v>14</v>
      </c>
      <c r="M48">
        <v>1</v>
      </c>
    </row>
    <row r="49" spans="1:13" x14ac:dyDescent="0.35">
      <c r="A49" t="s">
        <v>20</v>
      </c>
      <c r="B49">
        <v>88</v>
      </c>
      <c r="L49" t="s">
        <v>14</v>
      </c>
      <c r="M49">
        <v>1467</v>
      </c>
    </row>
    <row r="50" spans="1:13" x14ac:dyDescent="0.35">
      <c r="A50" t="s">
        <v>20</v>
      </c>
      <c r="B50">
        <v>85</v>
      </c>
      <c r="L50" t="s">
        <v>14</v>
      </c>
      <c r="M50">
        <v>5681</v>
      </c>
    </row>
    <row r="51" spans="1:13" x14ac:dyDescent="0.35">
      <c r="A51" t="s">
        <v>20</v>
      </c>
      <c r="B51">
        <v>170</v>
      </c>
      <c r="L51" t="s">
        <v>14</v>
      </c>
      <c r="M51">
        <v>1059</v>
      </c>
    </row>
    <row r="52" spans="1:13" x14ac:dyDescent="0.35">
      <c r="A52" t="s">
        <v>20</v>
      </c>
      <c r="B52">
        <v>330</v>
      </c>
      <c r="L52" t="s">
        <v>14</v>
      </c>
      <c r="M52">
        <v>1194</v>
      </c>
    </row>
    <row r="53" spans="1:13" x14ac:dyDescent="0.35">
      <c r="A53" t="s">
        <v>20</v>
      </c>
      <c r="B53">
        <v>127</v>
      </c>
      <c r="L53" t="s">
        <v>14</v>
      </c>
      <c r="M53">
        <v>30</v>
      </c>
    </row>
    <row r="54" spans="1:13" x14ac:dyDescent="0.35">
      <c r="A54" t="s">
        <v>20</v>
      </c>
      <c r="B54">
        <v>411</v>
      </c>
      <c r="L54" t="s">
        <v>14</v>
      </c>
      <c r="M54">
        <v>75</v>
      </c>
    </row>
    <row r="55" spans="1:13" x14ac:dyDescent="0.35">
      <c r="A55" t="s">
        <v>20</v>
      </c>
      <c r="B55">
        <v>180</v>
      </c>
      <c r="L55" t="s">
        <v>14</v>
      </c>
      <c r="M55">
        <v>955</v>
      </c>
    </row>
    <row r="56" spans="1:13" x14ac:dyDescent="0.35">
      <c r="A56" t="s">
        <v>20</v>
      </c>
      <c r="B56">
        <v>374</v>
      </c>
      <c r="L56" t="s">
        <v>14</v>
      </c>
      <c r="M56">
        <v>67</v>
      </c>
    </row>
    <row r="57" spans="1:13" x14ac:dyDescent="0.35">
      <c r="A57" t="s">
        <v>20</v>
      </c>
      <c r="B57">
        <v>71</v>
      </c>
      <c r="L57" t="s">
        <v>14</v>
      </c>
      <c r="M57">
        <v>5</v>
      </c>
    </row>
    <row r="58" spans="1:13" x14ac:dyDescent="0.35">
      <c r="A58" t="s">
        <v>20</v>
      </c>
      <c r="B58">
        <v>203</v>
      </c>
      <c r="L58" t="s">
        <v>14</v>
      </c>
      <c r="M58">
        <v>26</v>
      </c>
    </row>
    <row r="59" spans="1:13" x14ac:dyDescent="0.35">
      <c r="A59" t="s">
        <v>20</v>
      </c>
      <c r="B59">
        <v>113</v>
      </c>
      <c r="L59" t="s">
        <v>14</v>
      </c>
      <c r="M59">
        <v>1130</v>
      </c>
    </row>
    <row r="60" spans="1:13" x14ac:dyDescent="0.35">
      <c r="A60" t="s">
        <v>20</v>
      </c>
      <c r="B60">
        <v>96</v>
      </c>
      <c r="L60" t="s">
        <v>14</v>
      </c>
      <c r="M60">
        <v>782</v>
      </c>
    </row>
    <row r="61" spans="1:13" x14ac:dyDescent="0.35">
      <c r="A61" t="s">
        <v>20</v>
      </c>
      <c r="B61">
        <v>498</v>
      </c>
      <c r="L61" t="s">
        <v>14</v>
      </c>
      <c r="M61">
        <v>210</v>
      </c>
    </row>
    <row r="62" spans="1:13" x14ac:dyDescent="0.35">
      <c r="A62" t="s">
        <v>20</v>
      </c>
      <c r="B62">
        <v>180</v>
      </c>
      <c r="L62" t="s">
        <v>14</v>
      </c>
      <c r="M62">
        <v>136</v>
      </c>
    </row>
    <row r="63" spans="1:13" x14ac:dyDescent="0.35">
      <c r="A63" t="s">
        <v>20</v>
      </c>
      <c r="B63">
        <v>27</v>
      </c>
      <c r="L63" t="s">
        <v>14</v>
      </c>
      <c r="M63">
        <v>86</v>
      </c>
    </row>
    <row r="64" spans="1:13" x14ac:dyDescent="0.35">
      <c r="A64" t="s">
        <v>20</v>
      </c>
      <c r="B64">
        <v>2331</v>
      </c>
      <c r="L64" t="s">
        <v>14</v>
      </c>
      <c r="M64">
        <v>19</v>
      </c>
    </row>
    <row r="65" spans="1:13" x14ac:dyDescent="0.35">
      <c r="A65" t="s">
        <v>20</v>
      </c>
      <c r="B65">
        <v>113</v>
      </c>
      <c r="L65" t="s">
        <v>14</v>
      </c>
      <c r="M65">
        <v>886</v>
      </c>
    </row>
    <row r="66" spans="1:13" x14ac:dyDescent="0.35">
      <c r="A66" t="s">
        <v>20</v>
      </c>
      <c r="B66">
        <v>164</v>
      </c>
      <c r="L66" t="s">
        <v>14</v>
      </c>
      <c r="M66">
        <v>35</v>
      </c>
    </row>
    <row r="67" spans="1:13" x14ac:dyDescent="0.35">
      <c r="A67" t="s">
        <v>20</v>
      </c>
      <c r="B67">
        <v>164</v>
      </c>
      <c r="L67" t="s">
        <v>14</v>
      </c>
      <c r="M67">
        <v>24</v>
      </c>
    </row>
    <row r="68" spans="1:13" x14ac:dyDescent="0.35">
      <c r="A68" t="s">
        <v>20</v>
      </c>
      <c r="B68">
        <v>336</v>
      </c>
      <c r="L68" t="s">
        <v>14</v>
      </c>
      <c r="M68">
        <v>86</v>
      </c>
    </row>
    <row r="69" spans="1:13" x14ac:dyDescent="0.35">
      <c r="A69" t="s">
        <v>20</v>
      </c>
      <c r="B69">
        <v>1917</v>
      </c>
      <c r="L69" t="s">
        <v>14</v>
      </c>
      <c r="M69">
        <v>243</v>
      </c>
    </row>
    <row r="70" spans="1:13" x14ac:dyDescent="0.35">
      <c r="A70" t="s">
        <v>20</v>
      </c>
      <c r="B70">
        <v>95</v>
      </c>
      <c r="L70" t="s">
        <v>14</v>
      </c>
      <c r="M70">
        <v>65</v>
      </c>
    </row>
    <row r="71" spans="1:13" x14ac:dyDescent="0.35">
      <c r="A71" t="s">
        <v>20</v>
      </c>
      <c r="B71">
        <v>147</v>
      </c>
      <c r="L71" t="s">
        <v>14</v>
      </c>
      <c r="M71">
        <v>100</v>
      </c>
    </row>
    <row r="72" spans="1:13" x14ac:dyDescent="0.35">
      <c r="A72" t="s">
        <v>20</v>
      </c>
      <c r="B72">
        <v>86</v>
      </c>
      <c r="L72" t="s">
        <v>14</v>
      </c>
      <c r="M72">
        <v>168</v>
      </c>
    </row>
    <row r="73" spans="1:13" x14ac:dyDescent="0.35">
      <c r="A73" t="s">
        <v>20</v>
      </c>
      <c r="B73">
        <v>83</v>
      </c>
      <c r="L73" t="s">
        <v>14</v>
      </c>
      <c r="M73">
        <v>13</v>
      </c>
    </row>
    <row r="74" spans="1:13" x14ac:dyDescent="0.35">
      <c r="A74" t="s">
        <v>20</v>
      </c>
      <c r="B74">
        <v>676</v>
      </c>
      <c r="L74" t="s">
        <v>14</v>
      </c>
      <c r="M74">
        <v>1</v>
      </c>
    </row>
    <row r="75" spans="1:13" x14ac:dyDescent="0.35">
      <c r="A75" t="s">
        <v>20</v>
      </c>
      <c r="B75">
        <v>361</v>
      </c>
      <c r="L75" t="s">
        <v>14</v>
      </c>
      <c r="M75">
        <v>40</v>
      </c>
    </row>
    <row r="76" spans="1:13" x14ac:dyDescent="0.35">
      <c r="A76" t="s">
        <v>20</v>
      </c>
      <c r="B76">
        <v>131</v>
      </c>
      <c r="L76" t="s">
        <v>14</v>
      </c>
      <c r="M76">
        <v>226</v>
      </c>
    </row>
    <row r="77" spans="1:13" x14ac:dyDescent="0.35">
      <c r="A77" t="s">
        <v>20</v>
      </c>
      <c r="B77">
        <v>126</v>
      </c>
      <c r="L77" t="s">
        <v>14</v>
      </c>
      <c r="M77">
        <v>1625</v>
      </c>
    </row>
    <row r="78" spans="1:13" x14ac:dyDescent="0.35">
      <c r="A78" t="s">
        <v>20</v>
      </c>
      <c r="B78">
        <v>275</v>
      </c>
      <c r="L78" t="s">
        <v>14</v>
      </c>
      <c r="M78">
        <v>143</v>
      </c>
    </row>
    <row r="79" spans="1:13" x14ac:dyDescent="0.35">
      <c r="A79" t="s">
        <v>20</v>
      </c>
      <c r="B79">
        <v>67</v>
      </c>
      <c r="L79" t="s">
        <v>14</v>
      </c>
      <c r="M79">
        <v>934</v>
      </c>
    </row>
    <row r="80" spans="1:13" x14ac:dyDescent="0.35">
      <c r="A80" t="s">
        <v>20</v>
      </c>
      <c r="B80">
        <v>154</v>
      </c>
      <c r="L80" t="s">
        <v>14</v>
      </c>
      <c r="M80">
        <v>17</v>
      </c>
    </row>
    <row r="81" spans="1:13" x14ac:dyDescent="0.35">
      <c r="A81" t="s">
        <v>20</v>
      </c>
      <c r="B81">
        <v>1782</v>
      </c>
      <c r="L81" t="s">
        <v>14</v>
      </c>
      <c r="M81">
        <v>2179</v>
      </c>
    </row>
    <row r="82" spans="1:13" x14ac:dyDescent="0.35">
      <c r="A82" t="s">
        <v>20</v>
      </c>
      <c r="B82">
        <v>903</v>
      </c>
      <c r="L82" t="s">
        <v>14</v>
      </c>
      <c r="M82">
        <v>931</v>
      </c>
    </row>
    <row r="83" spans="1:13" x14ac:dyDescent="0.35">
      <c r="A83" t="s">
        <v>20</v>
      </c>
      <c r="B83">
        <v>94</v>
      </c>
      <c r="L83" t="s">
        <v>14</v>
      </c>
      <c r="M83">
        <v>92</v>
      </c>
    </row>
    <row r="84" spans="1:13" x14ac:dyDescent="0.35">
      <c r="A84" t="s">
        <v>20</v>
      </c>
      <c r="B84">
        <v>180</v>
      </c>
      <c r="L84" t="s">
        <v>14</v>
      </c>
      <c r="M84">
        <v>57</v>
      </c>
    </row>
    <row r="85" spans="1:13" x14ac:dyDescent="0.35">
      <c r="A85" t="s">
        <v>20</v>
      </c>
      <c r="B85">
        <v>533</v>
      </c>
      <c r="L85" t="s">
        <v>14</v>
      </c>
      <c r="M85">
        <v>41</v>
      </c>
    </row>
    <row r="86" spans="1:13" x14ac:dyDescent="0.35">
      <c r="A86" t="s">
        <v>20</v>
      </c>
      <c r="B86">
        <v>2443</v>
      </c>
      <c r="L86" t="s">
        <v>14</v>
      </c>
      <c r="M86">
        <v>1</v>
      </c>
    </row>
    <row r="87" spans="1:13" x14ac:dyDescent="0.35">
      <c r="A87" t="s">
        <v>20</v>
      </c>
      <c r="B87">
        <v>89</v>
      </c>
      <c r="L87" t="s">
        <v>14</v>
      </c>
      <c r="M87">
        <v>101</v>
      </c>
    </row>
    <row r="88" spans="1:13" x14ac:dyDescent="0.35">
      <c r="A88" t="s">
        <v>20</v>
      </c>
      <c r="B88">
        <v>159</v>
      </c>
      <c r="L88" t="s">
        <v>14</v>
      </c>
      <c r="M88">
        <v>1335</v>
      </c>
    </row>
    <row r="89" spans="1:13" x14ac:dyDescent="0.35">
      <c r="A89" t="s">
        <v>20</v>
      </c>
      <c r="B89">
        <v>50</v>
      </c>
      <c r="L89" t="s">
        <v>14</v>
      </c>
      <c r="M89">
        <v>15</v>
      </c>
    </row>
    <row r="90" spans="1:13" x14ac:dyDescent="0.35">
      <c r="A90" t="s">
        <v>20</v>
      </c>
      <c r="B90">
        <v>186</v>
      </c>
      <c r="L90" t="s">
        <v>14</v>
      </c>
      <c r="M90">
        <v>454</v>
      </c>
    </row>
    <row r="91" spans="1:13" x14ac:dyDescent="0.35">
      <c r="A91" t="s">
        <v>20</v>
      </c>
      <c r="B91">
        <v>1071</v>
      </c>
      <c r="L91" t="s">
        <v>14</v>
      </c>
      <c r="M91">
        <v>3182</v>
      </c>
    </row>
    <row r="92" spans="1:13" x14ac:dyDescent="0.35">
      <c r="A92" t="s">
        <v>20</v>
      </c>
      <c r="B92">
        <v>117</v>
      </c>
      <c r="L92" t="s">
        <v>14</v>
      </c>
      <c r="M92">
        <v>15</v>
      </c>
    </row>
    <row r="93" spans="1:13" x14ac:dyDescent="0.35">
      <c r="A93" t="s">
        <v>20</v>
      </c>
      <c r="B93">
        <v>70</v>
      </c>
      <c r="L93" t="s">
        <v>14</v>
      </c>
      <c r="M93">
        <v>133</v>
      </c>
    </row>
    <row r="94" spans="1:13" x14ac:dyDescent="0.35">
      <c r="A94" t="s">
        <v>20</v>
      </c>
      <c r="B94">
        <v>135</v>
      </c>
      <c r="L94" t="s">
        <v>14</v>
      </c>
      <c r="M94">
        <v>2062</v>
      </c>
    </row>
    <row r="95" spans="1:13" x14ac:dyDescent="0.35">
      <c r="A95" t="s">
        <v>20</v>
      </c>
      <c r="B95">
        <v>768</v>
      </c>
      <c r="L95" t="s">
        <v>14</v>
      </c>
      <c r="M95">
        <v>29</v>
      </c>
    </row>
    <row r="96" spans="1:13" x14ac:dyDescent="0.35">
      <c r="A96" t="s">
        <v>20</v>
      </c>
      <c r="B96">
        <v>199</v>
      </c>
      <c r="L96" t="s">
        <v>14</v>
      </c>
      <c r="M96">
        <v>132</v>
      </c>
    </row>
    <row r="97" spans="1:13" x14ac:dyDescent="0.35">
      <c r="A97" t="s">
        <v>20</v>
      </c>
      <c r="B97">
        <v>107</v>
      </c>
      <c r="L97" t="s">
        <v>14</v>
      </c>
      <c r="M97">
        <v>137</v>
      </c>
    </row>
    <row r="98" spans="1:13" x14ac:dyDescent="0.35">
      <c r="A98" t="s">
        <v>20</v>
      </c>
      <c r="B98">
        <v>195</v>
      </c>
      <c r="L98" t="s">
        <v>14</v>
      </c>
      <c r="M98">
        <v>908</v>
      </c>
    </row>
    <row r="99" spans="1:13" x14ac:dyDescent="0.35">
      <c r="A99" t="s">
        <v>20</v>
      </c>
      <c r="B99">
        <v>3376</v>
      </c>
      <c r="L99" t="s">
        <v>14</v>
      </c>
      <c r="M99">
        <v>10</v>
      </c>
    </row>
    <row r="100" spans="1:13" x14ac:dyDescent="0.35">
      <c r="A100" t="s">
        <v>20</v>
      </c>
      <c r="B100">
        <v>41</v>
      </c>
      <c r="L100" t="s">
        <v>14</v>
      </c>
      <c r="M100">
        <v>1910</v>
      </c>
    </row>
    <row r="101" spans="1:13" x14ac:dyDescent="0.35">
      <c r="A101" t="s">
        <v>20</v>
      </c>
      <c r="B101">
        <v>1821</v>
      </c>
      <c r="L101" t="s">
        <v>14</v>
      </c>
      <c r="M101">
        <v>38</v>
      </c>
    </row>
    <row r="102" spans="1:13" x14ac:dyDescent="0.35">
      <c r="A102" t="s">
        <v>20</v>
      </c>
      <c r="B102">
        <v>164</v>
      </c>
      <c r="L102" t="s">
        <v>14</v>
      </c>
      <c r="M102">
        <v>104</v>
      </c>
    </row>
    <row r="103" spans="1:13" x14ac:dyDescent="0.35">
      <c r="A103" t="s">
        <v>20</v>
      </c>
      <c r="B103">
        <v>157</v>
      </c>
      <c r="L103" t="s">
        <v>14</v>
      </c>
      <c r="M103">
        <v>49</v>
      </c>
    </row>
    <row r="104" spans="1:13" x14ac:dyDescent="0.35">
      <c r="A104" t="s">
        <v>20</v>
      </c>
      <c r="B104">
        <v>246</v>
      </c>
      <c r="L104" t="s">
        <v>14</v>
      </c>
      <c r="M104">
        <v>1</v>
      </c>
    </row>
    <row r="105" spans="1:13" x14ac:dyDescent="0.35">
      <c r="A105" t="s">
        <v>20</v>
      </c>
      <c r="B105">
        <v>1396</v>
      </c>
      <c r="L105" t="s">
        <v>14</v>
      </c>
      <c r="M105">
        <v>245</v>
      </c>
    </row>
    <row r="106" spans="1:13" x14ac:dyDescent="0.35">
      <c r="A106" t="s">
        <v>20</v>
      </c>
      <c r="B106">
        <v>2506</v>
      </c>
      <c r="L106" t="s">
        <v>14</v>
      </c>
      <c r="M106">
        <v>32</v>
      </c>
    </row>
    <row r="107" spans="1:13" x14ac:dyDescent="0.35">
      <c r="A107" t="s">
        <v>20</v>
      </c>
      <c r="B107">
        <v>244</v>
      </c>
      <c r="L107" t="s">
        <v>14</v>
      </c>
      <c r="M107">
        <v>7</v>
      </c>
    </row>
    <row r="108" spans="1:13" x14ac:dyDescent="0.35">
      <c r="A108" t="s">
        <v>20</v>
      </c>
      <c r="B108">
        <v>146</v>
      </c>
      <c r="L108" t="s">
        <v>14</v>
      </c>
      <c r="M108">
        <v>803</v>
      </c>
    </row>
    <row r="109" spans="1:13" x14ac:dyDescent="0.35">
      <c r="A109" t="s">
        <v>20</v>
      </c>
      <c r="B109">
        <v>1267</v>
      </c>
      <c r="L109" t="s">
        <v>14</v>
      </c>
      <c r="M109">
        <v>16</v>
      </c>
    </row>
    <row r="110" spans="1:13" x14ac:dyDescent="0.35">
      <c r="A110" t="s">
        <v>20</v>
      </c>
      <c r="B110">
        <v>1561</v>
      </c>
      <c r="L110" t="s">
        <v>14</v>
      </c>
      <c r="M110">
        <v>31</v>
      </c>
    </row>
    <row r="111" spans="1:13" x14ac:dyDescent="0.35">
      <c r="A111" t="s">
        <v>20</v>
      </c>
      <c r="B111">
        <v>48</v>
      </c>
      <c r="L111" t="s">
        <v>14</v>
      </c>
      <c r="M111">
        <v>108</v>
      </c>
    </row>
    <row r="112" spans="1:13" x14ac:dyDescent="0.35">
      <c r="A112" t="s">
        <v>20</v>
      </c>
      <c r="B112">
        <v>2739</v>
      </c>
      <c r="L112" t="s">
        <v>14</v>
      </c>
      <c r="M112">
        <v>30</v>
      </c>
    </row>
    <row r="113" spans="1:13" x14ac:dyDescent="0.35">
      <c r="A113" t="s">
        <v>20</v>
      </c>
      <c r="B113">
        <v>3537</v>
      </c>
      <c r="L113" t="s">
        <v>14</v>
      </c>
      <c r="M113">
        <v>17</v>
      </c>
    </row>
    <row r="114" spans="1:13" x14ac:dyDescent="0.35">
      <c r="A114" t="s">
        <v>20</v>
      </c>
      <c r="B114">
        <v>2107</v>
      </c>
      <c r="L114" t="s">
        <v>14</v>
      </c>
      <c r="M114">
        <v>80</v>
      </c>
    </row>
    <row r="115" spans="1:13" x14ac:dyDescent="0.35">
      <c r="A115" t="s">
        <v>20</v>
      </c>
      <c r="B115">
        <v>3318</v>
      </c>
      <c r="L115" t="s">
        <v>14</v>
      </c>
      <c r="M115">
        <v>2468</v>
      </c>
    </row>
    <row r="116" spans="1:13" x14ac:dyDescent="0.35">
      <c r="A116" t="s">
        <v>20</v>
      </c>
      <c r="B116">
        <v>340</v>
      </c>
      <c r="L116" t="s">
        <v>14</v>
      </c>
      <c r="M116">
        <v>26</v>
      </c>
    </row>
    <row r="117" spans="1:13" x14ac:dyDescent="0.35">
      <c r="A117" t="s">
        <v>20</v>
      </c>
      <c r="B117">
        <v>1442</v>
      </c>
      <c r="L117" t="s">
        <v>14</v>
      </c>
      <c r="M117">
        <v>73</v>
      </c>
    </row>
    <row r="118" spans="1:13" x14ac:dyDescent="0.35">
      <c r="A118" t="s">
        <v>20</v>
      </c>
      <c r="B118">
        <v>126</v>
      </c>
      <c r="L118" t="s">
        <v>14</v>
      </c>
      <c r="M118">
        <v>128</v>
      </c>
    </row>
    <row r="119" spans="1:13" x14ac:dyDescent="0.35">
      <c r="A119" t="s">
        <v>20</v>
      </c>
      <c r="B119">
        <v>524</v>
      </c>
      <c r="L119" t="s">
        <v>14</v>
      </c>
      <c r="M119">
        <v>33</v>
      </c>
    </row>
    <row r="120" spans="1:13" x14ac:dyDescent="0.35">
      <c r="A120" t="s">
        <v>20</v>
      </c>
      <c r="B120">
        <v>1989</v>
      </c>
      <c r="L120" t="s">
        <v>14</v>
      </c>
      <c r="M120">
        <v>1072</v>
      </c>
    </row>
    <row r="121" spans="1:13" x14ac:dyDescent="0.35">
      <c r="A121" t="s">
        <v>20</v>
      </c>
      <c r="B121">
        <v>157</v>
      </c>
      <c r="L121" t="s">
        <v>14</v>
      </c>
      <c r="M121">
        <v>393</v>
      </c>
    </row>
    <row r="122" spans="1:13" x14ac:dyDescent="0.35">
      <c r="A122" t="s">
        <v>20</v>
      </c>
      <c r="B122">
        <v>4498</v>
      </c>
      <c r="L122" t="s">
        <v>14</v>
      </c>
      <c r="M122">
        <v>1257</v>
      </c>
    </row>
    <row r="123" spans="1:13" x14ac:dyDescent="0.35">
      <c r="A123" t="s">
        <v>20</v>
      </c>
      <c r="B123">
        <v>80</v>
      </c>
      <c r="L123" t="s">
        <v>14</v>
      </c>
      <c r="M123">
        <v>328</v>
      </c>
    </row>
    <row r="124" spans="1:13" x14ac:dyDescent="0.35">
      <c r="A124" t="s">
        <v>20</v>
      </c>
      <c r="B124">
        <v>43</v>
      </c>
      <c r="L124" t="s">
        <v>14</v>
      </c>
      <c r="M124">
        <v>147</v>
      </c>
    </row>
    <row r="125" spans="1:13" x14ac:dyDescent="0.35">
      <c r="A125" t="s">
        <v>20</v>
      </c>
      <c r="B125">
        <v>2053</v>
      </c>
      <c r="L125" t="s">
        <v>14</v>
      </c>
      <c r="M125">
        <v>830</v>
      </c>
    </row>
    <row r="126" spans="1:13" x14ac:dyDescent="0.35">
      <c r="A126" t="s">
        <v>20</v>
      </c>
      <c r="B126">
        <v>168</v>
      </c>
      <c r="L126" t="s">
        <v>14</v>
      </c>
      <c r="M126">
        <v>331</v>
      </c>
    </row>
    <row r="127" spans="1:13" x14ac:dyDescent="0.35">
      <c r="A127" t="s">
        <v>20</v>
      </c>
      <c r="B127">
        <v>4289</v>
      </c>
      <c r="L127" t="s">
        <v>14</v>
      </c>
      <c r="M127">
        <v>25</v>
      </c>
    </row>
    <row r="128" spans="1:13" x14ac:dyDescent="0.35">
      <c r="A128" t="s">
        <v>20</v>
      </c>
      <c r="B128">
        <v>165</v>
      </c>
      <c r="L128" t="s">
        <v>14</v>
      </c>
      <c r="M128">
        <v>3483</v>
      </c>
    </row>
    <row r="129" spans="1:13" x14ac:dyDescent="0.35">
      <c r="A129" t="s">
        <v>20</v>
      </c>
      <c r="B129">
        <v>1815</v>
      </c>
      <c r="L129" t="s">
        <v>14</v>
      </c>
      <c r="M129">
        <v>923</v>
      </c>
    </row>
    <row r="130" spans="1:13" x14ac:dyDescent="0.35">
      <c r="A130" t="s">
        <v>20</v>
      </c>
      <c r="B130">
        <v>397</v>
      </c>
      <c r="L130" t="s">
        <v>14</v>
      </c>
      <c r="M130">
        <v>1</v>
      </c>
    </row>
    <row r="131" spans="1:13" x14ac:dyDescent="0.35">
      <c r="A131" t="s">
        <v>20</v>
      </c>
      <c r="B131">
        <v>1539</v>
      </c>
      <c r="L131" t="s">
        <v>14</v>
      </c>
      <c r="M131">
        <v>33</v>
      </c>
    </row>
    <row r="132" spans="1:13" x14ac:dyDescent="0.35">
      <c r="A132" t="s">
        <v>20</v>
      </c>
      <c r="B132">
        <v>138</v>
      </c>
      <c r="L132" t="s">
        <v>14</v>
      </c>
      <c r="M132">
        <v>40</v>
      </c>
    </row>
    <row r="133" spans="1:13" x14ac:dyDescent="0.35">
      <c r="A133" t="s">
        <v>20</v>
      </c>
      <c r="B133">
        <v>3594</v>
      </c>
      <c r="L133" t="s">
        <v>14</v>
      </c>
      <c r="M133">
        <v>23</v>
      </c>
    </row>
    <row r="134" spans="1:13" x14ac:dyDescent="0.35">
      <c r="A134" t="s">
        <v>20</v>
      </c>
      <c r="B134">
        <v>5880</v>
      </c>
      <c r="L134" t="s">
        <v>14</v>
      </c>
      <c r="M134">
        <v>75</v>
      </c>
    </row>
    <row r="135" spans="1:13" x14ac:dyDescent="0.35">
      <c r="A135" t="s">
        <v>20</v>
      </c>
      <c r="B135">
        <v>112</v>
      </c>
      <c r="L135" t="s">
        <v>14</v>
      </c>
      <c r="M135">
        <v>2176</v>
      </c>
    </row>
    <row r="136" spans="1:13" x14ac:dyDescent="0.35">
      <c r="A136" t="s">
        <v>20</v>
      </c>
      <c r="B136">
        <v>943</v>
      </c>
      <c r="L136" t="s">
        <v>14</v>
      </c>
      <c r="M136">
        <v>441</v>
      </c>
    </row>
    <row r="137" spans="1:13" x14ac:dyDescent="0.35">
      <c r="A137" t="s">
        <v>20</v>
      </c>
      <c r="B137">
        <v>2468</v>
      </c>
      <c r="L137" t="s">
        <v>14</v>
      </c>
      <c r="M137">
        <v>25</v>
      </c>
    </row>
    <row r="138" spans="1:13" x14ac:dyDescent="0.35">
      <c r="A138" t="s">
        <v>20</v>
      </c>
      <c r="B138">
        <v>2551</v>
      </c>
      <c r="L138" t="s">
        <v>14</v>
      </c>
      <c r="M138">
        <v>127</v>
      </c>
    </row>
    <row r="139" spans="1:13" x14ac:dyDescent="0.35">
      <c r="A139" t="s">
        <v>20</v>
      </c>
      <c r="B139">
        <v>101</v>
      </c>
      <c r="L139" t="s">
        <v>14</v>
      </c>
      <c r="M139">
        <v>355</v>
      </c>
    </row>
    <row r="140" spans="1:13" x14ac:dyDescent="0.35">
      <c r="A140" t="s">
        <v>20</v>
      </c>
      <c r="B140">
        <v>92</v>
      </c>
      <c r="L140" t="s">
        <v>14</v>
      </c>
      <c r="M140">
        <v>44</v>
      </c>
    </row>
    <row r="141" spans="1:13" x14ac:dyDescent="0.35">
      <c r="A141" t="s">
        <v>20</v>
      </c>
      <c r="B141">
        <v>62</v>
      </c>
      <c r="L141" t="s">
        <v>14</v>
      </c>
      <c r="M141">
        <v>67</v>
      </c>
    </row>
    <row r="142" spans="1:13" x14ac:dyDescent="0.35">
      <c r="A142" t="s">
        <v>20</v>
      </c>
      <c r="B142">
        <v>149</v>
      </c>
      <c r="L142" t="s">
        <v>14</v>
      </c>
      <c r="M142">
        <v>1068</v>
      </c>
    </row>
    <row r="143" spans="1:13" x14ac:dyDescent="0.35">
      <c r="A143" t="s">
        <v>20</v>
      </c>
      <c r="B143">
        <v>329</v>
      </c>
      <c r="L143" t="s">
        <v>14</v>
      </c>
      <c r="M143">
        <v>424</v>
      </c>
    </row>
    <row r="144" spans="1:13" x14ac:dyDescent="0.35">
      <c r="A144" t="s">
        <v>20</v>
      </c>
      <c r="B144">
        <v>97</v>
      </c>
      <c r="L144" t="s">
        <v>14</v>
      </c>
      <c r="M144">
        <v>151</v>
      </c>
    </row>
    <row r="145" spans="1:13" x14ac:dyDescent="0.35">
      <c r="A145" t="s">
        <v>20</v>
      </c>
      <c r="B145">
        <v>1784</v>
      </c>
      <c r="L145" t="s">
        <v>14</v>
      </c>
      <c r="M145">
        <v>1608</v>
      </c>
    </row>
    <row r="146" spans="1:13" x14ac:dyDescent="0.35">
      <c r="A146" t="s">
        <v>20</v>
      </c>
      <c r="B146">
        <v>1684</v>
      </c>
      <c r="L146" t="s">
        <v>14</v>
      </c>
      <c r="M146">
        <v>941</v>
      </c>
    </row>
    <row r="147" spans="1:13" x14ac:dyDescent="0.35">
      <c r="A147" t="s">
        <v>20</v>
      </c>
      <c r="B147">
        <v>250</v>
      </c>
      <c r="L147" t="s">
        <v>14</v>
      </c>
      <c r="M147">
        <v>1</v>
      </c>
    </row>
    <row r="148" spans="1:13" x14ac:dyDescent="0.35">
      <c r="A148" t="s">
        <v>20</v>
      </c>
      <c r="B148">
        <v>238</v>
      </c>
      <c r="L148" t="s">
        <v>14</v>
      </c>
      <c r="M148">
        <v>40</v>
      </c>
    </row>
    <row r="149" spans="1:13" x14ac:dyDescent="0.35">
      <c r="A149" t="s">
        <v>20</v>
      </c>
      <c r="B149">
        <v>53</v>
      </c>
      <c r="L149" t="s">
        <v>14</v>
      </c>
      <c r="M149">
        <v>3015</v>
      </c>
    </row>
    <row r="150" spans="1:13" x14ac:dyDescent="0.35">
      <c r="A150" t="s">
        <v>20</v>
      </c>
      <c r="B150">
        <v>214</v>
      </c>
      <c r="L150" t="s">
        <v>14</v>
      </c>
      <c r="M150">
        <v>435</v>
      </c>
    </row>
    <row r="151" spans="1:13" x14ac:dyDescent="0.35">
      <c r="A151" t="s">
        <v>20</v>
      </c>
      <c r="B151">
        <v>222</v>
      </c>
      <c r="L151" t="s">
        <v>14</v>
      </c>
      <c r="M151">
        <v>714</v>
      </c>
    </row>
    <row r="152" spans="1:13" x14ac:dyDescent="0.35">
      <c r="A152" t="s">
        <v>20</v>
      </c>
      <c r="B152">
        <v>1884</v>
      </c>
      <c r="L152" t="s">
        <v>14</v>
      </c>
      <c r="M152">
        <v>5497</v>
      </c>
    </row>
    <row r="153" spans="1:13" x14ac:dyDescent="0.35">
      <c r="A153" t="s">
        <v>20</v>
      </c>
      <c r="B153">
        <v>218</v>
      </c>
      <c r="L153" t="s">
        <v>14</v>
      </c>
      <c r="M153">
        <v>418</v>
      </c>
    </row>
    <row r="154" spans="1:13" x14ac:dyDescent="0.35">
      <c r="A154" t="s">
        <v>20</v>
      </c>
      <c r="B154">
        <v>6465</v>
      </c>
      <c r="L154" t="s">
        <v>14</v>
      </c>
      <c r="M154">
        <v>1439</v>
      </c>
    </row>
    <row r="155" spans="1:13" x14ac:dyDescent="0.35">
      <c r="A155" t="s">
        <v>20</v>
      </c>
      <c r="B155">
        <v>59</v>
      </c>
      <c r="L155" t="s">
        <v>14</v>
      </c>
      <c r="M155">
        <v>15</v>
      </c>
    </row>
    <row r="156" spans="1:13" x14ac:dyDescent="0.35">
      <c r="A156" t="s">
        <v>20</v>
      </c>
      <c r="B156">
        <v>88</v>
      </c>
      <c r="L156" t="s">
        <v>14</v>
      </c>
      <c r="M156">
        <v>1999</v>
      </c>
    </row>
    <row r="157" spans="1:13" x14ac:dyDescent="0.35">
      <c r="A157" t="s">
        <v>20</v>
      </c>
      <c r="B157">
        <v>1697</v>
      </c>
      <c r="L157" t="s">
        <v>14</v>
      </c>
      <c r="M157">
        <v>118</v>
      </c>
    </row>
    <row r="158" spans="1:13" x14ac:dyDescent="0.35">
      <c r="A158" t="s">
        <v>20</v>
      </c>
      <c r="B158">
        <v>92</v>
      </c>
      <c r="L158" t="s">
        <v>14</v>
      </c>
      <c r="M158">
        <v>162</v>
      </c>
    </row>
    <row r="159" spans="1:13" x14ac:dyDescent="0.35">
      <c r="A159" t="s">
        <v>20</v>
      </c>
      <c r="B159">
        <v>186</v>
      </c>
      <c r="L159" t="s">
        <v>14</v>
      </c>
      <c r="M159">
        <v>83</v>
      </c>
    </row>
    <row r="160" spans="1:13" x14ac:dyDescent="0.35">
      <c r="A160" t="s">
        <v>20</v>
      </c>
      <c r="B160">
        <v>138</v>
      </c>
      <c r="L160" t="s">
        <v>14</v>
      </c>
      <c r="M160">
        <v>747</v>
      </c>
    </row>
    <row r="161" spans="1:13" x14ac:dyDescent="0.35">
      <c r="A161" t="s">
        <v>20</v>
      </c>
      <c r="B161">
        <v>261</v>
      </c>
      <c r="L161" t="s">
        <v>14</v>
      </c>
      <c r="M161">
        <v>84</v>
      </c>
    </row>
    <row r="162" spans="1:13" x14ac:dyDescent="0.35">
      <c r="A162" t="s">
        <v>20</v>
      </c>
      <c r="B162">
        <v>107</v>
      </c>
      <c r="L162" t="s">
        <v>14</v>
      </c>
      <c r="M162">
        <v>91</v>
      </c>
    </row>
    <row r="163" spans="1:13" x14ac:dyDescent="0.35">
      <c r="A163" t="s">
        <v>20</v>
      </c>
      <c r="B163">
        <v>199</v>
      </c>
      <c r="L163" t="s">
        <v>14</v>
      </c>
      <c r="M163">
        <v>792</v>
      </c>
    </row>
    <row r="164" spans="1:13" x14ac:dyDescent="0.35">
      <c r="A164" t="s">
        <v>20</v>
      </c>
      <c r="B164">
        <v>5512</v>
      </c>
      <c r="L164" t="s">
        <v>14</v>
      </c>
      <c r="M164">
        <v>32</v>
      </c>
    </row>
    <row r="165" spans="1:13" x14ac:dyDescent="0.35">
      <c r="A165" t="s">
        <v>20</v>
      </c>
      <c r="B165">
        <v>86</v>
      </c>
      <c r="L165" t="s">
        <v>14</v>
      </c>
      <c r="M165">
        <v>186</v>
      </c>
    </row>
    <row r="166" spans="1:13" x14ac:dyDescent="0.35">
      <c r="A166" t="s">
        <v>20</v>
      </c>
      <c r="B166">
        <v>2768</v>
      </c>
      <c r="L166" t="s">
        <v>14</v>
      </c>
      <c r="M166">
        <v>605</v>
      </c>
    </row>
    <row r="167" spans="1:13" x14ac:dyDescent="0.35">
      <c r="A167" t="s">
        <v>20</v>
      </c>
      <c r="B167">
        <v>48</v>
      </c>
      <c r="L167" t="s">
        <v>14</v>
      </c>
      <c r="M167">
        <v>1</v>
      </c>
    </row>
    <row r="168" spans="1:13" x14ac:dyDescent="0.35">
      <c r="A168" t="s">
        <v>20</v>
      </c>
      <c r="B168">
        <v>87</v>
      </c>
      <c r="L168" t="s">
        <v>14</v>
      </c>
      <c r="M168">
        <v>31</v>
      </c>
    </row>
    <row r="169" spans="1:13" x14ac:dyDescent="0.35">
      <c r="A169" t="s">
        <v>20</v>
      </c>
      <c r="B169">
        <v>1894</v>
      </c>
      <c r="L169" t="s">
        <v>14</v>
      </c>
      <c r="M169">
        <v>1181</v>
      </c>
    </row>
    <row r="170" spans="1:13" x14ac:dyDescent="0.35">
      <c r="A170" t="s">
        <v>20</v>
      </c>
      <c r="B170">
        <v>282</v>
      </c>
      <c r="L170" t="s">
        <v>14</v>
      </c>
      <c r="M170">
        <v>39</v>
      </c>
    </row>
    <row r="171" spans="1:13" x14ac:dyDescent="0.35">
      <c r="A171" t="s">
        <v>20</v>
      </c>
      <c r="B171">
        <v>116</v>
      </c>
      <c r="L171" t="s">
        <v>14</v>
      </c>
      <c r="M171">
        <v>46</v>
      </c>
    </row>
    <row r="172" spans="1:13" x14ac:dyDescent="0.35">
      <c r="A172" t="s">
        <v>20</v>
      </c>
      <c r="B172">
        <v>83</v>
      </c>
      <c r="L172" t="s">
        <v>14</v>
      </c>
      <c r="M172">
        <v>105</v>
      </c>
    </row>
    <row r="173" spans="1:13" x14ac:dyDescent="0.35">
      <c r="A173" t="s">
        <v>20</v>
      </c>
      <c r="B173">
        <v>91</v>
      </c>
      <c r="L173" t="s">
        <v>14</v>
      </c>
      <c r="M173">
        <v>535</v>
      </c>
    </row>
    <row r="174" spans="1:13" x14ac:dyDescent="0.35">
      <c r="A174" t="s">
        <v>20</v>
      </c>
      <c r="B174">
        <v>546</v>
      </c>
      <c r="L174" t="s">
        <v>14</v>
      </c>
      <c r="M174">
        <v>16</v>
      </c>
    </row>
    <row r="175" spans="1:13" x14ac:dyDescent="0.35">
      <c r="A175" t="s">
        <v>20</v>
      </c>
      <c r="B175">
        <v>393</v>
      </c>
      <c r="L175" t="s">
        <v>14</v>
      </c>
      <c r="M175">
        <v>575</v>
      </c>
    </row>
    <row r="176" spans="1:13" x14ac:dyDescent="0.35">
      <c r="A176" t="s">
        <v>20</v>
      </c>
      <c r="B176">
        <v>133</v>
      </c>
      <c r="L176" t="s">
        <v>14</v>
      </c>
      <c r="M176">
        <v>1120</v>
      </c>
    </row>
    <row r="177" spans="1:13" x14ac:dyDescent="0.35">
      <c r="A177" t="s">
        <v>20</v>
      </c>
      <c r="B177">
        <v>254</v>
      </c>
      <c r="L177" t="s">
        <v>14</v>
      </c>
      <c r="M177">
        <v>113</v>
      </c>
    </row>
    <row r="178" spans="1:13" x14ac:dyDescent="0.35">
      <c r="A178" t="s">
        <v>20</v>
      </c>
      <c r="B178">
        <v>176</v>
      </c>
      <c r="L178" t="s">
        <v>14</v>
      </c>
      <c r="M178">
        <v>1538</v>
      </c>
    </row>
    <row r="179" spans="1:13" x14ac:dyDescent="0.35">
      <c r="A179" t="s">
        <v>20</v>
      </c>
      <c r="B179">
        <v>337</v>
      </c>
      <c r="L179" t="s">
        <v>14</v>
      </c>
      <c r="M179">
        <v>9</v>
      </c>
    </row>
    <row r="180" spans="1:13" x14ac:dyDescent="0.35">
      <c r="A180" t="s">
        <v>20</v>
      </c>
      <c r="B180">
        <v>107</v>
      </c>
      <c r="L180" t="s">
        <v>14</v>
      </c>
      <c r="M180">
        <v>554</v>
      </c>
    </row>
    <row r="181" spans="1:13" x14ac:dyDescent="0.35">
      <c r="A181" t="s">
        <v>20</v>
      </c>
      <c r="B181">
        <v>183</v>
      </c>
      <c r="L181" t="s">
        <v>14</v>
      </c>
      <c r="M181">
        <v>648</v>
      </c>
    </row>
    <row r="182" spans="1:13" x14ac:dyDescent="0.35">
      <c r="A182" t="s">
        <v>20</v>
      </c>
      <c r="B182">
        <v>72</v>
      </c>
      <c r="L182" t="s">
        <v>14</v>
      </c>
      <c r="M182">
        <v>21</v>
      </c>
    </row>
    <row r="183" spans="1:13" x14ac:dyDescent="0.35">
      <c r="A183" t="s">
        <v>20</v>
      </c>
      <c r="B183">
        <v>295</v>
      </c>
      <c r="L183" t="s">
        <v>14</v>
      </c>
      <c r="M183">
        <v>54</v>
      </c>
    </row>
    <row r="184" spans="1:13" x14ac:dyDescent="0.35">
      <c r="A184" t="s">
        <v>20</v>
      </c>
      <c r="B184">
        <v>142</v>
      </c>
      <c r="L184" t="s">
        <v>14</v>
      </c>
      <c r="M184">
        <v>120</v>
      </c>
    </row>
    <row r="185" spans="1:13" x14ac:dyDescent="0.35">
      <c r="A185" t="s">
        <v>20</v>
      </c>
      <c r="B185">
        <v>85</v>
      </c>
      <c r="L185" t="s">
        <v>14</v>
      </c>
      <c r="M185">
        <v>579</v>
      </c>
    </row>
    <row r="186" spans="1:13" x14ac:dyDescent="0.35">
      <c r="A186" t="s">
        <v>20</v>
      </c>
      <c r="B186">
        <v>659</v>
      </c>
      <c r="L186" t="s">
        <v>14</v>
      </c>
      <c r="M186">
        <v>2072</v>
      </c>
    </row>
    <row r="187" spans="1:13" x14ac:dyDescent="0.35">
      <c r="A187" t="s">
        <v>20</v>
      </c>
      <c r="B187">
        <v>121</v>
      </c>
      <c r="L187" t="s">
        <v>14</v>
      </c>
      <c r="M187">
        <v>0</v>
      </c>
    </row>
    <row r="188" spans="1:13" x14ac:dyDescent="0.35">
      <c r="A188" t="s">
        <v>20</v>
      </c>
      <c r="B188">
        <v>3742</v>
      </c>
      <c r="L188" t="s">
        <v>14</v>
      </c>
      <c r="M188">
        <v>1796</v>
      </c>
    </row>
    <row r="189" spans="1:13" x14ac:dyDescent="0.35">
      <c r="A189" t="s">
        <v>20</v>
      </c>
      <c r="B189">
        <v>223</v>
      </c>
      <c r="L189" t="s">
        <v>14</v>
      </c>
      <c r="M189">
        <v>62</v>
      </c>
    </row>
    <row r="190" spans="1:13" x14ac:dyDescent="0.35">
      <c r="A190" t="s">
        <v>20</v>
      </c>
      <c r="B190">
        <v>133</v>
      </c>
      <c r="L190" t="s">
        <v>14</v>
      </c>
      <c r="M190">
        <v>347</v>
      </c>
    </row>
    <row r="191" spans="1:13" x14ac:dyDescent="0.35">
      <c r="A191" t="s">
        <v>20</v>
      </c>
      <c r="B191">
        <v>5168</v>
      </c>
      <c r="L191" t="s">
        <v>14</v>
      </c>
      <c r="M191">
        <v>19</v>
      </c>
    </row>
    <row r="192" spans="1:13" x14ac:dyDescent="0.35">
      <c r="A192" t="s">
        <v>20</v>
      </c>
      <c r="B192">
        <v>307</v>
      </c>
      <c r="L192" t="s">
        <v>14</v>
      </c>
      <c r="M192">
        <v>1258</v>
      </c>
    </row>
    <row r="193" spans="1:13" x14ac:dyDescent="0.35">
      <c r="A193" t="s">
        <v>20</v>
      </c>
      <c r="B193">
        <v>2441</v>
      </c>
      <c r="L193" t="s">
        <v>14</v>
      </c>
      <c r="M193">
        <v>362</v>
      </c>
    </row>
    <row r="194" spans="1:13" x14ac:dyDescent="0.35">
      <c r="A194" t="s">
        <v>20</v>
      </c>
      <c r="B194">
        <v>1385</v>
      </c>
      <c r="L194" t="s">
        <v>14</v>
      </c>
      <c r="M194">
        <v>133</v>
      </c>
    </row>
    <row r="195" spans="1:13" x14ac:dyDescent="0.35">
      <c r="A195" t="s">
        <v>20</v>
      </c>
      <c r="B195">
        <v>190</v>
      </c>
      <c r="L195" t="s">
        <v>14</v>
      </c>
      <c r="M195">
        <v>846</v>
      </c>
    </row>
    <row r="196" spans="1:13" x14ac:dyDescent="0.35">
      <c r="A196" t="s">
        <v>20</v>
      </c>
      <c r="B196">
        <v>470</v>
      </c>
      <c r="L196" t="s">
        <v>14</v>
      </c>
      <c r="M196">
        <v>10</v>
      </c>
    </row>
    <row r="197" spans="1:13" x14ac:dyDescent="0.35">
      <c r="A197" t="s">
        <v>20</v>
      </c>
      <c r="B197">
        <v>253</v>
      </c>
      <c r="L197" t="s">
        <v>14</v>
      </c>
      <c r="M197">
        <v>191</v>
      </c>
    </row>
    <row r="198" spans="1:13" x14ac:dyDescent="0.35">
      <c r="A198" t="s">
        <v>20</v>
      </c>
      <c r="B198">
        <v>1113</v>
      </c>
      <c r="L198" t="s">
        <v>14</v>
      </c>
      <c r="M198">
        <v>1979</v>
      </c>
    </row>
    <row r="199" spans="1:13" x14ac:dyDescent="0.35">
      <c r="A199" t="s">
        <v>20</v>
      </c>
      <c r="B199">
        <v>2283</v>
      </c>
      <c r="L199" t="s">
        <v>14</v>
      </c>
      <c r="M199">
        <v>63</v>
      </c>
    </row>
    <row r="200" spans="1:13" x14ac:dyDescent="0.35">
      <c r="A200" t="s">
        <v>20</v>
      </c>
      <c r="B200">
        <v>1095</v>
      </c>
      <c r="L200" t="s">
        <v>14</v>
      </c>
      <c r="M200">
        <v>6080</v>
      </c>
    </row>
    <row r="201" spans="1:13" x14ac:dyDescent="0.35">
      <c r="A201" t="s">
        <v>20</v>
      </c>
      <c r="B201">
        <v>1690</v>
      </c>
      <c r="L201" t="s">
        <v>14</v>
      </c>
      <c r="M201">
        <v>80</v>
      </c>
    </row>
    <row r="202" spans="1:13" x14ac:dyDescent="0.35">
      <c r="A202" t="s">
        <v>20</v>
      </c>
      <c r="B202">
        <v>191</v>
      </c>
      <c r="L202" t="s">
        <v>14</v>
      </c>
      <c r="M202">
        <v>9</v>
      </c>
    </row>
    <row r="203" spans="1:13" x14ac:dyDescent="0.35">
      <c r="A203" t="s">
        <v>20</v>
      </c>
      <c r="B203">
        <v>2013</v>
      </c>
      <c r="L203" t="s">
        <v>14</v>
      </c>
      <c r="M203">
        <v>1784</v>
      </c>
    </row>
    <row r="204" spans="1:13" x14ac:dyDescent="0.35">
      <c r="A204" t="s">
        <v>20</v>
      </c>
      <c r="B204">
        <v>1703</v>
      </c>
      <c r="L204" t="s">
        <v>14</v>
      </c>
      <c r="M204">
        <v>243</v>
      </c>
    </row>
    <row r="205" spans="1:13" x14ac:dyDescent="0.35">
      <c r="A205" t="s">
        <v>20</v>
      </c>
      <c r="B205">
        <v>80</v>
      </c>
      <c r="L205" t="s">
        <v>14</v>
      </c>
      <c r="M205">
        <v>1296</v>
      </c>
    </row>
    <row r="206" spans="1:13" x14ac:dyDescent="0.35">
      <c r="A206" t="s">
        <v>20</v>
      </c>
      <c r="B206">
        <v>41</v>
      </c>
      <c r="L206" t="s">
        <v>14</v>
      </c>
      <c r="M206">
        <v>77</v>
      </c>
    </row>
    <row r="207" spans="1:13" x14ac:dyDescent="0.35">
      <c r="A207" t="s">
        <v>20</v>
      </c>
      <c r="B207">
        <v>187</v>
      </c>
      <c r="L207" t="s">
        <v>14</v>
      </c>
      <c r="M207">
        <v>395</v>
      </c>
    </row>
    <row r="208" spans="1:13" x14ac:dyDescent="0.35">
      <c r="A208" t="s">
        <v>20</v>
      </c>
      <c r="B208">
        <v>2875</v>
      </c>
      <c r="L208" t="s">
        <v>14</v>
      </c>
      <c r="M208">
        <v>49</v>
      </c>
    </row>
    <row r="209" spans="1:13" x14ac:dyDescent="0.35">
      <c r="A209" t="s">
        <v>20</v>
      </c>
      <c r="B209">
        <v>88</v>
      </c>
      <c r="L209" t="s">
        <v>14</v>
      </c>
      <c r="M209">
        <v>180</v>
      </c>
    </row>
    <row r="210" spans="1:13" x14ac:dyDescent="0.35">
      <c r="A210" t="s">
        <v>20</v>
      </c>
      <c r="B210">
        <v>191</v>
      </c>
      <c r="L210" t="s">
        <v>14</v>
      </c>
      <c r="M210">
        <v>2690</v>
      </c>
    </row>
    <row r="211" spans="1:13" x14ac:dyDescent="0.35">
      <c r="A211" t="s">
        <v>20</v>
      </c>
      <c r="B211">
        <v>139</v>
      </c>
      <c r="L211" t="s">
        <v>14</v>
      </c>
      <c r="M211">
        <v>2779</v>
      </c>
    </row>
    <row r="212" spans="1:13" x14ac:dyDescent="0.35">
      <c r="A212" t="s">
        <v>20</v>
      </c>
      <c r="B212">
        <v>186</v>
      </c>
      <c r="L212" t="s">
        <v>14</v>
      </c>
      <c r="M212">
        <v>92</v>
      </c>
    </row>
    <row r="213" spans="1:13" x14ac:dyDescent="0.35">
      <c r="A213" t="s">
        <v>20</v>
      </c>
      <c r="B213">
        <v>112</v>
      </c>
      <c r="L213" t="s">
        <v>14</v>
      </c>
      <c r="M213">
        <v>1028</v>
      </c>
    </row>
    <row r="214" spans="1:13" x14ac:dyDescent="0.35">
      <c r="A214" t="s">
        <v>20</v>
      </c>
      <c r="B214">
        <v>101</v>
      </c>
      <c r="L214" t="s">
        <v>14</v>
      </c>
      <c r="M214">
        <v>26</v>
      </c>
    </row>
    <row r="215" spans="1:13" x14ac:dyDescent="0.35">
      <c r="A215" t="s">
        <v>20</v>
      </c>
      <c r="B215">
        <v>206</v>
      </c>
      <c r="L215" t="s">
        <v>14</v>
      </c>
      <c r="M215">
        <v>1790</v>
      </c>
    </row>
    <row r="216" spans="1:13" x14ac:dyDescent="0.35">
      <c r="A216" t="s">
        <v>20</v>
      </c>
      <c r="B216">
        <v>154</v>
      </c>
      <c r="L216" t="s">
        <v>14</v>
      </c>
      <c r="M216">
        <v>37</v>
      </c>
    </row>
    <row r="217" spans="1:13" x14ac:dyDescent="0.35">
      <c r="A217" t="s">
        <v>20</v>
      </c>
      <c r="B217">
        <v>5966</v>
      </c>
      <c r="L217" t="s">
        <v>14</v>
      </c>
      <c r="M217">
        <v>35</v>
      </c>
    </row>
    <row r="218" spans="1:13" x14ac:dyDescent="0.35">
      <c r="A218" t="s">
        <v>20</v>
      </c>
      <c r="B218">
        <v>169</v>
      </c>
      <c r="L218" t="s">
        <v>14</v>
      </c>
      <c r="M218">
        <v>558</v>
      </c>
    </row>
    <row r="219" spans="1:13" x14ac:dyDescent="0.35">
      <c r="A219" t="s">
        <v>20</v>
      </c>
      <c r="B219">
        <v>2106</v>
      </c>
      <c r="L219" t="s">
        <v>14</v>
      </c>
      <c r="M219">
        <v>64</v>
      </c>
    </row>
    <row r="220" spans="1:13" x14ac:dyDescent="0.35">
      <c r="A220" t="s">
        <v>20</v>
      </c>
      <c r="B220">
        <v>131</v>
      </c>
      <c r="L220" t="s">
        <v>14</v>
      </c>
      <c r="M220">
        <v>245</v>
      </c>
    </row>
    <row r="221" spans="1:13" x14ac:dyDescent="0.35">
      <c r="A221" t="s">
        <v>20</v>
      </c>
      <c r="B221">
        <v>84</v>
      </c>
      <c r="L221" t="s">
        <v>14</v>
      </c>
      <c r="M221">
        <v>71</v>
      </c>
    </row>
    <row r="222" spans="1:13" x14ac:dyDescent="0.35">
      <c r="A222" t="s">
        <v>20</v>
      </c>
      <c r="B222">
        <v>155</v>
      </c>
      <c r="L222" t="s">
        <v>14</v>
      </c>
      <c r="M222">
        <v>42</v>
      </c>
    </row>
    <row r="223" spans="1:13" x14ac:dyDescent="0.35">
      <c r="A223" t="s">
        <v>20</v>
      </c>
      <c r="B223">
        <v>189</v>
      </c>
      <c r="L223" t="s">
        <v>14</v>
      </c>
      <c r="M223">
        <v>156</v>
      </c>
    </row>
    <row r="224" spans="1:13" x14ac:dyDescent="0.35">
      <c r="A224" t="s">
        <v>20</v>
      </c>
      <c r="B224">
        <v>4799</v>
      </c>
      <c r="L224" t="s">
        <v>14</v>
      </c>
      <c r="M224">
        <v>1368</v>
      </c>
    </row>
    <row r="225" spans="1:13" x14ac:dyDescent="0.35">
      <c r="A225" t="s">
        <v>20</v>
      </c>
      <c r="B225">
        <v>1137</v>
      </c>
      <c r="L225" t="s">
        <v>14</v>
      </c>
      <c r="M225">
        <v>102</v>
      </c>
    </row>
    <row r="226" spans="1:13" x14ac:dyDescent="0.35">
      <c r="A226" t="s">
        <v>20</v>
      </c>
      <c r="B226">
        <v>1152</v>
      </c>
      <c r="L226" t="s">
        <v>14</v>
      </c>
      <c r="M226">
        <v>86</v>
      </c>
    </row>
    <row r="227" spans="1:13" x14ac:dyDescent="0.35">
      <c r="A227" t="s">
        <v>20</v>
      </c>
      <c r="B227">
        <v>50</v>
      </c>
      <c r="L227" t="s">
        <v>14</v>
      </c>
      <c r="M227">
        <v>253</v>
      </c>
    </row>
    <row r="228" spans="1:13" x14ac:dyDescent="0.35">
      <c r="A228" t="s">
        <v>20</v>
      </c>
      <c r="B228">
        <v>3059</v>
      </c>
      <c r="L228" t="s">
        <v>14</v>
      </c>
      <c r="M228">
        <v>157</v>
      </c>
    </row>
    <row r="229" spans="1:13" x14ac:dyDescent="0.35">
      <c r="A229" t="s">
        <v>20</v>
      </c>
      <c r="B229">
        <v>34</v>
      </c>
      <c r="L229" t="s">
        <v>14</v>
      </c>
      <c r="M229">
        <v>183</v>
      </c>
    </row>
    <row r="230" spans="1:13" x14ac:dyDescent="0.35">
      <c r="A230" t="s">
        <v>20</v>
      </c>
      <c r="B230">
        <v>220</v>
      </c>
      <c r="L230" t="s">
        <v>14</v>
      </c>
      <c r="M230">
        <v>82</v>
      </c>
    </row>
    <row r="231" spans="1:13" x14ac:dyDescent="0.35">
      <c r="A231" t="s">
        <v>20</v>
      </c>
      <c r="B231">
        <v>1604</v>
      </c>
      <c r="L231" t="s">
        <v>14</v>
      </c>
      <c r="M231">
        <v>1</v>
      </c>
    </row>
    <row r="232" spans="1:13" x14ac:dyDescent="0.35">
      <c r="A232" t="s">
        <v>20</v>
      </c>
      <c r="B232">
        <v>454</v>
      </c>
      <c r="L232" t="s">
        <v>14</v>
      </c>
      <c r="M232">
        <v>1198</v>
      </c>
    </row>
    <row r="233" spans="1:13" x14ac:dyDescent="0.35">
      <c r="A233" t="s">
        <v>20</v>
      </c>
      <c r="B233">
        <v>123</v>
      </c>
      <c r="L233" t="s">
        <v>14</v>
      </c>
      <c r="M233">
        <v>648</v>
      </c>
    </row>
    <row r="234" spans="1:13" x14ac:dyDescent="0.35">
      <c r="A234" t="s">
        <v>20</v>
      </c>
      <c r="B234">
        <v>299</v>
      </c>
      <c r="L234" t="s">
        <v>14</v>
      </c>
      <c r="M234">
        <v>64</v>
      </c>
    </row>
    <row r="235" spans="1:13" x14ac:dyDescent="0.35">
      <c r="A235" t="s">
        <v>20</v>
      </c>
      <c r="B235">
        <v>2237</v>
      </c>
      <c r="L235" t="s">
        <v>14</v>
      </c>
      <c r="M235">
        <v>62</v>
      </c>
    </row>
    <row r="236" spans="1:13" x14ac:dyDescent="0.35">
      <c r="A236" t="s">
        <v>20</v>
      </c>
      <c r="B236">
        <v>645</v>
      </c>
      <c r="L236" t="s">
        <v>14</v>
      </c>
      <c r="M236">
        <v>750</v>
      </c>
    </row>
    <row r="237" spans="1:13" x14ac:dyDescent="0.35">
      <c r="A237" t="s">
        <v>20</v>
      </c>
      <c r="B237">
        <v>484</v>
      </c>
      <c r="L237" t="s">
        <v>14</v>
      </c>
      <c r="M237">
        <v>105</v>
      </c>
    </row>
    <row r="238" spans="1:13" x14ac:dyDescent="0.35">
      <c r="A238" t="s">
        <v>20</v>
      </c>
      <c r="B238">
        <v>154</v>
      </c>
      <c r="L238" t="s">
        <v>14</v>
      </c>
      <c r="M238">
        <v>2604</v>
      </c>
    </row>
    <row r="239" spans="1:13" x14ac:dyDescent="0.35">
      <c r="A239" t="s">
        <v>20</v>
      </c>
      <c r="B239">
        <v>82</v>
      </c>
      <c r="L239" t="s">
        <v>14</v>
      </c>
      <c r="M239">
        <v>65</v>
      </c>
    </row>
    <row r="240" spans="1:13" x14ac:dyDescent="0.35">
      <c r="A240" t="s">
        <v>20</v>
      </c>
      <c r="B240">
        <v>134</v>
      </c>
      <c r="L240" t="s">
        <v>14</v>
      </c>
      <c r="M240">
        <v>94</v>
      </c>
    </row>
    <row r="241" spans="1:13" x14ac:dyDescent="0.35">
      <c r="A241" t="s">
        <v>20</v>
      </c>
      <c r="B241">
        <v>5203</v>
      </c>
      <c r="L241" t="s">
        <v>14</v>
      </c>
      <c r="M241">
        <v>257</v>
      </c>
    </row>
    <row r="242" spans="1:13" x14ac:dyDescent="0.35">
      <c r="A242" t="s">
        <v>20</v>
      </c>
      <c r="B242">
        <v>94</v>
      </c>
      <c r="L242" t="s">
        <v>14</v>
      </c>
      <c r="M242">
        <v>2928</v>
      </c>
    </row>
    <row r="243" spans="1:13" x14ac:dyDescent="0.35">
      <c r="A243" t="s">
        <v>20</v>
      </c>
      <c r="B243">
        <v>205</v>
      </c>
      <c r="L243" t="s">
        <v>14</v>
      </c>
      <c r="M243">
        <v>4697</v>
      </c>
    </row>
    <row r="244" spans="1:13" x14ac:dyDescent="0.35">
      <c r="A244" t="s">
        <v>20</v>
      </c>
      <c r="B244">
        <v>92</v>
      </c>
      <c r="L244" t="s">
        <v>14</v>
      </c>
      <c r="M244">
        <v>2915</v>
      </c>
    </row>
    <row r="245" spans="1:13" x14ac:dyDescent="0.35">
      <c r="A245" t="s">
        <v>20</v>
      </c>
      <c r="B245">
        <v>219</v>
      </c>
      <c r="L245" t="s">
        <v>14</v>
      </c>
      <c r="M245">
        <v>18</v>
      </c>
    </row>
    <row r="246" spans="1:13" x14ac:dyDescent="0.35">
      <c r="A246" t="s">
        <v>20</v>
      </c>
      <c r="B246">
        <v>2526</v>
      </c>
      <c r="L246" t="s">
        <v>14</v>
      </c>
      <c r="M246">
        <v>602</v>
      </c>
    </row>
    <row r="247" spans="1:13" x14ac:dyDescent="0.35">
      <c r="A247" t="s">
        <v>20</v>
      </c>
      <c r="B247">
        <v>94</v>
      </c>
      <c r="L247" t="s">
        <v>14</v>
      </c>
      <c r="M247">
        <v>1</v>
      </c>
    </row>
    <row r="248" spans="1:13" x14ac:dyDescent="0.35">
      <c r="A248" t="s">
        <v>20</v>
      </c>
      <c r="B248">
        <v>1713</v>
      </c>
      <c r="L248" t="s">
        <v>14</v>
      </c>
      <c r="M248">
        <v>3868</v>
      </c>
    </row>
    <row r="249" spans="1:13" x14ac:dyDescent="0.35">
      <c r="A249" t="s">
        <v>20</v>
      </c>
      <c r="B249">
        <v>249</v>
      </c>
      <c r="L249" t="s">
        <v>14</v>
      </c>
      <c r="M249">
        <v>504</v>
      </c>
    </row>
    <row r="250" spans="1:13" x14ac:dyDescent="0.35">
      <c r="A250" t="s">
        <v>20</v>
      </c>
      <c r="B250">
        <v>192</v>
      </c>
      <c r="L250" t="s">
        <v>14</v>
      </c>
      <c r="M250">
        <v>14</v>
      </c>
    </row>
    <row r="251" spans="1:13" x14ac:dyDescent="0.35">
      <c r="A251" t="s">
        <v>20</v>
      </c>
      <c r="B251">
        <v>247</v>
      </c>
      <c r="L251" t="s">
        <v>14</v>
      </c>
      <c r="M251">
        <v>750</v>
      </c>
    </row>
    <row r="252" spans="1:13" x14ac:dyDescent="0.35">
      <c r="A252" t="s">
        <v>20</v>
      </c>
      <c r="B252">
        <v>2293</v>
      </c>
      <c r="L252" t="s">
        <v>14</v>
      </c>
      <c r="M252">
        <v>77</v>
      </c>
    </row>
    <row r="253" spans="1:13" x14ac:dyDescent="0.35">
      <c r="A253" t="s">
        <v>20</v>
      </c>
      <c r="B253">
        <v>3131</v>
      </c>
      <c r="L253" t="s">
        <v>14</v>
      </c>
      <c r="M253">
        <v>752</v>
      </c>
    </row>
    <row r="254" spans="1:13" x14ac:dyDescent="0.35">
      <c r="A254" t="s">
        <v>20</v>
      </c>
      <c r="B254">
        <v>143</v>
      </c>
      <c r="L254" t="s">
        <v>14</v>
      </c>
      <c r="M254">
        <v>131</v>
      </c>
    </row>
    <row r="255" spans="1:13" x14ac:dyDescent="0.35">
      <c r="A255" t="s">
        <v>20</v>
      </c>
      <c r="B255">
        <v>296</v>
      </c>
      <c r="L255" t="s">
        <v>14</v>
      </c>
      <c r="M255">
        <v>87</v>
      </c>
    </row>
    <row r="256" spans="1:13" x14ac:dyDescent="0.35">
      <c r="A256" t="s">
        <v>20</v>
      </c>
      <c r="B256">
        <v>170</v>
      </c>
      <c r="L256" t="s">
        <v>14</v>
      </c>
      <c r="M256">
        <v>1063</v>
      </c>
    </row>
    <row r="257" spans="1:13" x14ac:dyDescent="0.35">
      <c r="A257" t="s">
        <v>20</v>
      </c>
      <c r="B257">
        <v>86</v>
      </c>
      <c r="L257" t="s">
        <v>14</v>
      </c>
      <c r="M257">
        <v>76</v>
      </c>
    </row>
    <row r="258" spans="1:13" x14ac:dyDescent="0.35">
      <c r="A258" t="s">
        <v>20</v>
      </c>
      <c r="B258">
        <v>6286</v>
      </c>
      <c r="L258" t="s">
        <v>14</v>
      </c>
      <c r="M258">
        <v>4428</v>
      </c>
    </row>
    <row r="259" spans="1:13" x14ac:dyDescent="0.35">
      <c r="A259" t="s">
        <v>20</v>
      </c>
      <c r="B259">
        <v>3727</v>
      </c>
      <c r="L259" t="s">
        <v>14</v>
      </c>
      <c r="M259">
        <v>58</v>
      </c>
    </row>
    <row r="260" spans="1:13" x14ac:dyDescent="0.35">
      <c r="A260" t="s">
        <v>20</v>
      </c>
      <c r="B260">
        <v>1605</v>
      </c>
      <c r="L260" t="s">
        <v>14</v>
      </c>
      <c r="M260">
        <v>111</v>
      </c>
    </row>
    <row r="261" spans="1:13" x14ac:dyDescent="0.35">
      <c r="A261" t="s">
        <v>20</v>
      </c>
      <c r="B261">
        <v>2120</v>
      </c>
      <c r="L261" t="s">
        <v>14</v>
      </c>
      <c r="M261">
        <v>2955</v>
      </c>
    </row>
    <row r="262" spans="1:13" x14ac:dyDescent="0.35">
      <c r="A262" t="s">
        <v>20</v>
      </c>
      <c r="B262">
        <v>50</v>
      </c>
      <c r="L262" t="s">
        <v>14</v>
      </c>
      <c r="M262">
        <v>1657</v>
      </c>
    </row>
    <row r="263" spans="1:13" x14ac:dyDescent="0.35">
      <c r="A263" t="s">
        <v>20</v>
      </c>
      <c r="B263">
        <v>2080</v>
      </c>
      <c r="L263" t="s">
        <v>14</v>
      </c>
      <c r="M263">
        <v>926</v>
      </c>
    </row>
    <row r="264" spans="1:13" x14ac:dyDescent="0.35">
      <c r="A264" t="s">
        <v>20</v>
      </c>
      <c r="B264">
        <v>2105</v>
      </c>
      <c r="L264" t="s">
        <v>14</v>
      </c>
      <c r="M264">
        <v>77</v>
      </c>
    </row>
    <row r="265" spans="1:13" x14ac:dyDescent="0.35">
      <c r="A265" t="s">
        <v>20</v>
      </c>
      <c r="B265">
        <v>2436</v>
      </c>
      <c r="L265" t="s">
        <v>14</v>
      </c>
      <c r="M265">
        <v>1748</v>
      </c>
    </row>
    <row r="266" spans="1:13" x14ac:dyDescent="0.35">
      <c r="A266" t="s">
        <v>20</v>
      </c>
      <c r="B266">
        <v>80</v>
      </c>
      <c r="L266" t="s">
        <v>14</v>
      </c>
      <c r="M266">
        <v>79</v>
      </c>
    </row>
    <row r="267" spans="1:13" x14ac:dyDescent="0.35">
      <c r="A267" t="s">
        <v>20</v>
      </c>
      <c r="B267">
        <v>42</v>
      </c>
      <c r="L267" t="s">
        <v>14</v>
      </c>
      <c r="M267">
        <v>889</v>
      </c>
    </row>
    <row r="268" spans="1:13" x14ac:dyDescent="0.35">
      <c r="A268" t="s">
        <v>20</v>
      </c>
      <c r="B268">
        <v>139</v>
      </c>
      <c r="L268" t="s">
        <v>14</v>
      </c>
      <c r="M268">
        <v>56</v>
      </c>
    </row>
    <row r="269" spans="1:13" x14ac:dyDescent="0.35">
      <c r="A269" t="s">
        <v>20</v>
      </c>
      <c r="B269">
        <v>159</v>
      </c>
      <c r="L269" t="s">
        <v>14</v>
      </c>
      <c r="M269">
        <v>1</v>
      </c>
    </row>
    <row r="270" spans="1:13" x14ac:dyDescent="0.35">
      <c r="A270" t="s">
        <v>20</v>
      </c>
      <c r="B270">
        <v>381</v>
      </c>
      <c r="L270" t="s">
        <v>14</v>
      </c>
      <c r="M270">
        <v>83</v>
      </c>
    </row>
    <row r="271" spans="1:13" x14ac:dyDescent="0.35">
      <c r="A271" t="s">
        <v>20</v>
      </c>
      <c r="B271">
        <v>194</v>
      </c>
      <c r="L271" t="s">
        <v>14</v>
      </c>
      <c r="M271">
        <v>2025</v>
      </c>
    </row>
    <row r="272" spans="1:13" x14ac:dyDescent="0.35">
      <c r="A272" t="s">
        <v>20</v>
      </c>
      <c r="B272">
        <v>106</v>
      </c>
      <c r="L272" t="s">
        <v>14</v>
      </c>
      <c r="M272">
        <v>14</v>
      </c>
    </row>
    <row r="273" spans="1:13" x14ac:dyDescent="0.35">
      <c r="A273" t="s">
        <v>20</v>
      </c>
      <c r="B273">
        <v>142</v>
      </c>
      <c r="L273" t="s">
        <v>14</v>
      </c>
      <c r="M273">
        <v>656</v>
      </c>
    </row>
    <row r="274" spans="1:13" x14ac:dyDescent="0.35">
      <c r="A274" t="s">
        <v>20</v>
      </c>
      <c r="B274">
        <v>211</v>
      </c>
      <c r="L274" t="s">
        <v>14</v>
      </c>
      <c r="M274">
        <v>1596</v>
      </c>
    </row>
    <row r="275" spans="1:13" x14ac:dyDescent="0.35">
      <c r="A275" t="s">
        <v>20</v>
      </c>
      <c r="B275">
        <v>2756</v>
      </c>
      <c r="L275" t="s">
        <v>14</v>
      </c>
      <c r="M275">
        <v>10</v>
      </c>
    </row>
    <row r="276" spans="1:13" x14ac:dyDescent="0.35">
      <c r="A276" t="s">
        <v>20</v>
      </c>
      <c r="B276">
        <v>173</v>
      </c>
      <c r="L276" t="s">
        <v>14</v>
      </c>
      <c r="M276">
        <v>1121</v>
      </c>
    </row>
    <row r="277" spans="1:13" x14ac:dyDescent="0.35">
      <c r="A277" t="s">
        <v>20</v>
      </c>
      <c r="B277">
        <v>87</v>
      </c>
      <c r="L277" t="s">
        <v>14</v>
      </c>
      <c r="M277">
        <v>15</v>
      </c>
    </row>
    <row r="278" spans="1:13" x14ac:dyDescent="0.35">
      <c r="A278" t="s">
        <v>20</v>
      </c>
      <c r="B278">
        <v>1572</v>
      </c>
      <c r="L278" t="s">
        <v>14</v>
      </c>
      <c r="M278">
        <v>191</v>
      </c>
    </row>
    <row r="279" spans="1:13" x14ac:dyDescent="0.35">
      <c r="A279" t="s">
        <v>20</v>
      </c>
      <c r="B279">
        <v>2346</v>
      </c>
      <c r="L279" t="s">
        <v>14</v>
      </c>
      <c r="M279">
        <v>16</v>
      </c>
    </row>
    <row r="280" spans="1:13" x14ac:dyDescent="0.35">
      <c r="A280" t="s">
        <v>20</v>
      </c>
      <c r="B280">
        <v>115</v>
      </c>
      <c r="L280" t="s">
        <v>14</v>
      </c>
      <c r="M280">
        <v>17</v>
      </c>
    </row>
    <row r="281" spans="1:13" x14ac:dyDescent="0.35">
      <c r="A281" t="s">
        <v>20</v>
      </c>
      <c r="B281">
        <v>85</v>
      </c>
      <c r="L281" t="s">
        <v>14</v>
      </c>
      <c r="M281">
        <v>34</v>
      </c>
    </row>
    <row r="282" spans="1:13" x14ac:dyDescent="0.35">
      <c r="A282" t="s">
        <v>20</v>
      </c>
      <c r="B282">
        <v>144</v>
      </c>
      <c r="L282" t="s">
        <v>14</v>
      </c>
      <c r="M282">
        <v>1</v>
      </c>
    </row>
    <row r="283" spans="1:13" x14ac:dyDescent="0.35">
      <c r="A283" t="s">
        <v>20</v>
      </c>
      <c r="B283">
        <v>2443</v>
      </c>
      <c r="L283" t="s">
        <v>14</v>
      </c>
      <c r="M283">
        <v>1274</v>
      </c>
    </row>
    <row r="284" spans="1:13" x14ac:dyDescent="0.35">
      <c r="A284" t="s">
        <v>20</v>
      </c>
      <c r="B284">
        <v>64</v>
      </c>
      <c r="L284" t="s">
        <v>14</v>
      </c>
      <c r="M284">
        <v>210</v>
      </c>
    </row>
    <row r="285" spans="1:13" x14ac:dyDescent="0.35">
      <c r="A285" t="s">
        <v>20</v>
      </c>
      <c r="B285">
        <v>268</v>
      </c>
      <c r="L285" t="s">
        <v>14</v>
      </c>
      <c r="M285">
        <v>248</v>
      </c>
    </row>
    <row r="286" spans="1:13" x14ac:dyDescent="0.35">
      <c r="A286" t="s">
        <v>20</v>
      </c>
      <c r="B286">
        <v>195</v>
      </c>
      <c r="L286" t="s">
        <v>14</v>
      </c>
      <c r="M286">
        <v>513</v>
      </c>
    </row>
    <row r="287" spans="1:13" x14ac:dyDescent="0.35">
      <c r="A287" t="s">
        <v>20</v>
      </c>
      <c r="B287">
        <v>186</v>
      </c>
      <c r="L287" t="s">
        <v>14</v>
      </c>
      <c r="M287">
        <v>3410</v>
      </c>
    </row>
    <row r="288" spans="1:13" x14ac:dyDescent="0.35">
      <c r="A288" t="s">
        <v>20</v>
      </c>
      <c r="B288">
        <v>460</v>
      </c>
      <c r="L288" t="s">
        <v>14</v>
      </c>
      <c r="M288">
        <v>10</v>
      </c>
    </row>
    <row r="289" spans="1:13" x14ac:dyDescent="0.35">
      <c r="A289" t="s">
        <v>20</v>
      </c>
      <c r="B289">
        <v>2528</v>
      </c>
      <c r="L289" t="s">
        <v>14</v>
      </c>
      <c r="M289">
        <v>2201</v>
      </c>
    </row>
    <row r="290" spans="1:13" x14ac:dyDescent="0.35">
      <c r="A290" t="s">
        <v>20</v>
      </c>
      <c r="B290">
        <v>3657</v>
      </c>
      <c r="L290" t="s">
        <v>14</v>
      </c>
      <c r="M290">
        <v>676</v>
      </c>
    </row>
    <row r="291" spans="1:13" x14ac:dyDescent="0.35">
      <c r="A291" t="s">
        <v>20</v>
      </c>
      <c r="B291">
        <v>131</v>
      </c>
      <c r="L291" t="s">
        <v>14</v>
      </c>
      <c r="M291">
        <v>831</v>
      </c>
    </row>
    <row r="292" spans="1:13" x14ac:dyDescent="0.35">
      <c r="A292" t="s">
        <v>20</v>
      </c>
      <c r="B292">
        <v>239</v>
      </c>
      <c r="L292" t="s">
        <v>14</v>
      </c>
      <c r="M292">
        <v>859</v>
      </c>
    </row>
    <row r="293" spans="1:13" x14ac:dyDescent="0.35">
      <c r="A293" t="s">
        <v>20</v>
      </c>
      <c r="B293">
        <v>78</v>
      </c>
      <c r="L293" t="s">
        <v>14</v>
      </c>
      <c r="M293">
        <v>45</v>
      </c>
    </row>
    <row r="294" spans="1:13" x14ac:dyDescent="0.35">
      <c r="A294" t="s">
        <v>20</v>
      </c>
      <c r="B294">
        <v>1773</v>
      </c>
      <c r="L294" t="s">
        <v>14</v>
      </c>
      <c r="M294">
        <v>6</v>
      </c>
    </row>
    <row r="295" spans="1:13" x14ac:dyDescent="0.35">
      <c r="A295" t="s">
        <v>20</v>
      </c>
      <c r="B295">
        <v>32</v>
      </c>
      <c r="L295" t="s">
        <v>14</v>
      </c>
      <c r="M295">
        <v>7</v>
      </c>
    </row>
    <row r="296" spans="1:13" x14ac:dyDescent="0.35">
      <c r="A296" t="s">
        <v>20</v>
      </c>
      <c r="B296">
        <v>369</v>
      </c>
      <c r="L296" t="s">
        <v>14</v>
      </c>
      <c r="M296">
        <v>31</v>
      </c>
    </row>
    <row r="297" spans="1:13" x14ac:dyDescent="0.35">
      <c r="A297" t="s">
        <v>20</v>
      </c>
      <c r="B297">
        <v>89</v>
      </c>
      <c r="L297" t="s">
        <v>14</v>
      </c>
      <c r="M297">
        <v>78</v>
      </c>
    </row>
    <row r="298" spans="1:13" x14ac:dyDescent="0.35">
      <c r="A298" t="s">
        <v>20</v>
      </c>
      <c r="B298">
        <v>147</v>
      </c>
      <c r="L298" t="s">
        <v>14</v>
      </c>
      <c r="M298">
        <v>1225</v>
      </c>
    </row>
    <row r="299" spans="1:13" x14ac:dyDescent="0.35">
      <c r="A299" t="s">
        <v>20</v>
      </c>
      <c r="B299">
        <v>126</v>
      </c>
      <c r="L299" t="s">
        <v>14</v>
      </c>
      <c r="M299">
        <v>1</v>
      </c>
    </row>
    <row r="300" spans="1:13" x14ac:dyDescent="0.35">
      <c r="A300" t="s">
        <v>20</v>
      </c>
      <c r="B300">
        <v>2218</v>
      </c>
      <c r="L300" t="s">
        <v>14</v>
      </c>
      <c r="M300">
        <v>67</v>
      </c>
    </row>
    <row r="301" spans="1:13" x14ac:dyDescent="0.35">
      <c r="A301" t="s">
        <v>20</v>
      </c>
      <c r="B301">
        <v>202</v>
      </c>
      <c r="L301" t="s">
        <v>14</v>
      </c>
      <c r="M301">
        <v>19</v>
      </c>
    </row>
    <row r="302" spans="1:13" x14ac:dyDescent="0.35">
      <c r="A302" t="s">
        <v>20</v>
      </c>
      <c r="B302">
        <v>140</v>
      </c>
      <c r="L302" t="s">
        <v>14</v>
      </c>
      <c r="M302">
        <v>2108</v>
      </c>
    </row>
    <row r="303" spans="1:13" x14ac:dyDescent="0.35">
      <c r="A303" t="s">
        <v>20</v>
      </c>
      <c r="B303">
        <v>1052</v>
      </c>
      <c r="L303" t="s">
        <v>14</v>
      </c>
      <c r="M303">
        <v>679</v>
      </c>
    </row>
    <row r="304" spans="1:13" x14ac:dyDescent="0.35">
      <c r="A304" t="s">
        <v>20</v>
      </c>
      <c r="B304">
        <v>247</v>
      </c>
      <c r="L304" t="s">
        <v>14</v>
      </c>
      <c r="M304">
        <v>36</v>
      </c>
    </row>
    <row r="305" spans="1:13" x14ac:dyDescent="0.35">
      <c r="A305" t="s">
        <v>20</v>
      </c>
      <c r="B305">
        <v>84</v>
      </c>
      <c r="L305" t="s">
        <v>14</v>
      </c>
      <c r="M305">
        <v>47</v>
      </c>
    </row>
    <row r="306" spans="1:13" x14ac:dyDescent="0.35">
      <c r="A306" t="s">
        <v>20</v>
      </c>
      <c r="B306">
        <v>88</v>
      </c>
      <c r="L306" t="s">
        <v>14</v>
      </c>
      <c r="M306">
        <v>70</v>
      </c>
    </row>
    <row r="307" spans="1:13" x14ac:dyDescent="0.35">
      <c r="A307" t="s">
        <v>20</v>
      </c>
      <c r="B307">
        <v>156</v>
      </c>
      <c r="L307" t="s">
        <v>14</v>
      </c>
      <c r="M307">
        <v>154</v>
      </c>
    </row>
    <row r="308" spans="1:13" x14ac:dyDescent="0.35">
      <c r="A308" t="s">
        <v>20</v>
      </c>
      <c r="B308">
        <v>2985</v>
      </c>
      <c r="L308" t="s">
        <v>14</v>
      </c>
      <c r="M308">
        <v>22</v>
      </c>
    </row>
    <row r="309" spans="1:13" x14ac:dyDescent="0.35">
      <c r="A309" t="s">
        <v>20</v>
      </c>
      <c r="B309">
        <v>762</v>
      </c>
      <c r="L309" t="s">
        <v>14</v>
      </c>
      <c r="M309">
        <v>1758</v>
      </c>
    </row>
    <row r="310" spans="1:13" x14ac:dyDescent="0.35">
      <c r="A310" t="s">
        <v>20</v>
      </c>
      <c r="B310">
        <v>554</v>
      </c>
      <c r="L310" t="s">
        <v>14</v>
      </c>
      <c r="M310">
        <v>94</v>
      </c>
    </row>
    <row r="311" spans="1:13" x14ac:dyDescent="0.35">
      <c r="A311" t="s">
        <v>20</v>
      </c>
      <c r="B311">
        <v>135</v>
      </c>
      <c r="L311" t="s">
        <v>14</v>
      </c>
      <c r="M311">
        <v>33</v>
      </c>
    </row>
    <row r="312" spans="1:13" x14ac:dyDescent="0.35">
      <c r="A312" t="s">
        <v>20</v>
      </c>
      <c r="B312">
        <v>122</v>
      </c>
      <c r="L312" t="s">
        <v>14</v>
      </c>
      <c r="M312">
        <v>1</v>
      </c>
    </row>
    <row r="313" spans="1:13" x14ac:dyDescent="0.35">
      <c r="A313" t="s">
        <v>20</v>
      </c>
      <c r="B313">
        <v>221</v>
      </c>
      <c r="L313" t="s">
        <v>14</v>
      </c>
      <c r="M313">
        <v>31</v>
      </c>
    </row>
    <row r="314" spans="1:13" x14ac:dyDescent="0.35">
      <c r="A314" t="s">
        <v>20</v>
      </c>
      <c r="B314">
        <v>126</v>
      </c>
      <c r="L314" t="s">
        <v>14</v>
      </c>
      <c r="M314">
        <v>35</v>
      </c>
    </row>
    <row r="315" spans="1:13" x14ac:dyDescent="0.35">
      <c r="A315" t="s">
        <v>20</v>
      </c>
      <c r="B315">
        <v>1022</v>
      </c>
      <c r="L315" t="s">
        <v>14</v>
      </c>
      <c r="M315">
        <v>63</v>
      </c>
    </row>
    <row r="316" spans="1:13" x14ac:dyDescent="0.35">
      <c r="A316" t="s">
        <v>20</v>
      </c>
      <c r="B316">
        <v>3177</v>
      </c>
      <c r="L316" t="s">
        <v>14</v>
      </c>
      <c r="M316">
        <v>526</v>
      </c>
    </row>
    <row r="317" spans="1:13" x14ac:dyDescent="0.35">
      <c r="A317" t="s">
        <v>20</v>
      </c>
      <c r="B317">
        <v>198</v>
      </c>
      <c r="L317" t="s">
        <v>14</v>
      </c>
      <c r="M317">
        <v>121</v>
      </c>
    </row>
    <row r="318" spans="1:13" x14ac:dyDescent="0.35">
      <c r="A318" t="s">
        <v>20</v>
      </c>
      <c r="B318">
        <v>85</v>
      </c>
      <c r="L318" t="s">
        <v>14</v>
      </c>
      <c r="M318">
        <v>67</v>
      </c>
    </row>
    <row r="319" spans="1:13" x14ac:dyDescent="0.35">
      <c r="A319" t="s">
        <v>20</v>
      </c>
      <c r="B319">
        <v>3596</v>
      </c>
      <c r="L319" t="s">
        <v>14</v>
      </c>
      <c r="M319">
        <v>57</v>
      </c>
    </row>
    <row r="320" spans="1:13" x14ac:dyDescent="0.35">
      <c r="A320" t="s">
        <v>20</v>
      </c>
      <c r="B320">
        <v>244</v>
      </c>
      <c r="L320" t="s">
        <v>14</v>
      </c>
      <c r="M320">
        <v>1229</v>
      </c>
    </row>
    <row r="321" spans="1:13" x14ac:dyDescent="0.35">
      <c r="A321" t="s">
        <v>20</v>
      </c>
      <c r="B321">
        <v>5180</v>
      </c>
      <c r="L321" t="s">
        <v>14</v>
      </c>
      <c r="M321">
        <v>12</v>
      </c>
    </row>
    <row r="322" spans="1:13" x14ac:dyDescent="0.35">
      <c r="A322" t="s">
        <v>20</v>
      </c>
      <c r="B322">
        <v>589</v>
      </c>
      <c r="L322" t="s">
        <v>14</v>
      </c>
      <c r="M322">
        <v>452</v>
      </c>
    </row>
    <row r="323" spans="1:13" x14ac:dyDescent="0.35">
      <c r="A323" t="s">
        <v>20</v>
      </c>
      <c r="B323">
        <v>2725</v>
      </c>
      <c r="L323" t="s">
        <v>14</v>
      </c>
      <c r="M323">
        <v>1886</v>
      </c>
    </row>
    <row r="324" spans="1:13" x14ac:dyDescent="0.35">
      <c r="A324" t="s">
        <v>20</v>
      </c>
      <c r="B324">
        <v>300</v>
      </c>
      <c r="L324" t="s">
        <v>14</v>
      </c>
      <c r="M324">
        <v>1825</v>
      </c>
    </row>
    <row r="325" spans="1:13" x14ac:dyDescent="0.35">
      <c r="A325" t="s">
        <v>20</v>
      </c>
      <c r="B325">
        <v>144</v>
      </c>
      <c r="L325" t="s">
        <v>14</v>
      </c>
      <c r="M325">
        <v>31</v>
      </c>
    </row>
    <row r="326" spans="1:13" x14ac:dyDescent="0.35">
      <c r="A326" t="s">
        <v>20</v>
      </c>
      <c r="B326">
        <v>87</v>
      </c>
      <c r="L326" t="s">
        <v>14</v>
      </c>
      <c r="M326">
        <v>107</v>
      </c>
    </row>
    <row r="327" spans="1:13" x14ac:dyDescent="0.35">
      <c r="A327" t="s">
        <v>20</v>
      </c>
      <c r="B327">
        <v>3116</v>
      </c>
      <c r="L327" t="s">
        <v>14</v>
      </c>
      <c r="M327">
        <v>27</v>
      </c>
    </row>
    <row r="328" spans="1:13" x14ac:dyDescent="0.35">
      <c r="A328" t="s">
        <v>20</v>
      </c>
      <c r="B328">
        <v>909</v>
      </c>
      <c r="L328" t="s">
        <v>14</v>
      </c>
      <c r="M328">
        <v>1221</v>
      </c>
    </row>
    <row r="329" spans="1:13" x14ac:dyDescent="0.35">
      <c r="A329" t="s">
        <v>20</v>
      </c>
      <c r="B329">
        <v>1613</v>
      </c>
      <c r="L329" t="s">
        <v>14</v>
      </c>
      <c r="M329">
        <v>1</v>
      </c>
    </row>
    <row r="330" spans="1:13" x14ac:dyDescent="0.35">
      <c r="A330" t="s">
        <v>20</v>
      </c>
      <c r="B330">
        <v>136</v>
      </c>
      <c r="L330" t="s">
        <v>14</v>
      </c>
      <c r="M330">
        <v>16</v>
      </c>
    </row>
    <row r="331" spans="1:13" x14ac:dyDescent="0.35">
      <c r="A331" t="s">
        <v>20</v>
      </c>
      <c r="B331">
        <v>130</v>
      </c>
      <c r="L331" t="s">
        <v>14</v>
      </c>
      <c r="M331">
        <v>41</v>
      </c>
    </row>
    <row r="332" spans="1:13" x14ac:dyDescent="0.35">
      <c r="A332" t="s">
        <v>20</v>
      </c>
      <c r="B332">
        <v>102</v>
      </c>
      <c r="L332" t="s">
        <v>14</v>
      </c>
      <c r="M332">
        <v>523</v>
      </c>
    </row>
    <row r="333" spans="1:13" x14ac:dyDescent="0.35">
      <c r="A333" t="s">
        <v>20</v>
      </c>
      <c r="B333">
        <v>4006</v>
      </c>
      <c r="L333" t="s">
        <v>14</v>
      </c>
      <c r="M333">
        <v>141</v>
      </c>
    </row>
    <row r="334" spans="1:13" x14ac:dyDescent="0.35">
      <c r="A334" t="s">
        <v>20</v>
      </c>
      <c r="B334">
        <v>1629</v>
      </c>
      <c r="L334" t="s">
        <v>14</v>
      </c>
      <c r="M334">
        <v>52</v>
      </c>
    </row>
    <row r="335" spans="1:13" x14ac:dyDescent="0.35">
      <c r="A335" t="s">
        <v>20</v>
      </c>
      <c r="B335">
        <v>2188</v>
      </c>
      <c r="L335" t="s">
        <v>14</v>
      </c>
      <c r="M335">
        <v>225</v>
      </c>
    </row>
    <row r="336" spans="1:13" x14ac:dyDescent="0.35">
      <c r="A336" t="s">
        <v>20</v>
      </c>
      <c r="B336">
        <v>2409</v>
      </c>
      <c r="L336" t="s">
        <v>14</v>
      </c>
      <c r="M336">
        <v>38</v>
      </c>
    </row>
    <row r="337" spans="1:13" x14ac:dyDescent="0.35">
      <c r="A337" t="s">
        <v>20</v>
      </c>
      <c r="B337">
        <v>194</v>
      </c>
      <c r="L337" t="s">
        <v>14</v>
      </c>
      <c r="M337">
        <v>15</v>
      </c>
    </row>
    <row r="338" spans="1:13" x14ac:dyDescent="0.35">
      <c r="A338" t="s">
        <v>20</v>
      </c>
      <c r="B338">
        <v>1140</v>
      </c>
      <c r="L338" t="s">
        <v>14</v>
      </c>
      <c r="M338">
        <v>37</v>
      </c>
    </row>
    <row r="339" spans="1:13" x14ac:dyDescent="0.35">
      <c r="A339" t="s">
        <v>20</v>
      </c>
      <c r="B339">
        <v>102</v>
      </c>
      <c r="L339" t="s">
        <v>14</v>
      </c>
      <c r="M339">
        <v>112</v>
      </c>
    </row>
    <row r="340" spans="1:13" x14ac:dyDescent="0.35">
      <c r="A340" t="s">
        <v>20</v>
      </c>
      <c r="B340">
        <v>2857</v>
      </c>
      <c r="L340" t="s">
        <v>14</v>
      </c>
      <c r="M340">
        <v>21</v>
      </c>
    </row>
    <row r="341" spans="1:13" x14ac:dyDescent="0.35">
      <c r="A341" t="s">
        <v>20</v>
      </c>
      <c r="B341">
        <v>107</v>
      </c>
      <c r="L341" t="s">
        <v>14</v>
      </c>
      <c r="M341">
        <v>67</v>
      </c>
    </row>
    <row r="342" spans="1:13" x14ac:dyDescent="0.35">
      <c r="A342" t="s">
        <v>20</v>
      </c>
      <c r="B342">
        <v>160</v>
      </c>
      <c r="L342" t="s">
        <v>14</v>
      </c>
      <c r="M342">
        <v>78</v>
      </c>
    </row>
    <row r="343" spans="1:13" x14ac:dyDescent="0.35">
      <c r="A343" t="s">
        <v>20</v>
      </c>
      <c r="B343">
        <v>2230</v>
      </c>
      <c r="L343" t="s">
        <v>14</v>
      </c>
      <c r="M343">
        <v>67</v>
      </c>
    </row>
    <row r="344" spans="1:13" x14ac:dyDescent="0.35">
      <c r="A344" t="s">
        <v>20</v>
      </c>
      <c r="B344">
        <v>316</v>
      </c>
      <c r="L344" t="s">
        <v>14</v>
      </c>
      <c r="M344">
        <v>263</v>
      </c>
    </row>
    <row r="345" spans="1:13" x14ac:dyDescent="0.35">
      <c r="A345" t="s">
        <v>20</v>
      </c>
      <c r="B345">
        <v>117</v>
      </c>
      <c r="L345" t="s">
        <v>14</v>
      </c>
      <c r="M345">
        <v>1691</v>
      </c>
    </row>
    <row r="346" spans="1:13" x14ac:dyDescent="0.35">
      <c r="A346" t="s">
        <v>20</v>
      </c>
      <c r="B346">
        <v>6406</v>
      </c>
      <c r="L346" t="s">
        <v>14</v>
      </c>
      <c r="M346">
        <v>181</v>
      </c>
    </row>
    <row r="347" spans="1:13" x14ac:dyDescent="0.35">
      <c r="A347" t="s">
        <v>20</v>
      </c>
      <c r="B347">
        <v>192</v>
      </c>
      <c r="L347" t="s">
        <v>14</v>
      </c>
      <c r="M347">
        <v>13</v>
      </c>
    </row>
    <row r="348" spans="1:13" x14ac:dyDescent="0.35">
      <c r="A348" t="s">
        <v>20</v>
      </c>
      <c r="B348">
        <v>26</v>
      </c>
      <c r="L348" t="s">
        <v>14</v>
      </c>
      <c r="M348">
        <v>1</v>
      </c>
    </row>
    <row r="349" spans="1:13" x14ac:dyDescent="0.35">
      <c r="A349" t="s">
        <v>20</v>
      </c>
      <c r="B349">
        <v>723</v>
      </c>
      <c r="L349" t="s">
        <v>14</v>
      </c>
      <c r="M349">
        <v>21</v>
      </c>
    </row>
    <row r="350" spans="1:13" x14ac:dyDescent="0.35">
      <c r="A350" t="s">
        <v>20</v>
      </c>
      <c r="B350">
        <v>170</v>
      </c>
      <c r="L350" t="s">
        <v>14</v>
      </c>
      <c r="M350">
        <v>830</v>
      </c>
    </row>
    <row r="351" spans="1:13" x14ac:dyDescent="0.35">
      <c r="A351" t="s">
        <v>20</v>
      </c>
      <c r="B351">
        <v>238</v>
      </c>
      <c r="L351" t="s">
        <v>14</v>
      </c>
      <c r="M351">
        <v>130</v>
      </c>
    </row>
    <row r="352" spans="1:13" x14ac:dyDescent="0.35">
      <c r="A352" t="s">
        <v>20</v>
      </c>
      <c r="B352">
        <v>55</v>
      </c>
      <c r="L352" t="s">
        <v>14</v>
      </c>
      <c r="M352">
        <v>55</v>
      </c>
    </row>
    <row r="353" spans="1:13" x14ac:dyDescent="0.35">
      <c r="A353" t="s">
        <v>20</v>
      </c>
      <c r="B353">
        <v>128</v>
      </c>
      <c r="L353" t="s">
        <v>14</v>
      </c>
      <c r="M353">
        <v>114</v>
      </c>
    </row>
    <row r="354" spans="1:13" x14ac:dyDescent="0.35">
      <c r="A354" t="s">
        <v>20</v>
      </c>
      <c r="B354">
        <v>2144</v>
      </c>
      <c r="L354" t="s">
        <v>14</v>
      </c>
      <c r="M354">
        <v>594</v>
      </c>
    </row>
    <row r="355" spans="1:13" x14ac:dyDescent="0.35">
      <c r="A355" t="s">
        <v>20</v>
      </c>
      <c r="B355">
        <v>2693</v>
      </c>
      <c r="L355" t="s">
        <v>14</v>
      </c>
      <c r="M355">
        <v>24</v>
      </c>
    </row>
    <row r="356" spans="1:13" x14ac:dyDescent="0.35">
      <c r="A356" t="s">
        <v>20</v>
      </c>
      <c r="B356">
        <v>432</v>
      </c>
      <c r="L356" t="s">
        <v>14</v>
      </c>
      <c r="M356">
        <v>252</v>
      </c>
    </row>
    <row r="357" spans="1:13" x14ac:dyDescent="0.35">
      <c r="A357" t="s">
        <v>20</v>
      </c>
      <c r="B357">
        <v>189</v>
      </c>
      <c r="L357" t="s">
        <v>14</v>
      </c>
      <c r="M357">
        <v>67</v>
      </c>
    </row>
    <row r="358" spans="1:13" x14ac:dyDescent="0.35">
      <c r="A358" t="s">
        <v>20</v>
      </c>
      <c r="B358">
        <v>154</v>
      </c>
      <c r="L358" t="s">
        <v>14</v>
      </c>
      <c r="M358">
        <v>742</v>
      </c>
    </row>
    <row r="359" spans="1:13" x14ac:dyDescent="0.35">
      <c r="A359" t="s">
        <v>20</v>
      </c>
      <c r="B359">
        <v>96</v>
      </c>
      <c r="L359" t="s">
        <v>14</v>
      </c>
      <c r="M359">
        <v>75</v>
      </c>
    </row>
    <row r="360" spans="1:13" x14ac:dyDescent="0.35">
      <c r="A360" t="s">
        <v>20</v>
      </c>
      <c r="B360">
        <v>3063</v>
      </c>
      <c r="L360" t="s">
        <v>14</v>
      </c>
      <c r="M360">
        <v>4405</v>
      </c>
    </row>
    <row r="361" spans="1:13" x14ac:dyDescent="0.35">
      <c r="A361" t="s">
        <v>20</v>
      </c>
      <c r="B361">
        <v>2266</v>
      </c>
      <c r="L361" t="s">
        <v>14</v>
      </c>
      <c r="M361">
        <v>92</v>
      </c>
    </row>
    <row r="362" spans="1:13" x14ac:dyDescent="0.35">
      <c r="A362" t="s">
        <v>20</v>
      </c>
      <c r="B362">
        <v>194</v>
      </c>
      <c r="L362" t="s">
        <v>14</v>
      </c>
      <c r="M362">
        <v>64</v>
      </c>
    </row>
    <row r="363" spans="1:13" x14ac:dyDescent="0.35">
      <c r="A363" t="s">
        <v>20</v>
      </c>
      <c r="B363">
        <v>129</v>
      </c>
      <c r="L363" t="s">
        <v>14</v>
      </c>
      <c r="M363">
        <v>64</v>
      </c>
    </row>
    <row r="364" spans="1:13" x14ac:dyDescent="0.35">
      <c r="A364" t="s">
        <v>20</v>
      </c>
      <c r="B364">
        <v>375</v>
      </c>
      <c r="L364" t="s">
        <v>14</v>
      </c>
      <c r="M364">
        <v>842</v>
      </c>
    </row>
    <row r="365" spans="1:13" x14ac:dyDescent="0.35">
      <c r="A365" t="s">
        <v>20</v>
      </c>
      <c r="B365">
        <v>409</v>
      </c>
      <c r="L365" t="s">
        <v>14</v>
      </c>
      <c r="M365">
        <v>112</v>
      </c>
    </row>
    <row r="366" spans="1:13" x14ac:dyDescent="0.35">
      <c r="A366" t="s">
        <v>20</v>
      </c>
      <c r="B366">
        <v>234</v>
      </c>
      <c r="L366" t="s">
        <v>14</v>
      </c>
      <c r="M366">
        <v>374</v>
      </c>
    </row>
    <row r="367" spans="1:13" x14ac:dyDescent="0.35">
      <c r="A367" t="s">
        <v>20</v>
      </c>
      <c r="B367">
        <v>3016</v>
      </c>
    </row>
    <row r="368" spans="1:13" x14ac:dyDescent="0.35">
      <c r="A368" t="s">
        <v>20</v>
      </c>
      <c r="B368">
        <v>264</v>
      </c>
    </row>
    <row r="369" spans="1:2" x14ac:dyDescent="0.35">
      <c r="A369" t="s">
        <v>20</v>
      </c>
      <c r="B369">
        <v>272</v>
      </c>
    </row>
    <row r="370" spans="1:2" x14ac:dyDescent="0.35">
      <c r="A370" t="s">
        <v>20</v>
      </c>
      <c r="B370">
        <v>419</v>
      </c>
    </row>
    <row r="371" spans="1:2" x14ac:dyDescent="0.35">
      <c r="A371" t="s">
        <v>20</v>
      </c>
      <c r="B371">
        <v>1621</v>
      </c>
    </row>
    <row r="372" spans="1:2" x14ac:dyDescent="0.35">
      <c r="A372" t="s">
        <v>20</v>
      </c>
      <c r="B372">
        <v>1101</v>
      </c>
    </row>
    <row r="373" spans="1:2" x14ac:dyDescent="0.35">
      <c r="A373" t="s">
        <v>20</v>
      </c>
      <c r="B373">
        <v>1073</v>
      </c>
    </row>
    <row r="374" spans="1:2" x14ac:dyDescent="0.35">
      <c r="A374" t="s">
        <v>20</v>
      </c>
      <c r="B374">
        <v>331</v>
      </c>
    </row>
    <row r="375" spans="1:2" x14ac:dyDescent="0.35">
      <c r="A375" t="s">
        <v>20</v>
      </c>
      <c r="B375">
        <v>1170</v>
      </c>
    </row>
    <row r="376" spans="1:2" x14ac:dyDescent="0.35">
      <c r="A376" t="s">
        <v>20</v>
      </c>
      <c r="B376">
        <v>363</v>
      </c>
    </row>
    <row r="377" spans="1:2" x14ac:dyDescent="0.35">
      <c r="A377" t="s">
        <v>20</v>
      </c>
      <c r="B377">
        <v>103</v>
      </c>
    </row>
    <row r="378" spans="1:2" x14ac:dyDescent="0.35">
      <c r="A378" t="s">
        <v>20</v>
      </c>
      <c r="B378">
        <v>147</v>
      </c>
    </row>
    <row r="379" spans="1:2" x14ac:dyDescent="0.35">
      <c r="A379" t="s">
        <v>20</v>
      </c>
      <c r="B379">
        <v>110</v>
      </c>
    </row>
    <row r="380" spans="1:2" x14ac:dyDescent="0.35">
      <c r="A380" t="s">
        <v>20</v>
      </c>
      <c r="B380">
        <v>134</v>
      </c>
    </row>
    <row r="381" spans="1:2" x14ac:dyDescent="0.35">
      <c r="A381" t="s">
        <v>20</v>
      </c>
      <c r="B381">
        <v>269</v>
      </c>
    </row>
    <row r="382" spans="1:2" x14ac:dyDescent="0.35">
      <c r="A382" t="s">
        <v>20</v>
      </c>
      <c r="B382">
        <v>175</v>
      </c>
    </row>
    <row r="383" spans="1:2" x14ac:dyDescent="0.35">
      <c r="A383" t="s">
        <v>20</v>
      </c>
      <c r="B383">
        <v>69</v>
      </c>
    </row>
    <row r="384" spans="1:2" x14ac:dyDescent="0.35">
      <c r="A384" t="s">
        <v>20</v>
      </c>
      <c r="B384">
        <v>190</v>
      </c>
    </row>
    <row r="385" spans="1:2" x14ac:dyDescent="0.35">
      <c r="A385" t="s">
        <v>20</v>
      </c>
      <c r="B385">
        <v>237</v>
      </c>
    </row>
    <row r="386" spans="1:2" x14ac:dyDescent="0.35">
      <c r="A386" t="s">
        <v>20</v>
      </c>
      <c r="B386">
        <v>196</v>
      </c>
    </row>
    <row r="387" spans="1:2" x14ac:dyDescent="0.35">
      <c r="A387" t="s">
        <v>20</v>
      </c>
      <c r="B387">
        <v>7295</v>
      </c>
    </row>
    <row r="388" spans="1:2" x14ac:dyDescent="0.35">
      <c r="A388" t="s">
        <v>20</v>
      </c>
      <c r="B388">
        <v>2893</v>
      </c>
    </row>
    <row r="389" spans="1:2" x14ac:dyDescent="0.35">
      <c r="A389" t="s">
        <v>20</v>
      </c>
      <c r="B389">
        <v>820</v>
      </c>
    </row>
    <row r="390" spans="1:2" x14ac:dyDescent="0.35">
      <c r="A390" t="s">
        <v>20</v>
      </c>
      <c r="B390">
        <v>2038</v>
      </c>
    </row>
    <row r="391" spans="1:2" x14ac:dyDescent="0.35">
      <c r="A391" t="s">
        <v>20</v>
      </c>
      <c r="B391">
        <v>116</v>
      </c>
    </row>
    <row r="392" spans="1:2" x14ac:dyDescent="0.35">
      <c r="A392" t="s">
        <v>20</v>
      </c>
      <c r="B392">
        <v>1345</v>
      </c>
    </row>
    <row r="393" spans="1:2" x14ac:dyDescent="0.35">
      <c r="A393" t="s">
        <v>20</v>
      </c>
      <c r="B393">
        <v>168</v>
      </c>
    </row>
    <row r="394" spans="1:2" x14ac:dyDescent="0.35">
      <c r="A394" t="s">
        <v>20</v>
      </c>
      <c r="B394">
        <v>137</v>
      </c>
    </row>
    <row r="395" spans="1:2" x14ac:dyDescent="0.35">
      <c r="A395" t="s">
        <v>20</v>
      </c>
      <c r="B395">
        <v>186</v>
      </c>
    </row>
    <row r="396" spans="1:2" x14ac:dyDescent="0.35">
      <c r="A396" t="s">
        <v>20</v>
      </c>
      <c r="B396">
        <v>125</v>
      </c>
    </row>
    <row r="397" spans="1:2" x14ac:dyDescent="0.35">
      <c r="A397" t="s">
        <v>20</v>
      </c>
      <c r="B397">
        <v>202</v>
      </c>
    </row>
    <row r="398" spans="1:2" x14ac:dyDescent="0.35">
      <c r="A398" t="s">
        <v>20</v>
      </c>
      <c r="B398">
        <v>103</v>
      </c>
    </row>
    <row r="399" spans="1:2" x14ac:dyDescent="0.35">
      <c r="A399" t="s">
        <v>20</v>
      </c>
      <c r="B399">
        <v>1785</v>
      </c>
    </row>
    <row r="400" spans="1:2" x14ac:dyDescent="0.35">
      <c r="A400" t="s">
        <v>20</v>
      </c>
      <c r="B400">
        <v>157</v>
      </c>
    </row>
    <row r="401" spans="1:2" x14ac:dyDescent="0.35">
      <c r="A401" t="s">
        <v>20</v>
      </c>
      <c r="B401">
        <v>555</v>
      </c>
    </row>
    <row r="402" spans="1:2" x14ac:dyDescent="0.35">
      <c r="A402" t="s">
        <v>20</v>
      </c>
      <c r="B402">
        <v>297</v>
      </c>
    </row>
    <row r="403" spans="1:2" x14ac:dyDescent="0.35">
      <c r="A403" t="s">
        <v>20</v>
      </c>
      <c r="B403">
        <v>123</v>
      </c>
    </row>
    <row r="404" spans="1:2" x14ac:dyDescent="0.35">
      <c r="A404" t="s">
        <v>20</v>
      </c>
      <c r="B404">
        <v>3036</v>
      </c>
    </row>
    <row r="405" spans="1:2" x14ac:dyDescent="0.35">
      <c r="A405" t="s">
        <v>20</v>
      </c>
      <c r="B405">
        <v>144</v>
      </c>
    </row>
    <row r="406" spans="1:2" x14ac:dyDescent="0.35">
      <c r="A406" t="s">
        <v>20</v>
      </c>
      <c r="B406">
        <v>121</v>
      </c>
    </row>
    <row r="407" spans="1:2" x14ac:dyDescent="0.35">
      <c r="A407" t="s">
        <v>20</v>
      </c>
      <c r="B407">
        <v>181</v>
      </c>
    </row>
    <row r="408" spans="1:2" x14ac:dyDescent="0.35">
      <c r="A408" t="s">
        <v>20</v>
      </c>
      <c r="B408">
        <v>122</v>
      </c>
    </row>
    <row r="409" spans="1:2" x14ac:dyDescent="0.35">
      <c r="A409" t="s">
        <v>20</v>
      </c>
      <c r="B409">
        <v>1071</v>
      </c>
    </row>
    <row r="410" spans="1:2" x14ac:dyDescent="0.35">
      <c r="A410" t="s">
        <v>20</v>
      </c>
      <c r="B410">
        <v>980</v>
      </c>
    </row>
    <row r="411" spans="1:2" x14ac:dyDescent="0.35">
      <c r="A411" t="s">
        <v>20</v>
      </c>
      <c r="B411">
        <v>536</v>
      </c>
    </row>
    <row r="412" spans="1:2" x14ac:dyDescent="0.35">
      <c r="A412" t="s">
        <v>20</v>
      </c>
      <c r="B412">
        <v>1991</v>
      </c>
    </row>
    <row r="413" spans="1:2" x14ac:dyDescent="0.35">
      <c r="A413" t="s">
        <v>20</v>
      </c>
      <c r="B413">
        <v>180</v>
      </c>
    </row>
    <row r="414" spans="1:2" x14ac:dyDescent="0.35">
      <c r="A414" t="s">
        <v>20</v>
      </c>
      <c r="B414">
        <v>130</v>
      </c>
    </row>
    <row r="415" spans="1:2" x14ac:dyDescent="0.35">
      <c r="A415" t="s">
        <v>20</v>
      </c>
      <c r="B415">
        <v>122</v>
      </c>
    </row>
    <row r="416" spans="1:2" x14ac:dyDescent="0.35">
      <c r="A416" t="s">
        <v>20</v>
      </c>
      <c r="B416">
        <v>140</v>
      </c>
    </row>
    <row r="417" spans="1:2" x14ac:dyDescent="0.35">
      <c r="A417" t="s">
        <v>20</v>
      </c>
      <c r="B417">
        <v>3388</v>
      </c>
    </row>
    <row r="418" spans="1:2" x14ac:dyDescent="0.35">
      <c r="A418" t="s">
        <v>20</v>
      </c>
      <c r="B418">
        <v>280</v>
      </c>
    </row>
    <row r="419" spans="1:2" x14ac:dyDescent="0.35">
      <c r="A419" t="s">
        <v>20</v>
      </c>
      <c r="B419">
        <v>366</v>
      </c>
    </row>
    <row r="420" spans="1:2" x14ac:dyDescent="0.35">
      <c r="A420" t="s">
        <v>20</v>
      </c>
      <c r="B420">
        <v>270</v>
      </c>
    </row>
    <row r="421" spans="1:2" x14ac:dyDescent="0.35">
      <c r="A421" t="s">
        <v>20</v>
      </c>
      <c r="B421">
        <v>137</v>
      </c>
    </row>
    <row r="422" spans="1:2" x14ac:dyDescent="0.35">
      <c r="A422" t="s">
        <v>20</v>
      </c>
      <c r="B422">
        <v>3205</v>
      </c>
    </row>
    <row r="423" spans="1:2" x14ac:dyDescent="0.35">
      <c r="A423" t="s">
        <v>20</v>
      </c>
      <c r="B423">
        <v>288</v>
      </c>
    </row>
    <row r="424" spans="1:2" x14ac:dyDescent="0.35">
      <c r="A424" t="s">
        <v>20</v>
      </c>
      <c r="B424">
        <v>148</v>
      </c>
    </row>
    <row r="425" spans="1:2" x14ac:dyDescent="0.35">
      <c r="A425" t="s">
        <v>20</v>
      </c>
      <c r="B425">
        <v>114</v>
      </c>
    </row>
    <row r="426" spans="1:2" x14ac:dyDescent="0.35">
      <c r="A426" t="s">
        <v>20</v>
      </c>
      <c r="B426">
        <v>1518</v>
      </c>
    </row>
    <row r="427" spans="1:2" x14ac:dyDescent="0.35">
      <c r="A427" t="s">
        <v>20</v>
      </c>
      <c r="B427">
        <v>166</v>
      </c>
    </row>
    <row r="428" spans="1:2" x14ac:dyDescent="0.35">
      <c r="A428" t="s">
        <v>20</v>
      </c>
      <c r="B428">
        <v>100</v>
      </c>
    </row>
    <row r="429" spans="1:2" x14ac:dyDescent="0.35">
      <c r="A429" t="s">
        <v>20</v>
      </c>
      <c r="B429">
        <v>235</v>
      </c>
    </row>
    <row r="430" spans="1:2" x14ac:dyDescent="0.35">
      <c r="A430" t="s">
        <v>20</v>
      </c>
      <c r="B430">
        <v>148</v>
      </c>
    </row>
    <row r="431" spans="1:2" x14ac:dyDescent="0.35">
      <c r="A431" t="s">
        <v>20</v>
      </c>
      <c r="B431">
        <v>198</v>
      </c>
    </row>
    <row r="432" spans="1:2" x14ac:dyDescent="0.35">
      <c r="A432" t="s">
        <v>20</v>
      </c>
      <c r="B432">
        <v>150</v>
      </c>
    </row>
    <row r="433" spans="1:2" x14ac:dyDescent="0.35">
      <c r="A433" t="s">
        <v>20</v>
      </c>
      <c r="B433">
        <v>216</v>
      </c>
    </row>
    <row r="434" spans="1:2" x14ac:dyDescent="0.35">
      <c r="A434" t="s">
        <v>20</v>
      </c>
      <c r="B434">
        <v>5139</v>
      </c>
    </row>
    <row r="435" spans="1:2" x14ac:dyDescent="0.35">
      <c r="A435" t="s">
        <v>20</v>
      </c>
      <c r="B435">
        <v>2353</v>
      </c>
    </row>
    <row r="436" spans="1:2" x14ac:dyDescent="0.35">
      <c r="A436" t="s">
        <v>20</v>
      </c>
      <c r="B436">
        <v>78</v>
      </c>
    </row>
    <row r="437" spans="1:2" x14ac:dyDescent="0.35">
      <c r="A437" t="s">
        <v>20</v>
      </c>
      <c r="B437">
        <v>174</v>
      </c>
    </row>
    <row r="438" spans="1:2" x14ac:dyDescent="0.35">
      <c r="A438" t="s">
        <v>20</v>
      </c>
      <c r="B438">
        <v>164</v>
      </c>
    </row>
    <row r="439" spans="1:2" x14ac:dyDescent="0.35">
      <c r="A439" t="s">
        <v>20</v>
      </c>
      <c r="B439">
        <v>161</v>
      </c>
    </row>
    <row r="440" spans="1:2" x14ac:dyDescent="0.35">
      <c r="A440" t="s">
        <v>20</v>
      </c>
      <c r="B440">
        <v>138</v>
      </c>
    </row>
    <row r="441" spans="1:2" x14ac:dyDescent="0.35">
      <c r="A441" t="s">
        <v>20</v>
      </c>
      <c r="B441">
        <v>3308</v>
      </c>
    </row>
    <row r="442" spans="1:2" x14ac:dyDescent="0.35">
      <c r="A442" t="s">
        <v>20</v>
      </c>
      <c r="B442">
        <v>127</v>
      </c>
    </row>
    <row r="443" spans="1:2" x14ac:dyDescent="0.35">
      <c r="A443" t="s">
        <v>20</v>
      </c>
      <c r="B443">
        <v>207</v>
      </c>
    </row>
    <row r="444" spans="1:2" x14ac:dyDescent="0.35">
      <c r="A444" t="s">
        <v>20</v>
      </c>
      <c r="B444">
        <v>181</v>
      </c>
    </row>
    <row r="445" spans="1:2" x14ac:dyDescent="0.35">
      <c r="A445" t="s">
        <v>20</v>
      </c>
      <c r="B445">
        <v>110</v>
      </c>
    </row>
    <row r="446" spans="1:2" x14ac:dyDescent="0.35">
      <c r="A446" t="s">
        <v>20</v>
      </c>
      <c r="B446">
        <v>185</v>
      </c>
    </row>
    <row r="447" spans="1:2" x14ac:dyDescent="0.35">
      <c r="A447" t="s">
        <v>20</v>
      </c>
      <c r="B447">
        <v>121</v>
      </c>
    </row>
    <row r="448" spans="1:2" x14ac:dyDescent="0.35">
      <c r="A448" t="s">
        <v>20</v>
      </c>
      <c r="B448">
        <v>106</v>
      </c>
    </row>
    <row r="449" spans="1:2" x14ac:dyDescent="0.35">
      <c r="A449" t="s">
        <v>20</v>
      </c>
      <c r="B449">
        <v>142</v>
      </c>
    </row>
    <row r="450" spans="1:2" x14ac:dyDescent="0.35">
      <c r="A450" t="s">
        <v>20</v>
      </c>
      <c r="B450">
        <v>233</v>
      </c>
    </row>
    <row r="451" spans="1:2" x14ac:dyDescent="0.35">
      <c r="A451" t="s">
        <v>20</v>
      </c>
      <c r="B451">
        <v>218</v>
      </c>
    </row>
    <row r="452" spans="1:2" x14ac:dyDescent="0.35">
      <c r="A452" t="s">
        <v>20</v>
      </c>
      <c r="B452">
        <v>76</v>
      </c>
    </row>
    <row r="453" spans="1:2" x14ac:dyDescent="0.35">
      <c r="A453" t="s">
        <v>20</v>
      </c>
      <c r="B453">
        <v>43</v>
      </c>
    </row>
    <row r="454" spans="1:2" x14ac:dyDescent="0.35">
      <c r="A454" t="s">
        <v>20</v>
      </c>
      <c r="B454">
        <v>221</v>
      </c>
    </row>
    <row r="455" spans="1:2" x14ac:dyDescent="0.35">
      <c r="A455" t="s">
        <v>20</v>
      </c>
      <c r="B455">
        <v>2805</v>
      </c>
    </row>
    <row r="456" spans="1:2" x14ac:dyDescent="0.35">
      <c r="A456" t="s">
        <v>20</v>
      </c>
      <c r="B456">
        <v>68</v>
      </c>
    </row>
    <row r="457" spans="1:2" x14ac:dyDescent="0.35">
      <c r="A457" t="s">
        <v>20</v>
      </c>
      <c r="B457">
        <v>183</v>
      </c>
    </row>
    <row r="458" spans="1:2" x14ac:dyDescent="0.35">
      <c r="A458" t="s">
        <v>20</v>
      </c>
      <c r="B458">
        <v>133</v>
      </c>
    </row>
    <row r="459" spans="1:2" x14ac:dyDescent="0.35">
      <c r="A459" t="s">
        <v>20</v>
      </c>
      <c r="B459">
        <v>2489</v>
      </c>
    </row>
    <row r="460" spans="1:2" x14ac:dyDescent="0.35">
      <c r="A460" t="s">
        <v>20</v>
      </c>
      <c r="B460">
        <v>69</v>
      </c>
    </row>
    <row r="461" spans="1:2" x14ac:dyDescent="0.35">
      <c r="A461" t="s">
        <v>20</v>
      </c>
      <c r="B461">
        <v>279</v>
      </c>
    </row>
    <row r="462" spans="1:2" x14ac:dyDescent="0.35">
      <c r="A462" t="s">
        <v>20</v>
      </c>
      <c r="B462">
        <v>210</v>
      </c>
    </row>
    <row r="463" spans="1:2" x14ac:dyDescent="0.35">
      <c r="A463" t="s">
        <v>20</v>
      </c>
      <c r="B463">
        <v>2100</v>
      </c>
    </row>
    <row r="464" spans="1:2" x14ac:dyDescent="0.35">
      <c r="A464" t="s">
        <v>20</v>
      </c>
      <c r="B464">
        <v>252</v>
      </c>
    </row>
    <row r="465" spans="1:2" x14ac:dyDescent="0.35">
      <c r="A465" t="s">
        <v>20</v>
      </c>
      <c r="B465">
        <v>1280</v>
      </c>
    </row>
    <row r="466" spans="1:2" x14ac:dyDescent="0.35">
      <c r="A466" t="s">
        <v>20</v>
      </c>
      <c r="B466">
        <v>157</v>
      </c>
    </row>
    <row r="467" spans="1:2" x14ac:dyDescent="0.35">
      <c r="A467" t="s">
        <v>20</v>
      </c>
      <c r="B467">
        <v>194</v>
      </c>
    </row>
    <row r="468" spans="1:2" x14ac:dyDescent="0.35">
      <c r="A468" t="s">
        <v>20</v>
      </c>
      <c r="B468">
        <v>82</v>
      </c>
    </row>
    <row r="469" spans="1:2" x14ac:dyDescent="0.35">
      <c r="A469" t="s">
        <v>20</v>
      </c>
      <c r="B469">
        <v>4233</v>
      </c>
    </row>
    <row r="470" spans="1:2" x14ac:dyDescent="0.35">
      <c r="A470" t="s">
        <v>20</v>
      </c>
      <c r="B470">
        <v>1297</v>
      </c>
    </row>
    <row r="471" spans="1:2" x14ac:dyDescent="0.35">
      <c r="A471" t="s">
        <v>20</v>
      </c>
      <c r="B471">
        <v>165</v>
      </c>
    </row>
    <row r="472" spans="1:2" x14ac:dyDescent="0.35">
      <c r="A472" t="s">
        <v>20</v>
      </c>
      <c r="B472">
        <v>119</v>
      </c>
    </row>
    <row r="473" spans="1:2" x14ac:dyDescent="0.35">
      <c r="A473" t="s">
        <v>20</v>
      </c>
      <c r="B473">
        <v>1797</v>
      </c>
    </row>
    <row r="474" spans="1:2" x14ac:dyDescent="0.35">
      <c r="A474" t="s">
        <v>20</v>
      </c>
      <c r="B474">
        <v>261</v>
      </c>
    </row>
    <row r="475" spans="1:2" x14ac:dyDescent="0.35">
      <c r="A475" t="s">
        <v>20</v>
      </c>
      <c r="B475">
        <v>157</v>
      </c>
    </row>
    <row r="476" spans="1:2" x14ac:dyDescent="0.35">
      <c r="A476" t="s">
        <v>20</v>
      </c>
      <c r="B476">
        <v>3533</v>
      </c>
    </row>
    <row r="477" spans="1:2" x14ac:dyDescent="0.35">
      <c r="A477" t="s">
        <v>20</v>
      </c>
      <c r="B477">
        <v>155</v>
      </c>
    </row>
    <row r="478" spans="1:2" x14ac:dyDescent="0.35">
      <c r="A478" t="s">
        <v>20</v>
      </c>
      <c r="B478">
        <v>132</v>
      </c>
    </row>
    <row r="479" spans="1:2" x14ac:dyDescent="0.35">
      <c r="A479" t="s">
        <v>20</v>
      </c>
      <c r="B479">
        <v>1354</v>
      </c>
    </row>
    <row r="480" spans="1:2" x14ac:dyDescent="0.35">
      <c r="A480" t="s">
        <v>20</v>
      </c>
      <c r="B480">
        <v>48</v>
      </c>
    </row>
    <row r="481" spans="1:2" x14ac:dyDescent="0.35">
      <c r="A481" t="s">
        <v>20</v>
      </c>
      <c r="B481">
        <v>110</v>
      </c>
    </row>
    <row r="482" spans="1:2" x14ac:dyDescent="0.35">
      <c r="A482" t="s">
        <v>20</v>
      </c>
      <c r="B482">
        <v>172</v>
      </c>
    </row>
    <row r="483" spans="1:2" x14ac:dyDescent="0.35">
      <c r="A483" t="s">
        <v>20</v>
      </c>
      <c r="B483">
        <v>307</v>
      </c>
    </row>
    <row r="484" spans="1:2" x14ac:dyDescent="0.35">
      <c r="A484" t="s">
        <v>20</v>
      </c>
      <c r="B484">
        <v>160</v>
      </c>
    </row>
    <row r="485" spans="1:2" x14ac:dyDescent="0.35">
      <c r="A485" t="s">
        <v>20</v>
      </c>
      <c r="B485">
        <v>1467</v>
      </c>
    </row>
    <row r="486" spans="1:2" x14ac:dyDescent="0.35">
      <c r="A486" t="s">
        <v>20</v>
      </c>
      <c r="B486">
        <v>2662</v>
      </c>
    </row>
    <row r="487" spans="1:2" x14ac:dyDescent="0.35">
      <c r="A487" t="s">
        <v>20</v>
      </c>
      <c r="B487">
        <v>452</v>
      </c>
    </row>
    <row r="488" spans="1:2" x14ac:dyDescent="0.35">
      <c r="A488" t="s">
        <v>20</v>
      </c>
      <c r="B488">
        <v>158</v>
      </c>
    </row>
    <row r="489" spans="1:2" x14ac:dyDescent="0.35">
      <c r="A489" t="s">
        <v>20</v>
      </c>
      <c r="B489">
        <v>225</v>
      </c>
    </row>
    <row r="490" spans="1:2" x14ac:dyDescent="0.35">
      <c r="A490" t="s">
        <v>20</v>
      </c>
      <c r="B490">
        <v>65</v>
      </c>
    </row>
    <row r="491" spans="1:2" x14ac:dyDescent="0.35">
      <c r="A491" t="s">
        <v>20</v>
      </c>
      <c r="B491">
        <v>163</v>
      </c>
    </row>
    <row r="492" spans="1:2" x14ac:dyDescent="0.35">
      <c r="A492" t="s">
        <v>20</v>
      </c>
      <c r="B492">
        <v>85</v>
      </c>
    </row>
    <row r="493" spans="1:2" x14ac:dyDescent="0.35">
      <c r="A493" t="s">
        <v>20</v>
      </c>
      <c r="B493">
        <v>217</v>
      </c>
    </row>
    <row r="494" spans="1:2" x14ac:dyDescent="0.35">
      <c r="A494" t="s">
        <v>20</v>
      </c>
      <c r="B494">
        <v>150</v>
      </c>
    </row>
    <row r="495" spans="1:2" x14ac:dyDescent="0.35">
      <c r="A495" t="s">
        <v>20</v>
      </c>
      <c r="B495">
        <v>3272</v>
      </c>
    </row>
    <row r="496" spans="1:2" x14ac:dyDescent="0.35">
      <c r="A496" t="s">
        <v>20</v>
      </c>
      <c r="B496">
        <v>300</v>
      </c>
    </row>
    <row r="497" spans="1:2" x14ac:dyDescent="0.35">
      <c r="A497" t="s">
        <v>20</v>
      </c>
      <c r="B497">
        <v>126</v>
      </c>
    </row>
    <row r="498" spans="1:2" x14ac:dyDescent="0.35">
      <c r="A498" t="s">
        <v>20</v>
      </c>
      <c r="B498">
        <v>2320</v>
      </c>
    </row>
    <row r="499" spans="1:2" x14ac:dyDescent="0.35">
      <c r="A499" t="s">
        <v>20</v>
      </c>
      <c r="B499">
        <v>81</v>
      </c>
    </row>
    <row r="500" spans="1:2" x14ac:dyDescent="0.35">
      <c r="A500" t="s">
        <v>20</v>
      </c>
      <c r="B500">
        <v>1887</v>
      </c>
    </row>
    <row r="501" spans="1:2" x14ac:dyDescent="0.35">
      <c r="A501" t="s">
        <v>20</v>
      </c>
      <c r="B501">
        <v>4358</v>
      </c>
    </row>
    <row r="502" spans="1:2" x14ac:dyDescent="0.35">
      <c r="A502" t="s">
        <v>20</v>
      </c>
      <c r="B502">
        <v>53</v>
      </c>
    </row>
    <row r="503" spans="1:2" x14ac:dyDescent="0.35">
      <c r="A503" t="s">
        <v>20</v>
      </c>
      <c r="B503">
        <v>2414</v>
      </c>
    </row>
    <row r="504" spans="1:2" x14ac:dyDescent="0.35">
      <c r="A504" t="s">
        <v>20</v>
      </c>
      <c r="B504">
        <v>80</v>
      </c>
    </row>
    <row r="505" spans="1:2" x14ac:dyDescent="0.35">
      <c r="A505" t="s">
        <v>20</v>
      </c>
      <c r="B505">
        <v>193</v>
      </c>
    </row>
    <row r="506" spans="1:2" x14ac:dyDescent="0.35">
      <c r="A506" t="s">
        <v>20</v>
      </c>
      <c r="B506">
        <v>52</v>
      </c>
    </row>
    <row r="507" spans="1:2" x14ac:dyDescent="0.35">
      <c r="A507" t="s">
        <v>20</v>
      </c>
      <c r="B507">
        <v>290</v>
      </c>
    </row>
    <row r="508" spans="1:2" x14ac:dyDescent="0.35">
      <c r="A508" t="s">
        <v>20</v>
      </c>
      <c r="B508">
        <v>122</v>
      </c>
    </row>
    <row r="509" spans="1:2" x14ac:dyDescent="0.35">
      <c r="A509" t="s">
        <v>20</v>
      </c>
      <c r="B509">
        <v>1470</v>
      </c>
    </row>
    <row r="510" spans="1:2" x14ac:dyDescent="0.35">
      <c r="A510" t="s">
        <v>20</v>
      </c>
      <c r="B510">
        <v>165</v>
      </c>
    </row>
    <row r="511" spans="1:2" x14ac:dyDescent="0.35">
      <c r="A511" t="s">
        <v>20</v>
      </c>
      <c r="B511">
        <v>182</v>
      </c>
    </row>
    <row r="512" spans="1:2" x14ac:dyDescent="0.35">
      <c r="A512" t="s">
        <v>20</v>
      </c>
      <c r="B512">
        <v>199</v>
      </c>
    </row>
    <row r="513" spans="1:2" x14ac:dyDescent="0.35">
      <c r="A513" t="s">
        <v>20</v>
      </c>
      <c r="B513">
        <v>56</v>
      </c>
    </row>
    <row r="514" spans="1:2" x14ac:dyDescent="0.35">
      <c r="A514" t="s">
        <v>20</v>
      </c>
      <c r="B514">
        <v>1460</v>
      </c>
    </row>
    <row r="515" spans="1:2" x14ac:dyDescent="0.35">
      <c r="A515" t="s">
        <v>20</v>
      </c>
      <c r="B515">
        <v>123</v>
      </c>
    </row>
    <row r="516" spans="1:2" x14ac:dyDescent="0.35">
      <c r="A516" t="s">
        <v>20</v>
      </c>
      <c r="B516">
        <v>159</v>
      </c>
    </row>
    <row r="517" spans="1:2" x14ac:dyDescent="0.35">
      <c r="A517" t="s">
        <v>20</v>
      </c>
      <c r="B517">
        <v>110</v>
      </c>
    </row>
    <row r="518" spans="1:2" x14ac:dyDescent="0.35">
      <c r="A518" t="s">
        <v>20</v>
      </c>
      <c r="B518">
        <v>236</v>
      </c>
    </row>
    <row r="519" spans="1:2" x14ac:dyDescent="0.35">
      <c r="A519" t="s">
        <v>20</v>
      </c>
      <c r="B519">
        <v>191</v>
      </c>
    </row>
    <row r="520" spans="1:2" x14ac:dyDescent="0.35">
      <c r="A520" t="s">
        <v>20</v>
      </c>
      <c r="B520">
        <v>3934</v>
      </c>
    </row>
    <row r="521" spans="1:2" x14ac:dyDescent="0.35">
      <c r="A521" t="s">
        <v>20</v>
      </c>
      <c r="B521">
        <v>80</v>
      </c>
    </row>
    <row r="522" spans="1:2" x14ac:dyDescent="0.35">
      <c r="A522" t="s">
        <v>20</v>
      </c>
      <c r="B522">
        <v>462</v>
      </c>
    </row>
    <row r="523" spans="1:2" x14ac:dyDescent="0.35">
      <c r="A523" t="s">
        <v>20</v>
      </c>
      <c r="B523">
        <v>179</v>
      </c>
    </row>
    <row r="524" spans="1:2" x14ac:dyDescent="0.35">
      <c r="A524" t="s">
        <v>20</v>
      </c>
      <c r="B524">
        <v>1866</v>
      </c>
    </row>
    <row r="525" spans="1:2" x14ac:dyDescent="0.35">
      <c r="A525" t="s">
        <v>20</v>
      </c>
      <c r="B525">
        <v>156</v>
      </c>
    </row>
    <row r="526" spans="1:2" x14ac:dyDescent="0.35">
      <c r="A526" t="s">
        <v>20</v>
      </c>
      <c r="B526">
        <v>255</v>
      </c>
    </row>
    <row r="527" spans="1:2" x14ac:dyDescent="0.35">
      <c r="A527" t="s">
        <v>20</v>
      </c>
      <c r="B527">
        <v>2261</v>
      </c>
    </row>
    <row r="528" spans="1:2" x14ac:dyDescent="0.35">
      <c r="A528" t="s">
        <v>20</v>
      </c>
      <c r="B528">
        <v>40</v>
      </c>
    </row>
    <row r="529" spans="1:2" x14ac:dyDescent="0.35">
      <c r="A529" t="s">
        <v>20</v>
      </c>
      <c r="B529">
        <v>2289</v>
      </c>
    </row>
    <row r="530" spans="1:2" x14ac:dyDescent="0.35">
      <c r="A530" t="s">
        <v>20</v>
      </c>
      <c r="B530">
        <v>65</v>
      </c>
    </row>
    <row r="531" spans="1:2" x14ac:dyDescent="0.35">
      <c r="A531" t="s">
        <v>20</v>
      </c>
      <c r="B531">
        <v>3777</v>
      </c>
    </row>
    <row r="532" spans="1:2" x14ac:dyDescent="0.35">
      <c r="A532" t="s">
        <v>20</v>
      </c>
      <c r="B532">
        <v>184</v>
      </c>
    </row>
    <row r="533" spans="1:2" x14ac:dyDescent="0.35">
      <c r="A533" t="s">
        <v>20</v>
      </c>
      <c r="B533">
        <v>85</v>
      </c>
    </row>
    <row r="534" spans="1:2" x14ac:dyDescent="0.35">
      <c r="A534" t="s">
        <v>20</v>
      </c>
      <c r="B534">
        <v>144</v>
      </c>
    </row>
    <row r="535" spans="1:2" x14ac:dyDescent="0.35">
      <c r="A535" t="s">
        <v>20</v>
      </c>
      <c r="B535">
        <v>1902</v>
      </c>
    </row>
    <row r="536" spans="1:2" x14ac:dyDescent="0.35">
      <c r="A536" t="s">
        <v>20</v>
      </c>
      <c r="B536">
        <v>105</v>
      </c>
    </row>
    <row r="537" spans="1:2" x14ac:dyDescent="0.35">
      <c r="A537" t="s">
        <v>20</v>
      </c>
      <c r="B537">
        <v>132</v>
      </c>
    </row>
    <row r="538" spans="1:2" x14ac:dyDescent="0.35">
      <c r="A538" t="s">
        <v>20</v>
      </c>
      <c r="B538">
        <v>96</v>
      </c>
    </row>
    <row r="539" spans="1:2" x14ac:dyDescent="0.35">
      <c r="A539" t="s">
        <v>20</v>
      </c>
      <c r="B539">
        <v>114</v>
      </c>
    </row>
    <row r="540" spans="1:2" x14ac:dyDescent="0.35">
      <c r="A540" t="s">
        <v>20</v>
      </c>
      <c r="B540">
        <v>203</v>
      </c>
    </row>
    <row r="541" spans="1:2" x14ac:dyDescent="0.35">
      <c r="A541" t="s">
        <v>20</v>
      </c>
      <c r="B541">
        <v>1559</v>
      </c>
    </row>
    <row r="542" spans="1:2" x14ac:dyDescent="0.35">
      <c r="A542" t="s">
        <v>20</v>
      </c>
      <c r="B542">
        <v>1548</v>
      </c>
    </row>
    <row r="543" spans="1:2" x14ac:dyDescent="0.35">
      <c r="A543" t="s">
        <v>20</v>
      </c>
      <c r="B543">
        <v>80</v>
      </c>
    </row>
    <row r="544" spans="1:2" x14ac:dyDescent="0.35">
      <c r="A544" t="s">
        <v>20</v>
      </c>
      <c r="B544">
        <v>131</v>
      </c>
    </row>
    <row r="545" spans="1:2" x14ac:dyDescent="0.35">
      <c r="A545" t="s">
        <v>20</v>
      </c>
      <c r="B545">
        <v>112</v>
      </c>
    </row>
    <row r="546" spans="1:2" x14ac:dyDescent="0.35">
      <c r="A546" t="s">
        <v>20</v>
      </c>
      <c r="B546">
        <v>155</v>
      </c>
    </row>
    <row r="547" spans="1:2" x14ac:dyDescent="0.35">
      <c r="A547" t="s">
        <v>20</v>
      </c>
      <c r="B547">
        <v>266</v>
      </c>
    </row>
    <row r="548" spans="1:2" x14ac:dyDescent="0.35">
      <c r="A548" t="s">
        <v>20</v>
      </c>
      <c r="B548">
        <v>155</v>
      </c>
    </row>
    <row r="549" spans="1:2" x14ac:dyDescent="0.35">
      <c r="A549" t="s">
        <v>20</v>
      </c>
      <c r="B549">
        <v>207</v>
      </c>
    </row>
    <row r="550" spans="1:2" x14ac:dyDescent="0.35">
      <c r="A550" t="s">
        <v>20</v>
      </c>
      <c r="B550">
        <v>245</v>
      </c>
    </row>
    <row r="551" spans="1:2" x14ac:dyDescent="0.35">
      <c r="A551" t="s">
        <v>20</v>
      </c>
      <c r="B551">
        <v>1573</v>
      </c>
    </row>
    <row r="552" spans="1:2" x14ac:dyDescent="0.35">
      <c r="A552" t="s">
        <v>20</v>
      </c>
      <c r="B552">
        <v>114</v>
      </c>
    </row>
    <row r="553" spans="1:2" x14ac:dyDescent="0.35">
      <c r="A553" t="s">
        <v>20</v>
      </c>
      <c r="B553">
        <v>93</v>
      </c>
    </row>
    <row r="554" spans="1:2" x14ac:dyDescent="0.35">
      <c r="A554" t="s">
        <v>20</v>
      </c>
      <c r="B554">
        <v>1681</v>
      </c>
    </row>
    <row r="555" spans="1:2" x14ac:dyDescent="0.35">
      <c r="A555" t="s">
        <v>20</v>
      </c>
      <c r="B555">
        <v>32</v>
      </c>
    </row>
    <row r="556" spans="1:2" x14ac:dyDescent="0.35">
      <c r="A556" t="s">
        <v>20</v>
      </c>
      <c r="B556">
        <v>135</v>
      </c>
    </row>
    <row r="557" spans="1:2" x14ac:dyDescent="0.35">
      <c r="A557" t="s">
        <v>20</v>
      </c>
      <c r="B557">
        <v>140</v>
      </c>
    </row>
    <row r="558" spans="1:2" x14ac:dyDescent="0.35">
      <c r="A558" t="s">
        <v>20</v>
      </c>
      <c r="B558">
        <v>92</v>
      </c>
    </row>
    <row r="559" spans="1:2" x14ac:dyDescent="0.35">
      <c r="A559" t="s">
        <v>20</v>
      </c>
      <c r="B559">
        <v>1015</v>
      </c>
    </row>
    <row r="560" spans="1:2" x14ac:dyDescent="0.35">
      <c r="A560" t="s">
        <v>20</v>
      </c>
      <c r="B560">
        <v>323</v>
      </c>
    </row>
    <row r="561" spans="1:2" x14ac:dyDescent="0.35">
      <c r="A561" t="s">
        <v>20</v>
      </c>
      <c r="B561">
        <v>2326</v>
      </c>
    </row>
    <row r="562" spans="1:2" x14ac:dyDescent="0.35">
      <c r="A562" t="s">
        <v>20</v>
      </c>
      <c r="B562">
        <v>381</v>
      </c>
    </row>
    <row r="563" spans="1:2" x14ac:dyDescent="0.35">
      <c r="A563" t="s">
        <v>20</v>
      </c>
      <c r="B563">
        <v>480</v>
      </c>
    </row>
    <row r="564" spans="1:2" x14ac:dyDescent="0.35">
      <c r="A564" t="s">
        <v>20</v>
      </c>
      <c r="B564">
        <v>226</v>
      </c>
    </row>
    <row r="565" spans="1:2" x14ac:dyDescent="0.35">
      <c r="A565" t="s">
        <v>20</v>
      </c>
      <c r="B565">
        <v>241</v>
      </c>
    </row>
    <row r="566" spans="1:2" x14ac:dyDescent="0.35">
      <c r="A566" t="s">
        <v>20</v>
      </c>
      <c r="B566">
        <v>132</v>
      </c>
    </row>
    <row r="567" spans="1:2" x14ac:dyDescent="0.35">
      <c r="A567" t="s">
        <v>20</v>
      </c>
      <c r="B567">
        <v>2043</v>
      </c>
    </row>
  </sheetData>
  <sortState xmlns:xlrd2="http://schemas.microsoft.com/office/spreadsheetml/2017/richdata2" ref="A3:B567">
    <sortCondition descending="1" ref="A3:A567"/>
  </sortState>
  <conditionalFormatting sqref="A3:A567 L3:L567">
    <cfRule type="containsText" dxfId="3" priority="5" operator="containsText" text="live">
      <formula>NOT(ISERROR(SEARCH("live",A3)))</formula>
    </cfRule>
    <cfRule type="containsText" dxfId="2" priority="6" operator="containsText" text="canceled">
      <formula>NOT(ISERROR(SEARCH("canceled",A3)))</formula>
    </cfRule>
    <cfRule type="containsText" dxfId="1" priority="7" operator="containsText" text="failed">
      <formula>NOT(ISERROR(SEARCH("failed",A3)))</formula>
    </cfRule>
    <cfRule type="containsText" dxfId="0" priority="8" operator="containsText" text="successful">
      <formula>NOT(ISERROR(SEARCH("successful",A3)))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 per Category</vt:lpstr>
      <vt:lpstr>Campaigns per Sub-Category</vt:lpstr>
      <vt:lpstr>Outcomes per Date Created</vt:lpstr>
      <vt:lpstr>Percentage Outcome per Goal</vt:lpstr>
      <vt:lpstr>SA of Campaign 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Ranil Joshua</cp:lastModifiedBy>
  <dcterms:created xsi:type="dcterms:W3CDTF">2021-09-29T18:52:28Z</dcterms:created>
  <dcterms:modified xsi:type="dcterms:W3CDTF">2023-09-18T18:39:27Z</dcterms:modified>
</cp:coreProperties>
</file>