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60" windowWidth="18820" windowHeight="7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Sheet1!$M$2:$M$99</definedName>
  </definedNames>
  <calcPr calcId="144525"/>
</workbook>
</file>

<file path=xl/calcChain.xml><?xml version="1.0" encoding="utf-8"?>
<calcChain xmlns="http://schemas.openxmlformats.org/spreadsheetml/2006/main">
  <c r="Z93" i="1" l="1"/>
  <c r="Z92" i="1"/>
  <c r="Z91" i="1"/>
  <c r="Z81" i="1" l="1"/>
  <c r="Z80" i="1"/>
  <c r="Z79" i="1"/>
  <c r="Z78" i="1"/>
  <c r="Z71" i="1"/>
  <c r="Z70" i="1"/>
  <c r="Z69" i="1"/>
  <c r="Z68" i="1"/>
  <c r="Z67" i="1"/>
  <c r="Z66" i="1"/>
  <c r="Z65" i="1"/>
  <c r="Z64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89" i="1"/>
  <c r="Z88" i="1"/>
  <c r="Z87" i="1"/>
  <c r="Z99" i="1" l="1"/>
  <c r="Z97" i="1"/>
  <c r="Z95" i="1"/>
  <c r="Z85" i="1"/>
  <c r="Z84" i="1"/>
  <c r="Z83" i="1"/>
  <c r="Z76" i="1"/>
  <c r="Z75" i="1"/>
  <c r="Z74" i="1"/>
  <c r="Z73" i="1"/>
</calcChain>
</file>

<file path=xl/sharedStrings.xml><?xml version="1.0" encoding="utf-8"?>
<sst xmlns="http://schemas.openxmlformats.org/spreadsheetml/2006/main" count="979" uniqueCount="431">
  <si>
    <t>Phage Name</t>
  </si>
  <si>
    <t>Accession</t>
  </si>
  <si>
    <t>RefSeq type</t>
  </si>
  <si>
    <t>Source information</t>
  </si>
  <si>
    <t>Segm</t>
  </si>
  <si>
    <t>Length</t>
  </si>
  <si>
    <t xml:space="preserve"> Protein</t>
  </si>
  <si>
    <t xml:space="preserve"> Neighbors</t>
  </si>
  <si>
    <t>Host</t>
  </si>
  <si>
    <t>Created</t>
  </si>
  <si>
    <t>Update</t>
  </si>
  <si>
    <t>Host Name</t>
  </si>
  <si>
    <t>GC%</t>
  </si>
  <si>
    <t>Protein</t>
  </si>
  <si>
    <t>tRNA</t>
  </si>
  <si>
    <t>Gene</t>
  </si>
  <si>
    <t xml:space="preserve">    Vibrio phage CP-T1</t>
  </si>
  <si>
    <t>NC_019457</t>
  </si>
  <si>
    <t>complete</t>
  </si>
  <si>
    <t>isolate:HER373</t>
  </si>
  <si>
    <t>-</t>
  </si>
  <si>
    <t>44492 nt</t>
  </si>
  <si>
    <t xml:space="preserve">- </t>
  </si>
  <si>
    <t>bacteria</t>
  </si>
  <si>
    <t>11/16/2012</t>
  </si>
  <si>
    <t>12/20/2020</t>
  </si>
  <si>
    <t>Vibrio cholerae ElTor</t>
  </si>
  <si>
    <t xml:space="preserve">    Vibrio phage ICP1</t>
  </si>
  <si>
    <t>NC_015157</t>
  </si>
  <si>
    <t>125956 nt</t>
  </si>
  <si>
    <t>Vibrio cholerae</t>
  </si>
  <si>
    <t xml:space="preserve">    Vibrio phage ICP2</t>
  </si>
  <si>
    <t>NC_015158</t>
  </si>
  <si>
    <t>49675 nt</t>
  </si>
  <si>
    <t xml:space="preserve">    Vibrio phage ICP2_2013_A_Haiti</t>
  </si>
  <si>
    <t>NC_024791</t>
  </si>
  <si>
    <t>50440 nt</t>
  </si>
  <si>
    <t>12/21/2020</t>
  </si>
  <si>
    <t xml:space="preserve">    Vibrio phage ICP3</t>
  </si>
  <si>
    <t>NC_015159</t>
  </si>
  <si>
    <t>39162 nt</t>
  </si>
  <si>
    <t xml:space="preserve">    Vibrio phage J2</t>
  </si>
  <si>
    <t>NC_027393</t>
  </si>
  <si>
    <t>39530 nt</t>
  </si>
  <si>
    <t>06/24/2015</t>
  </si>
  <si>
    <t>Vibrio cholerae 2095</t>
  </si>
  <si>
    <t>Isolated from (Country)</t>
  </si>
  <si>
    <t>China</t>
  </si>
  <si>
    <t>Bangladesh</t>
  </si>
  <si>
    <t>USA</t>
  </si>
  <si>
    <t xml:space="preserve">    Vibrio phage JA-1</t>
  </si>
  <si>
    <t>NC_021540</t>
  </si>
  <si>
    <t>69278 nt</t>
  </si>
  <si>
    <t>06/20/2013</t>
  </si>
  <si>
    <t xml:space="preserve">    Vibrio phage JSF10</t>
  </si>
  <si>
    <t>NC_042074</t>
  </si>
  <si>
    <t>111671 nt</t>
  </si>
  <si>
    <t xml:space="preserve">    Vibrio phage JSF12</t>
  </si>
  <si>
    <t>NC_047882</t>
  </si>
  <si>
    <t>05/15/2020</t>
  </si>
  <si>
    <t xml:space="preserve">    Vibrio phage JSF3</t>
  </si>
  <si>
    <t>NC_049380</t>
  </si>
  <si>
    <t>69396 nt</t>
  </si>
  <si>
    <t xml:space="preserve">    Vibrio phage JSF7</t>
  </si>
  <si>
    <t>NC_047741</t>
  </si>
  <si>
    <t>46318 nt</t>
  </si>
  <si>
    <t xml:space="preserve">    Vibrio phage N4</t>
  </si>
  <si>
    <t>NC_013651</t>
  </si>
  <si>
    <t>38497 nt</t>
  </si>
  <si>
    <t>12/18/2009</t>
  </si>
  <si>
    <t>India</t>
  </si>
  <si>
    <t xml:space="preserve">    Vibrio phage QH</t>
  </si>
  <si>
    <t>NC_027397</t>
  </si>
  <si>
    <t>39725 nt</t>
  </si>
  <si>
    <t xml:space="preserve">    Vibrio phage VCO139</t>
  </si>
  <si>
    <t>NC_049350</t>
  </si>
  <si>
    <t>68964 nt</t>
  </si>
  <si>
    <t>Vibrio cholerae O139</t>
  </si>
  <si>
    <t xml:space="preserve">    Vibrio phage VP2</t>
  </si>
  <si>
    <t>NC_005879</t>
  </si>
  <si>
    <t>39853 nt</t>
  </si>
  <si>
    <t>06/14/2004</t>
  </si>
  <si>
    <t xml:space="preserve">    Vibrio phage VP4</t>
  </si>
  <si>
    <t>NC_007149</t>
  </si>
  <si>
    <t>39503 nt</t>
  </si>
  <si>
    <t>06/29/2005</t>
  </si>
  <si>
    <t xml:space="preserve">    Vibrio phage VP5</t>
  </si>
  <si>
    <t>NC_005891</t>
  </si>
  <si>
    <t>39786 nt</t>
  </si>
  <si>
    <t xml:space="preserve">    Vibrio phage VPUSM 8</t>
  </si>
  <si>
    <t>NC_022747</t>
  </si>
  <si>
    <t>34145 nt</t>
  </si>
  <si>
    <t>Vibrio cholerae O1 El Tor Inaba</t>
  </si>
  <si>
    <t>Malaysia</t>
  </si>
  <si>
    <t xml:space="preserve">    Vibrio phage X29</t>
  </si>
  <si>
    <t>NC_024369</t>
  </si>
  <si>
    <t>41569 nt</t>
  </si>
  <si>
    <t>06/24/2014</t>
  </si>
  <si>
    <t xml:space="preserve">    Vibrio phage phi 1</t>
  </si>
  <si>
    <t>NC_028799</t>
  </si>
  <si>
    <t>66708 nt</t>
  </si>
  <si>
    <t>Vibrio cholerae 1051</t>
  </si>
  <si>
    <t>Russia</t>
  </si>
  <si>
    <t xml:space="preserve">    Vibrio phage phi 3</t>
  </si>
  <si>
    <t>NC_028895</t>
  </si>
  <si>
    <t>116138 nt</t>
  </si>
  <si>
    <t xml:space="preserve">    Vibrio phage phiVC8</t>
  </si>
  <si>
    <t>NC_027118</t>
  </si>
  <si>
    <t>39422 nt</t>
  </si>
  <si>
    <t>05/28/2015</t>
  </si>
  <si>
    <t>Vibrio cholerae O1 Classic E8021</t>
  </si>
  <si>
    <t>Mexico</t>
  </si>
  <si>
    <t xml:space="preserve">    Vibrio phage vB_VchM-138</t>
  </si>
  <si>
    <t>NC_019518</t>
  </si>
  <si>
    <t>type:Mukerjee type II; isolate:HER52; culture-collection:ATCC:14100-B1</t>
  </si>
  <si>
    <t>44485 nt</t>
  </si>
  <si>
    <t>11/21/2012</t>
  </si>
  <si>
    <t xml:space="preserve">    Vibrio phage vB_VchM_Kuja</t>
  </si>
  <si>
    <t>NC_048827</t>
  </si>
  <si>
    <t>148180 nt</t>
  </si>
  <si>
    <t>06/19/2020</t>
  </si>
  <si>
    <t>12/22/2020</t>
  </si>
  <si>
    <t>Vibrio cholerae O1 El Tor</t>
  </si>
  <si>
    <t>Kenya</t>
  </si>
  <si>
    <t xml:space="preserve">    Vibrio virus 2019VC1</t>
  </si>
  <si>
    <t>NC_054898</t>
  </si>
  <si>
    <t>47778 nt</t>
  </si>
  <si>
    <t>05/27/2021</t>
  </si>
  <si>
    <t xml:space="preserve">    Vibrio virus K139</t>
  </si>
  <si>
    <t>NC_003313</t>
  </si>
  <si>
    <t>33106 nt</t>
  </si>
  <si>
    <t>03/29/1999</t>
  </si>
  <si>
    <t xml:space="preserve">    Vibrio virus Kappa</t>
  </si>
  <si>
    <t>NC_010275</t>
  </si>
  <si>
    <t>33507 nt</t>
  </si>
  <si>
    <t>01/18/2008</t>
  </si>
  <si>
    <t>Vibrio cholerae O1 biovar El Tor</t>
  </si>
  <si>
    <t>Description</t>
  </si>
  <si>
    <t>Scientific Name</t>
  </si>
  <si>
    <t>Max Score</t>
  </si>
  <si>
    <t>Total Score</t>
  </si>
  <si>
    <t>Query Cover</t>
  </si>
  <si>
    <t>E value</t>
  </si>
  <si>
    <t>Per. ident</t>
  </si>
  <si>
    <t>Acc. Len</t>
  </si>
  <si>
    <t xml:space="preserve">Accession  </t>
  </si>
  <si>
    <t>Vibrio phage CP-T1, complete genome</t>
  </si>
  <si>
    <t>Vibrio phage vB_VchM-138, complete genome</t>
  </si>
  <si>
    <t>Vibrio phage ICP1, complete genome</t>
  </si>
  <si>
    <t>Vibrio phage ICP2_2013_A_Haiti, complete genome</t>
  </si>
  <si>
    <t>Vibrio phage ICP2, complete genome</t>
  </si>
  <si>
    <t>Vibrio phage ICP3, complete genome</t>
  </si>
  <si>
    <t>Vibrio phage N4, complete genome</t>
  </si>
  <si>
    <t>Vibriophage VP4, complete genome</t>
  </si>
  <si>
    <t>Vibrio phage J2, complete genome</t>
  </si>
  <si>
    <t>Vibrio phage VP2, complete genome</t>
  </si>
  <si>
    <t>Vibrio phage VP5, complete genome</t>
  </si>
  <si>
    <t>Vibrio phage phiVC8, complete genome</t>
  </si>
  <si>
    <t>Vibrio phage QH, complete genome</t>
  </si>
  <si>
    <t>Vibrio phage JA-1, complete genome</t>
  </si>
  <si>
    <t>Vibrio phage VCO139, complete genome</t>
  </si>
  <si>
    <t>Vibrio phage VCO139</t>
  </si>
  <si>
    <t>Vibrio phage JSF3, complete genome</t>
  </si>
  <si>
    <t>Vibrio phage JSF3</t>
  </si>
  <si>
    <t>Vibrio phage phi 1, complete genome</t>
  </si>
  <si>
    <t>Vibrio phage JSF10, complete genome</t>
  </si>
  <si>
    <t>Vibrio phage JSF10</t>
  </si>
  <si>
    <t>Vibrio phage JSF12, complete genome</t>
  </si>
  <si>
    <t>Vibrio phage JSF12</t>
  </si>
  <si>
    <t>Vibrio phage phi 3, complete genome</t>
  </si>
  <si>
    <t>Vibrio phage JSF7, complete genome</t>
  </si>
  <si>
    <t>Vibrio phage JSF7</t>
  </si>
  <si>
    <t>Vibrio phage VPUSM 8, complete genome</t>
  </si>
  <si>
    <t>Vibrio phage kappa proviral DNA, complete genome</t>
  </si>
  <si>
    <t>Vibrio virus Kappa</t>
  </si>
  <si>
    <t>Vibrio phage K139, complete genome</t>
  </si>
  <si>
    <t>Vibrio phage X29, complete genome</t>
  </si>
  <si>
    <t>Vibrio phage vB_VchM_Kuja, complete genome</t>
  </si>
  <si>
    <t>Vibrio phage vB_VchM_Kuja</t>
  </si>
  <si>
    <t>Vibrio virus 2019VC1, complete genome</t>
  </si>
  <si>
    <t>Vibrio virus 2019VC1</t>
  </si>
  <si>
    <t>Vibrio phage JSF1</t>
  </si>
  <si>
    <t>KY883636.1</t>
  </si>
  <si>
    <t>126082 nt</t>
  </si>
  <si>
    <t>Vibrio phage JSF2</t>
  </si>
  <si>
    <t>KY883637.1</t>
  </si>
  <si>
    <t>Vibrio phage JSF4</t>
  </si>
  <si>
    <t>KY065147.1</t>
  </si>
  <si>
    <t>124261 nt</t>
  </si>
  <si>
    <t>07/27/2017</t>
  </si>
  <si>
    <t>Vibrio phage JSF5</t>
  </si>
  <si>
    <t>KY883634.1</t>
  </si>
  <si>
    <t>132142 nt</t>
  </si>
  <si>
    <t>Vibrio phage JSF6</t>
  </si>
  <si>
    <t>KY883635.1</t>
  </si>
  <si>
    <t>133685 nt</t>
  </si>
  <si>
    <t>Vibrio phage JSF9</t>
  </si>
  <si>
    <t>KY883656.1</t>
  </si>
  <si>
    <t>40007 nt</t>
  </si>
  <si>
    <t>Vibrio phage JSF11</t>
  </si>
  <si>
    <t>KY883641.1</t>
  </si>
  <si>
    <t>39341 nt</t>
  </si>
  <si>
    <t>Vibrio phage JSF13</t>
  </si>
  <si>
    <t>KY883638.1</t>
  </si>
  <si>
    <t>128814 nt</t>
  </si>
  <si>
    <t>Vibrio phage JSF14</t>
  </si>
  <si>
    <t>KY883639.1</t>
  </si>
  <si>
    <t>125096 nt</t>
  </si>
  <si>
    <t>Vibrio phage JSF15</t>
  </si>
  <si>
    <t>KY883642.1</t>
  </si>
  <si>
    <t>39643 nt</t>
  </si>
  <si>
    <t>Vibrio phage JSF17</t>
  </si>
  <si>
    <t>KY883640.1</t>
  </si>
  <si>
    <t>125174 nt</t>
  </si>
  <si>
    <t>Vibrio phage JSF18</t>
  </si>
  <si>
    <t>KY883650.1</t>
  </si>
  <si>
    <t>38570 nt</t>
  </si>
  <si>
    <t>Vibrio phage JSF20</t>
  </si>
  <si>
    <t>KY883651.1</t>
  </si>
  <si>
    <t>39378 nt</t>
  </si>
  <si>
    <t>Vibrio phage JSF23</t>
  </si>
  <si>
    <t>KY883657.1</t>
  </si>
  <si>
    <t>50325 nt</t>
  </si>
  <si>
    <t>Vibrio phage JSF24</t>
  </si>
  <si>
    <t>KY883652.1</t>
  </si>
  <si>
    <t>Vibrio phage JSF25</t>
  </si>
  <si>
    <t>MF574151.1</t>
  </si>
  <si>
    <t>38593 nt</t>
  </si>
  <si>
    <t>Vibrio phage JSF27</t>
  </si>
  <si>
    <t>KY883658.1</t>
  </si>
  <si>
    <t>48690 nt</t>
  </si>
  <si>
    <t>Vibrio phage JSF28</t>
  </si>
  <si>
    <t>KY883643.1</t>
  </si>
  <si>
    <t>38489 nt</t>
  </si>
  <si>
    <t>Vibrio phage JSF30</t>
  </si>
  <si>
    <t>KY883644.1</t>
  </si>
  <si>
    <t>38056 nt</t>
  </si>
  <si>
    <t>Vibrio phage JSF31</t>
  </si>
  <si>
    <t>KY883645.1</t>
  </si>
  <si>
    <t>38581  nt</t>
  </si>
  <si>
    <t>Vibrio phage JSF32</t>
  </si>
  <si>
    <t>KY883646.1</t>
  </si>
  <si>
    <t>38581 nt</t>
  </si>
  <si>
    <t>Vibrio phage JSF33</t>
  </si>
  <si>
    <t>KY883647.1</t>
  </si>
  <si>
    <t>39661 nt</t>
  </si>
  <si>
    <t>Vibrio phage JSF34</t>
  </si>
  <si>
    <t>KY883653.1</t>
  </si>
  <si>
    <t>Vibrio phage JSF35</t>
  </si>
  <si>
    <t>KY883648.1</t>
  </si>
  <si>
    <t>38688 nt</t>
  </si>
  <si>
    <t>Vibrio phage JSF36</t>
  </si>
  <si>
    <t>KY883649.1</t>
  </si>
  <si>
    <t>38689 nt</t>
  </si>
  <si>
    <t>Vibrio phage JSF37</t>
  </si>
  <si>
    <t>MT215167.1</t>
  </si>
  <si>
    <t>38451 nt</t>
  </si>
  <si>
    <t>04/13/2019</t>
  </si>
  <si>
    <t>03/17/2021</t>
  </si>
  <si>
    <t>Vibrio cholerae O1</t>
  </si>
  <si>
    <t>Vibrio phage JSF1, complete genome</t>
  </si>
  <si>
    <t>Vibrio phage JSF2, complete genome</t>
  </si>
  <si>
    <t>Vibrio phage JSF6, complete genome</t>
  </si>
  <si>
    <t>Vibrio phage JSF4, complete genome</t>
  </si>
  <si>
    <t>Vibrio phage JSF5, complete genome</t>
  </si>
  <si>
    <t>Vibrio phage JSF13, complete genome</t>
  </si>
  <si>
    <t>Vibrio phage JSF14, complete genome</t>
  </si>
  <si>
    <t>Vibrio phage JSF17, complete genome</t>
  </si>
  <si>
    <t>Vibrio phage JSF23, complete genome</t>
  </si>
  <si>
    <t>Vibrio phage JSF27, complete genome</t>
  </si>
  <si>
    <t>Vibrio phage JSF34, complete genome</t>
  </si>
  <si>
    <t>Vibrio phage JSF24, complete genome</t>
  </si>
  <si>
    <t>Vibrio phage JSF20, complete genome</t>
  </si>
  <si>
    <t>Vibrio phage JSF35, complete genome</t>
  </si>
  <si>
    <t>Vibrio phage JSF31, complete genome</t>
  </si>
  <si>
    <t>Vibrio phage JSF18, complete genome</t>
  </si>
  <si>
    <t>Vibrio phage JSF28, complete genome</t>
  </si>
  <si>
    <t>Vibrio phage JSF25, complete genome</t>
  </si>
  <si>
    <t>Vibrio phage JSF30, complete genome</t>
  </si>
  <si>
    <t>Vibrio phage JSF11, complete genome</t>
  </si>
  <si>
    <t>Vibrio phage JSF36, complete genome</t>
  </si>
  <si>
    <t>Vibrio phage JSF32, complete genome</t>
  </si>
  <si>
    <t>Vibrio phage JSF37, complete genome</t>
  </si>
  <si>
    <t>Vibrio phage JSF15, complete genome</t>
  </si>
  <si>
    <t>Vibrio phage JSF33, complete genome</t>
  </si>
  <si>
    <t>Vibrio phage JSF9, complete genome</t>
  </si>
  <si>
    <t>Vibrio phage phi 2</t>
  </si>
  <si>
    <t>KJ545483.2</t>
  </si>
  <si>
    <t>41476 nt</t>
  </si>
  <si>
    <t>12/26/2014</t>
  </si>
  <si>
    <t>Vibrio phage phi 2, complete genome</t>
  </si>
  <si>
    <t>Vibrio phage CJY</t>
  </si>
  <si>
    <t>KM612260.1</t>
  </si>
  <si>
    <t>39542 nt</t>
  </si>
  <si>
    <t>Vibrio phage H1</t>
  </si>
  <si>
    <t>KM612261.1</t>
  </si>
  <si>
    <t>Vibrio phage H2 SGB-2014</t>
  </si>
  <si>
    <t>KM612262.1</t>
  </si>
  <si>
    <t>07/16/2014</t>
  </si>
  <si>
    <t>Vibrio phage H3</t>
  </si>
  <si>
    <t>KM612263.1</t>
  </si>
  <si>
    <t>Vibrio phage J3</t>
  </si>
  <si>
    <t>KM612265.1</t>
  </si>
  <si>
    <t xml:space="preserve">39782 nt </t>
  </si>
  <si>
    <t>Vibrio phage H1, complete genome</t>
  </si>
  <si>
    <t>Vibrio phage H3, complete genome</t>
  </si>
  <si>
    <t>Vibrio phage H2 SGB-2014, complete genome</t>
  </si>
  <si>
    <t>Vibrio phage CJY, complete genome</t>
  </si>
  <si>
    <t>Vibrio phage J3, complete genome</t>
  </si>
  <si>
    <t>Vibrio phage 24</t>
  </si>
  <si>
    <t>KJ572844.2</t>
  </si>
  <si>
    <t>44395 nt</t>
  </si>
  <si>
    <t>09/24/2014</t>
  </si>
  <si>
    <t>United Kingdom</t>
  </si>
  <si>
    <t>Vibrio phage 24, complete genome</t>
  </si>
  <si>
    <t>Vibrio phage ICP3_2009_A</t>
  </si>
  <si>
    <t>HQ641342.1</t>
  </si>
  <si>
    <t>38983 nt</t>
  </si>
  <si>
    <t>07/25/2016</t>
  </si>
  <si>
    <t>Vibrio phage ICP3_2007_A</t>
  </si>
  <si>
    <t>HQ641344.1</t>
  </si>
  <si>
    <t>39088 nt</t>
  </si>
  <si>
    <t>Vibrio phage ICP3_2008_A</t>
  </si>
  <si>
    <t>HQ641343.1</t>
  </si>
  <si>
    <t>39349 nt</t>
  </si>
  <si>
    <t>Vibrio phage ICP3_2009_B</t>
  </si>
  <si>
    <t>HQ641341.1</t>
  </si>
  <si>
    <t>39042 nt</t>
  </si>
  <si>
    <t>Vibrio phage Rostov-1</t>
  </si>
  <si>
    <t>MG957431.1</t>
  </si>
  <si>
    <t>37247 nt</t>
  </si>
  <si>
    <t>02/28/2018</t>
  </si>
  <si>
    <t>Vibrio phage VP3</t>
  </si>
  <si>
    <t>JQ780163.1</t>
  </si>
  <si>
    <t>39481 nt</t>
  </si>
  <si>
    <t>8/29/2013</t>
  </si>
  <si>
    <t>Vibrio phage ICP3_2009_A, partial genome</t>
  </si>
  <si>
    <t>Vibrio phage ICP3_2007_A, complete genome</t>
  </si>
  <si>
    <t>Vibrio phage ICP3_2008_A, complete genome</t>
  </si>
  <si>
    <t>Vibrio phage ICP3_2009_B, complete genome</t>
  </si>
  <si>
    <t>Vibrio phage Rostov-1, complete genome</t>
  </si>
  <si>
    <t>Vibrio phage VP3, complete genome</t>
  </si>
  <si>
    <t>Vibrio phage Rostov 6</t>
  </si>
  <si>
    <t>MH105773.1</t>
  </si>
  <si>
    <t>39934 nt</t>
  </si>
  <si>
    <t>Vibrio phage Rostov-6, complete genome</t>
  </si>
  <si>
    <t>Vibrio phage ICP1_2006_C</t>
  </si>
  <si>
    <t>HQ641349.1</t>
  </si>
  <si>
    <t>124497 nt</t>
  </si>
  <si>
    <t>Vibrio phage ICP1_2006_D</t>
  </si>
  <si>
    <t>HQ641348.1</t>
  </si>
  <si>
    <t>Vibrio phage ICP1_2001_A</t>
  </si>
  <si>
    <t>HQ641353.1</t>
  </si>
  <si>
    <t xml:space="preserve">124826 nt  </t>
  </si>
  <si>
    <t>Vibrio phage ICP1_2006_B</t>
  </si>
  <si>
    <t>HQ641350.1</t>
  </si>
  <si>
    <t xml:space="preserve">123097 nt  </t>
  </si>
  <si>
    <t>Vibrio phage ICP1_2006_A</t>
  </si>
  <si>
    <t>HQ641351.1</t>
  </si>
  <si>
    <t xml:space="preserve">123104 nt  </t>
  </si>
  <si>
    <t>Vibrio phage ICP1_2012_A</t>
  </si>
  <si>
    <t>MH310936.1</t>
  </si>
  <si>
    <t xml:space="preserve">121418 nt  </t>
  </si>
  <si>
    <t>Vibrio phage ICP1_2005_A</t>
  </si>
  <si>
    <t>HQ641352.1</t>
  </si>
  <si>
    <t xml:space="preserve">129373 nt  </t>
  </si>
  <si>
    <t>Vibrio phage ICP1_2011_A</t>
  </si>
  <si>
    <t>MH310933.1</t>
  </si>
  <si>
    <t xml:space="preserve">126861 nt  </t>
  </si>
  <si>
    <t>09/18/2018</t>
  </si>
  <si>
    <t>Vibrio phage ICP1_2006_E</t>
  </si>
  <si>
    <t>MH310934.1</t>
  </si>
  <si>
    <t xml:space="preserve">128298 nt  </t>
  </si>
  <si>
    <t>Vibrio phage ICP1_2011_B</t>
  </si>
  <si>
    <t>MH310935.1</t>
  </si>
  <si>
    <t>125128 nt</t>
  </si>
  <si>
    <t>Vibrio phage VMJ710</t>
  </si>
  <si>
    <t>MN402506.2</t>
  </si>
  <si>
    <t>121402 nt</t>
  </si>
  <si>
    <t>06/29/2020</t>
  </si>
  <si>
    <t>Vibrio phage ICP1_2004_A</t>
  </si>
  <si>
    <t>HQ641354.1</t>
  </si>
  <si>
    <t>128083 nt</t>
  </si>
  <si>
    <t>Vibrio phage ICP1_2017_F_Mathbaria</t>
  </si>
  <si>
    <t>MN419153.1</t>
  </si>
  <si>
    <t>129621 nt</t>
  </si>
  <si>
    <t>10/28/2019</t>
  </si>
  <si>
    <t>Vibrio cholerae E7946</t>
  </si>
  <si>
    <t>Vibrio phage Saratov-15</t>
  </si>
  <si>
    <t>MT767883.1</t>
  </si>
  <si>
    <t>51082 nt</t>
  </si>
  <si>
    <t>07/15/2020</t>
  </si>
  <si>
    <t>Vibrio phage Saratov-12</t>
  </si>
  <si>
    <t>MT066160.1</t>
  </si>
  <si>
    <t>48368 nt</t>
  </si>
  <si>
    <t>Vibrio phage ICP2_2011_A</t>
  </si>
  <si>
    <t>KM224878.1</t>
  </si>
  <si>
    <t>48369 nt</t>
  </si>
  <si>
    <t>7/23/2014</t>
  </si>
  <si>
    <t>Vibrio phage ICP2_2006_A</t>
  </si>
  <si>
    <t>HQ641346.1</t>
  </si>
  <si>
    <t>48626 nt</t>
  </si>
  <si>
    <t>11/22/2010</t>
  </si>
  <si>
    <t>Vibrio phage Saratov-15, complete genome</t>
  </si>
  <si>
    <t>Vibrio phage Saratov-12, complete genome</t>
  </si>
  <si>
    <t>Vibrio phage ICP2_2011_A, complete genome</t>
  </si>
  <si>
    <t>Vibrio phage ICP2_2006_A, complete genome</t>
  </si>
  <si>
    <t>Vibrio phage VcP032</t>
  </si>
  <si>
    <t>KX058879.1</t>
  </si>
  <si>
    <t>33108 nt</t>
  </si>
  <si>
    <t>05/31/2016</t>
  </si>
  <si>
    <t>Vibrio cholerae CH32</t>
  </si>
  <si>
    <t>Germany</t>
  </si>
  <si>
    <t>Vibrio phage VcP032, complete genome</t>
  </si>
  <si>
    <t>Vibrio phage Rostov 7</t>
  </si>
  <si>
    <t>MK575466.1</t>
  </si>
  <si>
    <t>45903 nt</t>
  </si>
  <si>
    <t>Vibrio phage Rostov 7, complete genome</t>
  </si>
  <si>
    <t>NC_015157.1</t>
  </si>
  <si>
    <t>Vibrio phage ICP1_2006_C, complete genome</t>
  </si>
  <si>
    <t>Vibrio phage ICP1_2006_D, complete genome</t>
  </si>
  <si>
    <t>Vibrio phage ICP1_2001_A, complete genome</t>
  </si>
  <si>
    <t>Vibrio phage ICP1_2006_B, complete genome</t>
  </si>
  <si>
    <t>Vibrio phage ICP1_2006_A, complete genome</t>
  </si>
  <si>
    <t>Vibrio phage ICP1_2005_A, complete genome</t>
  </si>
  <si>
    <t>Vibrio phage ICP1_2011_A, complete genome</t>
  </si>
  <si>
    <t>Vibrio phage ICP1_2006_E, complete genome</t>
  </si>
  <si>
    <t>Vibrio phage VMJ710, complete genome</t>
  </si>
  <si>
    <t>Vibrio phage ICP1_2004_A, complete genome</t>
  </si>
  <si>
    <t>Vibrio phage ICP1_2017_F_Mathbaria, complete genome</t>
  </si>
  <si>
    <t xml:space="preserve">Table S2. BLASTn sequence  coverage and identity based clusters and their complete informations.  Clusters are seperated by single row.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</si>
</sst>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4" fontId="2" fillId="0" borderId="0" xfId="0" applyNumberFormat="1" applyFont="1"/>
    <xf numFmtId="9" fontId="2" fillId="0" borderId="0" xfId="0" applyNumberFormat="1" applyFont="1"/>
    <xf numFmtId="11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abSelected="1" workbookViewId="0">
      <selection activeCell="A5" sqref="A5"/>
    </sheetView>
  </sheetViews>
  <sheetFormatPr defaultRowHeight="15.5" x14ac:dyDescent="0.35"/>
  <cols>
    <col min="1" max="1" width="29.6328125" style="1" bestFit="1" customWidth="1"/>
    <col min="2" max="2" width="12.08984375" style="1" customWidth="1"/>
    <col min="3" max="3" width="12.90625" style="1" customWidth="1"/>
    <col min="4" max="4" width="17" style="1" bestFit="1" customWidth="1"/>
    <col min="5" max="6" width="8.7265625" style="1"/>
    <col min="7" max="8" width="8.90625" style="1" bestFit="1" customWidth="1"/>
    <col min="9" max="9" width="8.7265625" style="1"/>
    <col min="10" max="11" width="11" style="1" bestFit="1" customWidth="1"/>
    <col min="12" max="12" width="18.26953125" style="1" bestFit="1" customWidth="1"/>
    <col min="13" max="13" width="20.54296875" style="1" bestFit="1" customWidth="1"/>
    <col min="14" max="17" width="8.90625" style="1" bestFit="1" customWidth="1"/>
    <col min="18" max="18" width="43.90625" style="1" bestFit="1" customWidth="1"/>
    <col min="19" max="19" width="8.7265625" style="1"/>
    <col min="20" max="21" width="9.453125" style="1" bestFit="1" customWidth="1"/>
    <col min="22" max="22" width="12.1796875" style="1" bestFit="1" customWidth="1"/>
    <col min="23" max="23" width="8.90625" style="1" bestFit="1" customWidth="1"/>
    <col min="24" max="24" width="9.7265625" style="1" bestFit="1" customWidth="1"/>
    <col min="25" max="25" width="8.90625" style="1" bestFit="1" customWidth="1"/>
    <col min="26" max="16384" width="8.7265625" style="1"/>
  </cols>
  <sheetData>
    <row r="1" spans="1:26" x14ac:dyDescent="0.35">
      <c r="A1" s="6" t="s">
        <v>430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46</v>
      </c>
      <c r="N2" s="2" t="s">
        <v>12</v>
      </c>
      <c r="O2" s="2" t="s">
        <v>13</v>
      </c>
      <c r="P2" s="2" t="s">
        <v>15</v>
      </c>
      <c r="Q2" s="2" t="s">
        <v>14</v>
      </c>
      <c r="R2" s="2" t="s">
        <v>137</v>
      </c>
      <c r="S2" s="2" t="s">
        <v>138</v>
      </c>
      <c r="T2" s="2" t="s">
        <v>139</v>
      </c>
      <c r="U2" s="2" t="s">
        <v>140</v>
      </c>
      <c r="V2" s="2" t="s">
        <v>141</v>
      </c>
      <c r="W2" s="2" t="s">
        <v>142</v>
      </c>
      <c r="X2" s="2" t="s">
        <v>143</v>
      </c>
      <c r="Y2" s="2" t="s">
        <v>144</v>
      </c>
      <c r="Z2" s="2" t="s">
        <v>145</v>
      </c>
    </row>
    <row r="3" spans="1:26" x14ac:dyDescent="0.35">
      <c r="A3" s="1" t="s">
        <v>38</v>
      </c>
      <c r="B3" s="1" t="s">
        <v>39</v>
      </c>
      <c r="C3" s="1" t="s">
        <v>18</v>
      </c>
      <c r="E3" s="1" t="s">
        <v>20</v>
      </c>
      <c r="F3" s="1" t="s">
        <v>40</v>
      </c>
      <c r="G3" s="1">
        <v>54</v>
      </c>
      <c r="H3" s="1" t="s">
        <v>22</v>
      </c>
      <c r="I3" s="1" t="s">
        <v>23</v>
      </c>
      <c r="J3" s="3">
        <v>40605</v>
      </c>
      <c r="K3" s="1" t="s">
        <v>25</v>
      </c>
      <c r="L3" s="1" t="s">
        <v>30</v>
      </c>
      <c r="M3" s="1" t="s">
        <v>48</v>
      </c>
      <c r="N3" s="1">
        <v>42.9</v>
      </c>
      <c r="O3" s="1">
        <v>54</v>
      </c>
      <c r="P3" s="1">
        <v>54</v>
      </c>
      <c r="R3" s="1" t="s">
        <v>151</v>
      </c>
      <c r="T3" s="1">
        <v>72319</v>
      </c>
      <c r="U3" s="1">
        <v>72447</v>
      </c>
      <c r="V3" s="4">
        <v>1</v>
      </c>
      <c r="W3" s="1">
        <v>0</v>
      </c>
      <c r="X3" s="1">
        <v>100</v>
      </c>
      <c r="Y3" s="1">
        <v>39162</v>
      </c>
      <c r="Z3" s="1" t="str">
        <f>HYPERLINK("https://www.ncbi.nlm.nih.gov/nucleotide/NC_015159.1?report=genbank&amp;log$=nucltop&amp;blast_rank=1&amp;RID=GTV185G8114","NC_015159.1")</f>
        <v>NC_015159.1</v>
      </c>
    </row>
    <row r="4" spans="1:26" x14ac:dyDescent="0.35">
      <c r="A4" s="1" t="s">
        <v>315</v>
      </c>
      <c r="B4" s="1" t="s">
        <v>316</v>
      </c>
      <c r="C4" s="1" t="s">
        <v>18</v>
      </c>
      <c r="E4" s="1" t="s">
        <v>20</v>
      </c>
      <c r="F4" s="1" t="s">
        <v>317</v>
      </c>
      <c r="G4" s="1">
        <v>48</v>
      </c>
      <c r="I4" s="1" t="s">
        <v>23</v>
      </c>
      <c r="K4" s="1" t="s">
        <v>318</v>
      </c>
      <c r="L4" s="1" t="s">
        <v>30</v>
      </c>
      <c r="M4" s="1" t="s">
        <v>48</v>
      </c>
      <c r="N4" s="1">
        <v>42.8</v>
      </c>
      <c r="O4" s="1">
        <v>48</v>
      </c>
      <c r="P4" s="1">
        <v>48</v>
      </c>
      <c r="R4" s="1" t="s">
        <v>336</v>
      </c>
      <c r="S4" s="1" t="s">
        <v>315</v>
      </c>
      <c r="T4" s="1">
        <v>57252</v>
      </c>
      <c r="U4" s="1">
        <v>71397</v>
      </c>
      <c r="V4" s="4">
        <v>0.99</v>
      </c>
      <c r="W4" s="1">
        <v>0</v>
      </c>
      <c r="X4" s="1">
        <v>99.81</v>
      </c>
      <c r="Y4" s="1">
        <v>38983</v>
      </c>
      <c r="Z4" s="1" t="str">
        <f>HYPERLINK("https://www.ncbi.nlm.nih.gov/nucleotide/HQ641342.1?report=genbank&amp;log$=nucltop&amp;blast_rank=2&amp;RID=GTV185G8114","HQ641342.1")</f>
        <v>HQ641342.1</v>
      </c>
    </row>
    <row r="5" spans="1:26" x14ac:dyDescent="0.35">
      <c r="A5" s="1" t="s">
        <v>246</v>
      </c>
      <c r="B5" s="1" t="s">
        <v>247</v>
      </c>
      <c r="C5" s="1" t="s">
        <v>18</v>
      </c>
      <c r="E5" s="1" t="s">
        <v>20</v>
      </c>
      <c r="F5" s="1" t="s">
        <v>219</v>
      </c>
      <c r="G5" s="1">
        <v>48</v>
      </c>
      <c r="I5" s="1" t="s">
        <v>23</v>
      </c>
      <c r="K5" s="3">
        <v>42805</v>
      </c>
      <c r="L5" s="1" t="s">
        <v>30</v>
      </c>
      <c r="M5" s="1" t="s">
        <v>48</v>
      </c>
      <c r="N5" s="1">
        <v>42.7</v>
      </c>
      <c r="O5" s="1">
        <v>48</v>
      </c>
      <c r="R5" s="1" t="s">
        <v>270</v>
      </c>
      <c r="S5" s="1" t="s">
        <v>246</v>
      </c>
      <c r="T5" s="1">
        <v>57228</v>
      </c>
      <c r="U5" s="1">
        <v>71328</v>
      </c>
      <c r="V5" s="4">
        <v>0.99</v>
      </c>
      <c r="W5" s="1">
        <v>0</v>
      </c>
      <c r="X5" s="1">
        <v>99.74</v>
      </c>
      <c r="Y5" s="1">
        <v>39378</v>
      </c>
      <c r="Z5" s="1" t="str">
        <f>HYPERLINK("https://www.ncbi.nlm.nih.gov/nucleotide/KY883653.1?report=genbank&amp;log$=nucltop&amp;blast_rank=3&amp;RID=GTV185G8114","KY883653.1")</f>
        <v>KY883653.1</v>
      </c>
    </row>
    <row r="6" spans="1:26" x14ac:dyDescent="0.35">
      <c r="A6" s="1" t="s">
        <v>223</v>
      </c>
      <c r="B6" s="1" t="s">
        <v>224</v>
      </c>
      <c r="C6" s="1" t="s">
        <v>18</v>
      </c>
      <c r="E6" s="1" t="s">
        <v>20</v>
      </c>
      <c r="F6" s="1" t="s">
        <v>219</v>
      </c>
      <c r="G6" s="1">
        <v>48</v>
      </c>
      <c r="I6" s="1" t="s">
        <v>23</v>
      </c>
      <c r="K6" s="3">
        <v>42805</v>
      </c>
      <c r="L6" s="1" t="s">
        <v>30</v>
      </c>
      <c r="M6" s="1" t="s">
        <v>48</v>
      </c>
      <c r="N6" s="1">
        <v>42.7</v>
      </c>
      <c r="O6" s="1">
        <v>48</v>
      </c>
      <c r="R6" s="1" t="s">
        <v>271</v>
      </c>
      <c r="S6" s="1" t="s">
        <v>223</v>
      </c>
      <c r="T6" s="1">
        <v>57228</v>
      </c>
      <c r="U6" s="1">
        <v>71328</v>
      </c>
      <c r="V6" s="4">
        <v>0.99</v>
      </c>
      <c r="W6" s="1">
        <v>0</v>
      </c>
      <c r="X6" s="1">
        <v>99.74</v>
      </c>
      <c r="Y6" s="1">
        <v>39378</v>
      </c>
      <c r="Z6" s="1" t="str">
        <f>HYPERLINK("https://www.ncbi.nlm.nih.gov/nucleotide/KY883652.1?report=genbank&amp;log$=nucltop&amp;blast_rank=4&amp;RID=GTV185G8114","KY883652.1")</f>
        <v>KY883652.1</v>
      </c>
    </row>
    <row r="7" spans="1:26" x14ac:dyDescent="0.35">
      <c r="A7" s="1" t="s">
        <v>217</v>
      </c>
      <c r="B7" s="1" t="s">
        <v>218</v>
      </c>
      <c r="C7" s="1" t="s">
        <v>18</v>
      </c>
      <c r="E7" s="1" t="s">
        <v>20</v>
      </c>
      <c r="F7" s="1" t="s">
        <v>219</v>
      </c>
      <c r="G7" s="1">
        <v>48</v>
      </c>
      <c r="I7" s="1" t="s">
        <v>23</v>
      </c>
      <c r="K7" s="3">
        <v>42805</v>
      </c>
      <c r="L7" s="1" t="s">
        <v>30</v>
      </c>
      <c r="M7" s="1" t="s">
        <v>48</v>
      </c>
      <c r="N7" s="1">
        <v>42.7</v>
      </c>
      <c r="O7" s="1">
        <v>48</v>
      </c>
      <c r="R7" s="1" t="s">
        <v>272</v>
      </c>
      <c r="S7" s="1" t="s">
        <v>217</v>
      </c>
      <c r="T7" s="1">
        <v>57228</v>
      </c>
      <c r="U7" s="1">
        <v>71328</v>
      </c>
      <c r="V7" s="4">
        <v>0.99</v>
      </c>
      <c r="W7" s="1">
        <v>0</v>
      </c>
      <c r="X7" s="1">
        <v>99.74</v>
      </c>
      <c r="Y7" s="1">
        <v>39378</v>
      </c>
      <c r="Z7" s="1" t="str">
        <f>HYPERLINK("https://www.ncbi.nlm.nih.gov/nucleotide/KY883651.1?report=genbank&amp;log$=nucltop&amp;blast_rank=5&amp;RID=GTV185G8114","KY883651.1")</f>
        <v>KY883651.1</v>
      </c>
    </row>
    <row r="8" spans="1:26" x14ac:dyDescent="0.35">
      <c r="A8" s="1" t="s">
        <v>319</v>
      </c>
      <c r="B8" s="1" t="s">
        <v>320</v>
      </c>
      <c r="C8" s="1" t="s">
        <v>18</v>
      </c>
      <c r="E8" s="1" t="s">
        <v>20</v>
      </c>
      <c r="F8" s="1" t="s">
        <v>321</v>
      </c>
      <c r="G8" s="1">
        <v>47</v>
      </c>
      <c r="I8" s="1" t="s">
        <v>23</v>
      </c>
      <c r="K8" s="3">
        <v>40731</v>
      </c>
      <c r="L8" s="1" t="s">
        <v>30</v>
      </c>
      <c r="M8" s="1" t="s">
        <v>48</v>
      </c>
      <c r="N8" s="1">
        <v>42.9</v>
      </c>
      <c r="O8" s="1">
        <v>47</v>
      </c>
      <c r="P8" s="1">
        <v>47</v>
      </c>
      <c r="R8" s="1" t="s">
        <v>337</v>
      </c>
      <c r="S8" s="1" t="s">
        <v>319</v>
      </c>
      <c r="T8" s="1">
        <v>56329</v>
      </c>
      <c r="U8" s="1">
        <v>71561</v>
      </c>
      <c r="V8" s="4">
        <v>0.99</v>
      </c>
      <c r="W8" s="1">
        <v>0</v>
      </c>
      <c r="X8" s="1">
        <v>99.85</v>
      </c>
      <c r="Y8" s="1">
        <v>39088</v>
      </c>
      <c r="Z8" s="1" t="str">
        <f>HYPERLINK("https://www.ncbi.nlm.nih.gov/nucleotide/HQ641344.1?report=genbank&amp;log$=nucltop&amp;blast_rank=6&amp;RID=GTV185G8114","HQ641344.1")</f>
        <v>HQ641344.1</v>
      </c>
    </row>
    <row r="9" spans="1:26" x14ac:dyDescent="0.35">
      <c r="A9" s="1" t="s">
        <v>322</v>
      </c>
      <c r="B9" s="1" t="s">
        <v>323</v>
      </c>
      <c r="C9" s="1" t="s">
        <v>18</v>
      </c>
      <c r="E9" s="1" t="s">
        <v>20</v>
      </c>
      <c r="F9" s="1" t="s">
        <v>324</v>
      </c>
      <c r="G9" s="1">
        <v>48</v>
      </c>
      <c r="I9" s="1" t="s">
        <v>23</v>
      </c>
      <c r="K9" s="3">
        <v>40731</v>
      </c>
      <c r="L9" s="1" t="s">
        <v>30</v>
      </c>
      <c r="M9" s="1" t="s">
        <v>48</v>
      </c>
      <c r="N9" s="1">
        <v>42.8</v>
      </c>
      <c r="O9" s="1">
        <v>48</v>
      </c>
      <c r="P9" s="1">
        <v>48</v>
      </c>
      <c r="R9" s="1" t="s">
        <v>338</v>
      </c>
      <c r="S9" s="1" t="s">
        <v>322</v>
      </c>
      <c r="T9" s="1">
        <v>54165</v>
      </c>
      <c r="U9" s="1">
        <v>71481</v>
      </c>
      <c r="V9" s="4">
        <v>0.99</v>
      </c>
      <c r="W9" s="1">
        <v>0</v>
      </c>
      <c r="X9" s="1">
        <v>99.55</v>
      </c>
      <c r="Y9" s="1">
        <v>39349</v>
      </c>
      <c r="Z9" s="1" t="str">
        <f>HYPERLINK("https://www.ncbi.nlm.nih.gov/nucleotide/HQ641343.1?report=genbank&amp;log$=nucltop&amp;blast_rank=7&amp;RID=GTV185G8114","HQ641343.1")</f>
        <v>HQ641343.1</v>
      </c>
    </row>
    <row r="10" spans="1:26" x14ac:dyDescent="0.35">
      <c r="A10" s="1" t="s">
        <v>248</v>
      </c>
      <c r="B10" s="1" t="s">
        <v>249</v>
      </c>
      <c r="C10" s="1" t="s">
        <v>18</v>
      </c>
      <c r="E10" s="1" t="s">
        <v>20</v>
      </c>
      <c r="F10" s="1" t="s">
        <v>250</v>
      </c>
      <c r="G10" s="1">
        <v>48</v>
      </c>
      <c r="I10" s="1" t="s">
        <v>23</v>
      </c>
      <c r="K10" s="3">
        <v>42805</v>
      </c>
      <c r="L10" s="1" t="s">
        <v>30</v>
      </c>
      <c r="M10" s="1" t="s">
        <v>48</v>
      </c>
      <c r="N10" s="1">
        <v>42.7</v>
      </c>
      <c r="O10" s="1">
        <v>48</v>
      </c>
      <c r="R10" s="1" t="s">
        <v>273</v>
      </c>
      <c r="S10" s="1" t="s">
        <v>248</v>
      </c>
      <c r="T10" s="1">
        <v>50265</v>
      </c>
      <c r="U10" s="1">
        <v>70433</v>
      </c>
      <c r="V10" s="4">
        <v>0.98</v>
      </c>
      <c r="W10" s="1">
        <v>0</v>
      </c>
      <c r="X10" s="1">
        <v>99.63</v>
      </c>
      <c r="Y10" s="1">
        <v>38688</v>
      </c>
      <c r="Z10" s="1" t="str">
        <f>HYPERLINK("https://www.ncbi.nlm.nih.gov/nucleotide/KY883648.1?report=genbank&amp;log$=nucltop&amp;blast_rank=8&amp;RID=GTV185G8114","KY883648.1")</f>
        <v>KY883648.1</v>
      </c>
    </row>
    <row r="11" spans="1:26" x14ac:dyDescent="0.35">
      <c r="A11" s="1" t="s">
        <v>237</v>
      </c>
      <c r="B11" s="1" t="s">
        <v>238</v>
      </c>
      <c r="C11" s="1" t="s">
        <v>18</v>
      </c>
      <c r="E11" s="1" t="s">
        <v>20</v>
      </c>
      <c r="F11" s="1" t="s">
        <v>239</v>
      </c>
      <c r="G11" s="1">
        <v>47</v>
      </c>
      <c r="I11" s="1" t="s">
        <v>23</v>
      </c>
      <c r="K11" s="3">
        <v>42805</v>
      </c>
      <c r="L11" s="1" t="s">
        <v>30</v>
      </c>
      <c r="M11" s="1" t="s">
        <v>48</v>
      </c>
      <c r="N11" s="1">
        <v>42.8</v>
      </c>
      <c r="O11" s="1">
        <v>47</v>
      </c>
      <c r="R11" s="1" t="s">
        <v>274</v>
      </c>
      <c r="S11" s="1" t="s">
        <v>237</v>
      </c>
      <c r="T11" s="1">
        <v>50259</v>
      </c>
      <c r="U11" s="1">
        <v>70227</v>
      </c>
      <c r="V11" s="4">
        <v>0.98</v>
      </c>
      <c r="W11" s="1">
        <v>0</v>
      </c>
      <c r="X11" s="1">
        <v>99.63</v>
      </c>
      <c r="Y11" s="1">
        <v>38581</v>
      </c>
      <c r="Z11" s="1" t="str">
        <f>HYPERLINK("https://www.ncbi.nlm.nih.gov/nucleotide/KY883645.1?report=genbank&amp;log$=nucltop&amp;blast_rank=9&amp;RID=GTV185G8114","KY883645.1")</f>
        <v>KY883645.1</v>
      </c>
    </row>
    <row r="12" spans="1:26" x14ac:dyDescent="0.35">
      <c r="A12" s="1" t="s">
        <v>214</v>
      </c>
      <c r="B12" s="1" t="s">
        <v>215</v>
      </c>
      <c r="C12" s="1" t="s">
        <v>18</v>
      </c>
      <c r="E12" s="1" t="s">
        <v>20</v>
      </c>
      <c r="F12" s="1" t="s">
        <v>216</v>
      </c>
      <c r="G12" s="1">
        <v>47</v>
      </c>
      <c r="I12" s="1" t="s">
        <v>23</v>
      </c>
      <c r="K12" s="3">
        <v>42805</v>
      </c>
      <c r="L12" s="1" t="s">
        <v>30</v>
      </c>
      <c r="M12" s="1" t="s">
        <v>48</v>
      </c>
      <c r="N12" s="1">
        <v>42.7</v>
      </c>
      <c r="O12" s="1">
        <v>47</v>
      </c>
      <c r="R12" s="1" t="s">
        <v>275</v>
      </c>
      <c r="S12" s="1" t="s">
        <v>214</v>
      </c>
      <c r="T12" s="1">
        <v>50242</v>
      </c>
      <c r="U12" s="1">
        <v>70299</v>
      </c>
      <c r="V12" s="4">
        <v>0.98</v>
      </c>
      <c r="W12" s="1">
        <v>0</v>
      </c>
      <c r="X12" s="1">
        <v>99.62</v>
      </c>
      <c r="Y12" s="1">
        <v>38570</v>
      </c>
      <c r="Z12" s="1" t="str">
        <f>HYPERLINK("https://www.ncbi.nlm.nih.gov/nucleotide/KY883650.1?report=genbank&amp;log$=nucltop&amp;blast_rank=10&amp;RID=GTV185G8114","KY883650.1")</f>
        <v>KY883650.1</v>
      </c>
    </row>
    <row r="13" spans="1:26" x14ac:dyDescent="0.35">
      <c r="A13" s="1" t="s">
        <v>231</v>
      </c>
      <c r="B13" s="1" t="s">
        <v>232</v>
      </c>
      <c r="C13" s="1" t="s">
        <v>18</v>
      </c>
      <c r="E13" s="1" t="s">
        <v>20</v>
      </c>
      <c r="F13" s="1" t="s">
        <v>233</v>
      </c>
      <c r="G13" s="1">
        <v>48</v>
      </c>
      <c r="I13" s="1" t="s">
        <v>23</v>
      </c>
      <c r="K13" s="3">
        <v>42805</v>
      </c>
      <c r="L13" s="1" t="s">
        <v>30</v>
      </c>
      <c r="M13" s="1" t="s">
        <v>48</v>
      </c>
      <c r="N13" s="1">
        <v>42.7</v>
      </c>
      <c r="O13" s="1">
        <v>48</v>
      </c>
      <c r="R13" s="1" t="s">
        <v>276</v>
      </c>
      <c r="S13" s="1" t="s">
        <v>231</v>
      </c>
      <c r="T13" s="1">
        <v>50119</v>
      </c>
      <c r="U13" s="1">
        <v>70095</v>
      </c>
      <c r="V13" s="4">
        <v>0.98</v>
      </c>
      <c r="W13" s="1">
        <v>0</v>
      </c>
      <c r="X13" s="1">
        <v>99.54</v>
      </c>
      <c r="Y13" s="1">
        <v>38489</v>
      </c>
      <c r="Z13" s="1" t="str">
        <f>HYPERLINK("https://www.ncbi.nlm.nih.gov/nucleotide/KY883643.1?report=genbank&amp;log$=nucltop&amp;blast_rank=11&amp;RID=GTV185G8114","KY883643.1")</f>
        <v>KY883643.1</v>
      </c>
    </row>
    <row r="14" spans="1:26" x14ac:dyDescent="0.35">
      <c r="A14" s="1" t="s">
        <v>325</v>
      </c>
      <c r="B14" s="1" t="s">
        <v>326</v>
      </c>
      <c r="C14" s="1" t="s">
        <v>18</v>
      </c>
      <c r="E14" s="1" t="s">
        <v>20</v>
      </c>
      <c r="F14" s="1" t="s">
        <v>327</v>
      </c>
      <c r="G14" s="1">
        <v>45</v>
      </c>
      <c r="I14" s="1" t="s">
        <v>23</v>
      </c>
      <c r="K14" s="3">
        <v>40731</v>
      </c>
      <c r="L14" s="1" t="s">
        <v>30</v>
      </c>
      <c r="M14" s="1" t="s">
        <v>48</v>
      </c>
      <c r="N14" s="1">
        <v>42.8</v>
      </c>
      <c r="O14" s="1">
        <v>45</v>
      </c>
      <c r="P14" s="1">
        <v>45</v>
      </c>
      <c r="R14" s="1" t="s">
        <v>339</v>
      </c>
      <c r="S14" s="1" t="s">
        <v>325</v>
      </c>
      <c r="T14" s="1">
        <v>49579</v>
      </c>
      <c r="U14" s="1">
        <v>71294</v>
      </c>
      <c r="V14" s="4">
        <v>0.99</v>
      </c>
      <c r="W14" s="1">
        <v>0</v>
      </c>
      <c r="X14" s="1">
        <v>99.8</v>
      </c>
      <c r="Y14" s="1">
        <v>39042</v>
      </c>
      <c r="Z14" s="1" t="str">
        <f>HYPERLINK("https://www.ncbi.nlm.nih.gov/nucleotide/HQ641341.1?report=genbank&amp;log$=nucltop&amp;blast_rank=12&amp;RID=GTV185G8114","HQ641341.1")</f>
        <v>HQ641341.1</v>
      </c>
    </row>
    <row r="15" spans="1:26" x14ac:dyDescent="0.35">
      <c r="A15" s="1" t="s">
        <v>225</v>
      </c>
      <c r="B15" s="1" t="s">
        <v>226</v>
      </c>
      <c r="C15" s="1" t="s">
        <v>18</v>
      </c>
      <c r="E15" s="1" t="s">
        <v>20</v>
      </c>
      <c r="F15" s="1" t="s">
        <v>227</v>
      </c>
      <c r="G15" s="1">
        <v>49</v>
      </c>
      <c r="I15" s="1" t="s">
        <v>23</v>
      </c>
      <c r="K15" s="3">
        <v>42805</v>
      </c>
      <c r="L15" s="1" t="s">
        <v>30</v>
      </c>
      <c r="M15" s="1" t="s">
        <v>48</v>
      </c>
      <c r="N15" s="1">
        <v>42.7</v>
      </c>
      <c r="O15" s="1">
        <v>49</v>
      </c>
      <c r="R15" s="1" t="s">
        <v>277</v>
      </c>
      <c r="S15" s="1" t="s">
        <v>225</v>
      </c>
      <c r="T15" s="1">
        <v>47057</v>
      </c>
      <c r="U15" s="1">
        <v>70192</v>
      </c>
      <c r="V15" s="4">
        <v>0.98</v>
      </c>
      <c r="W15" s="1">
        <v>0</v>
      </c>
      <c r="X15" s="1">
        <v>99.52</v>
      </c>
      <c r="Y15" s="1">
        <v>38593</v>
      </c>
      <c r="Z15" s="1" t="str">
        <f>HYPERLINK("https://www.ncbi.nlm.nih.gov/nucleotide/MF574151.1?report=genbank&amp;log$=nucltop&amp;blast_rank=13&amp;RID=GTV185G8114","MF574151.1")</f>
        <v>MF574151.1</v>
      </c>
    </row>
    <row r="16" spans="1:26" x14ac:dyDescent="0.35">
      <c r="A16" s="1" t="s">
        <v>234</v>
      </c>
      <c r="B16" s="1" t="s">
        <v>235</v>
      </c>
      <c r="C16" s="1" t="s">
        <v>18</v>
      </c>
      <c r="E16" s="1" t="s">
        <v>20</v>
      </c>
      <c r="F16" s="1" t="s">
        <v>236</v>
      </c>
      <c r="G16" s="1">
        <v>48</v>
      </c>
      <c r="I16" s="1" t="s">
        <v>23</v>
      </c>
      <c r="K16" s="3">
        <v>42805</v>
      </c>
      <c r="L16" s="1" t="s">
        <v>30</v>
      </c>
      <c r="M16" s="1" t="s">
        <v>48</v>
      </c>
      <c r="N16" s="1">
        <v>42.8</v>
      </c>
      <c r="O16" s="1">
        <v>48</v>
      </c>
      <c r="R16" s="1" t="s">
        <v>278</v>
      </c>
      <c r="S16" s="1" t="s">
        <v>234</v>
      </c>
      <c r="T16" s="1">
        <v>46732</v>
      </c>
      <c r="U16" s="1">
        <v>69480</v>
      </c>
      <c r="V16" s="4">
        <v>0.97</v>
      </c>
      <c r="W16" s="1">
        <v>0</v>
      </c>
      <c r="X16" s="1">
        <v>99.76</v>
      </c>
      <c r="Y16" s="1">
        <v>38056</v>
      </c>
      <c r="Z16" s="1" t="str">
        <f>HYPERLINK("https://www.ncbi.nlm.nih.gov/nucleotide/KY883644.1?report=genbank&amp;log$=nucltop&amp;blast_rank=14&amp;RID=GTV185G8114","KY883644.1")</f>
        <v>KY883644.1</v>
      </c>
    </row>
    <row r="17" spans="1:26" x14ac:dyDescent="0.35">
      <c r="A17" s="1" t="s">
        <v>199</v>
      </c>
      <c r="B17" s="1" t="s">
        <v>200</v>
      </c>
      <c r="C17" s="1" t="s">
        <v>18</v>
      </c>
      <c r="E17" s="1" t="s">
        <v>20</v>
      </c>
      <c r="F17" s="1" t="s">
        <v>201</v>
      </c>
      <c r="G17" s="1">
        <v>50</v>
      </c>
      <c r="I17" s="1" t="s">
        <v>23</v>
      </c>
      <c r="K17" s="3">
        <v>42805</v>
      </c>
      <c r="L17" s="1" t="s">
        <v>30</v>
      </c>
      <c r="M17" s="1" t="s">
        <v>48</v>
      </c>
      <c r="N17" s="1">
        <v>42.9</v>
      </c>
      <c r="O17" s="1">
        <v>50</v>
      </c>
      <c r="R17" s="1" t="s">
        <v>279</v>
      </c>
      <c r="S17" s="1" t="s">
        <v>199</v>
      </c>
      <c r="T17" s="1">
        <v>36409</v>
      </c>
      <c r="U17" s="1">
        <v>71980</v>
      </c>
      <c r="V17" s="4">
        <v>1</v>
      </c>
      <c r="W17" s="1">
        <v>0</v>
      </c>
      <c r="X17" s="1">
        <v>99.44</v>
      </c>
      <c r="Y17" s="1">
        <v>39341</v>
      </c>
      <c r="Z17" s="1" t="str">
        <f>HYPERLINK("https://www.ncbi.nlm.nih.gov/nucleotide/KY883641.1?report=genbank&amp;log$=nucltop&amp;blast_rank=15&amp;RID=GTV185G8114","KY883641.1")</f>
        <v>KY883641.1</v>
      </c>
    </row>
    <row r="18" spans="1:26" x14ac:dyDescent="0.35">
      <c r="A18" s="1" t="s">
        <v>251</v>
      </c>
      <c r="B18" s="1" t="s">
        <v>252</v>
      </c>
      <c r="C18" s="1" t="s">
        <v>18</v>
      </c>
      <c r="E18" s="1" t="s">
        <v>20</v>
      </c>
      <c r="F18" s="1" t="s">
        <v>253</v>
      </c>
      <c r="G18" s="1">
        <v>47</v>
      </c>
      <c r="I18" s="1" t="s">
        <v>23</v>
      </c>
      <c r="K18" s="3">
        <v>42805</v>
      </c>
      <c r="L18" s="1" t="s">
        <v>30</v>
      </c>
      <c r="M18" s="1" t="s">
        <v>48</v>
      </c>
      <c r="N18" s="1">
        <v>42.7</v>
      </c>
      <c r="O18" s="1">
        <v>47</v>
      </c>
      <c r="R18" s="1" t="s">
        <v>280</v>
      </c>
      <c r="S18" s="1" t="s">
        <v>251</v>
      </c>
      <c r="T18" s="1">
        <v>32747</v>
      </c>
      <c r="U18" s="1">
        <v>70299</v>
      </c>
      <c r="V18" s="4">
        <v>0.98</v>
      </c>
      <c r="W18" s="1">
        <v>0</v>
      </c>
      <c r="X18" s="1">
        <v>99.58</v>
      </c>
      <c r="Y18" s="1">
        <v>38581</v>
      </c>
      <c r="Z18" s="1" t="str">
        <f>HYPERLINK("https://www.ncbi.nlm.nih.gov/nucleotide/KY883649.1?report=genbank&amp;log$=nucltop&amp;blast_rank=16&amp;RID=GTV185G8114","KY883649.1")</f>
        <v>KY883649.1</v>
      </c>
    </row>
    <row r="19" spans="1:26" x14ac:dyDescent="0.35">
      <c r="A19" s="1" t="s">
        <v>240</v>
      </c>
      <c r="B19" s="1" t="s">
        <v>241</v>
      </c>
      <c r="C19" s="1" t="s">
        <v>18</v>
      </c>
      <c r="E19" s="1" t="s">
        <v>20</v>
      </c>
      <c r="F19" s="1" t="s">
        <v>242</v>
      </c>
      <c r="G19" s="1">
        <v>48</v>
      </c>
      <c r="I19" s="1" t="s">
        <v>23</v>
      </c>
      <c r="K19" s="3">
        <v>42805</v>
      </c>
      <c r="L19" s="1" t="s">
        <v>30</v>
      </c>
      <c r="M19" s="1" t="s">
        <v>48</v>
      </c>
      <c r="N19" s="1">
        <v>42.8</v>
      </c>
      <c r="O19" s="1">
        <v>48</v>
      </c>
      <c r="R19" s="1" t="s">
        <v>281</v>
      </c>
      <c r="S19" s="1" t="s">
        <v>240</v>
      </c>
      <c r="T19" s="1">
        <v>32411</v>
      </c>
      <c r="U19" s="1">
        <v>70309</v>
      </c>
      <c r="V19" s="4">
        <v>0.98</v>
      </c>
      <c r="W19" s="1">
        <v>0</v>
      </c>
      <c r="X19" s="1">
        <v>99.58</v>
      </c>
      <c r="Y19" s="1">
        <v>38581</v>
      </c>
      <c r="Z19" s="1" t="str">
        <f>HYPERLINK("https://www.ncbi.nlm.nih.gov/nucleotide/KY883646.1?report=genbank&amp;log$=nucltop&amp;blast_rank=17&amp;RID=GTV185G8114","KY883646.1")</f>
        <v>KY883646.1</v>
      </c>
    </row>
    <row r="20" spans="1:26" x14ac:dyDescent="0.35">
      <c r="A20" s="1" t="s">
        <v>66</v>
      </c>
      <c r="B20" s="1" t="s">
        <v>67</v>
      </c>
      <c r="C20" s="1" t="s">
        <v>18</v>
      </c>
      <c r="E20" s="1" t="s">
        <v>20</v>
      </c>
      <c r="F20" s="1" t="s">
        <v>68</v>
      </c>
      <c r="G20" s="1">
        <v>47</v>
      </c>
      <c r="H20" s="1" t="s">
        <v>22</v>
      </c>
      <c r="I20" s="1" t="s">
        <v>23</v>
      </c>
      <c r="J20" s="1" t="s">
        <v>69</v>
      </c>
      <c r="K20" s="1" t="s">
        <v>25</v>
      </c>
      <c r="L20" s="1" t="s">
        <v>30</v>
      </c>
      <c r="M20" s="1" t="s">
        <v>70</v>
      </c>
      <c r="N20" s="1">
        <v>42.8</v>
      </c>
      <c r="O20" s="1">
        <v>47</v>
      </c>
      <c r="P20" s="1">
        <v>47</v>
      </c>
      <c r="R20" s="1" t="s">
        <v>152</v>
      </c>
      <c r="T20" s="1">
        <v>32202</v>
      </c>
      <c r="U20" s="1">
        <v>61943</v>
      </c>
      <c r="V20" s="4">
        <v>0.94</v>
      </c>
      <c r="W20" s="1">
        <v>0</v>
      </c>
      <c r="X20" s="1">
        <v>97.53</v>
      </c>
      <c r="Y20" s="1">
        <v>38497</v>
      </c>
      <c r="Z20" s="1" t="str">
        <f>HYPERLINK("https://www.ncbi.nlm.nih.gov/nucleotide/NC_013651.1?report=genbank&amp;log$=nucltop&amp;blast_rank=18&amp;RID=GTV185G8114","NC_013651.1")</f>
        <v>NC_013651.1</v>
      </c>
    </row>
    <row r="21" spans="1:26" x14ac:dyDescent="0.35">
      <c r="A21" s="1" t="s">
        <v>254</v>
      </c>
      <c r="B21" s="1" t="s">
        <v>255</v>
      </c>
      <c r="C21" s="1" t="s">
        <v>18</v>
      </c>
      <c r="E21" s="1" t="s">
        <v>20</v>
      </c>
      <c r="F21" s="1" t="s">
        <v>256</v>
      </c>
      <c r="G21" s="1">
        <v>46</v>
      </c>
      <c r="I21" s="1" t="s">
        <v>23</v>
      </c>
      <c r="J21" s="1" t="s">
        <v>257</v>
      </c>
      <c r="K21" s="1" t="s">
        <v>258</v>
      </c>
      <c r="L21" s="1" t="s">
        <v>259</v>
      </c>
      <c r="M21" s="1" t="s">
        <v>48</v>
      </c>
      <c r="N21" s="1">
        <v>42.7</v>
      </c>
      <c r="O21" s="1">
        <v>46</v>
      </c>
      <c r="P21" s="1">
        <v>46</v>
      </c>
      <c r="R21" s="1" t="s">
        <v>282</v>
      </c>
      <c r="S21" s="1" t="s">
        <v>254</v>
      </c>
      <c r="T21" s="1">
        <v>32046</v>
      </c>
      <c r="U21" s="1">
        <v>70059</v>
      </c>
      <c r="V21" s="4">
        <v>0.97</v>
      </c>
      <c r="W21" s="1">
        <v>0</v>
      </c>
      <c r="X21" s="1">
        <v>99.57</v>
      </c>
      <c r="Y21" s="1">
        <v>38451</v>
      </c>
      <c r="Z21" s="1" t="str">
        <f>HYPERLINK("https://www.ncbi.nlm.nih.gov/nucleotide/MT215167.1?report=genbank&amp;log$=nucltop&amp;blast_rank=19&amp;RID=GTV185G8114","MT215167.1")</f>
        <v>MT215167.1</v>
      </c>
    </row>
    <row r="22" spans="1:26" x14ac:dyDescent="0.35">
      <c r="A22" s="1" t="s">
        <v>328</v>
      </c>
      <c r="B22" s="1" t="s">
        <v>329</v>
      </c>
      <c r="C22" s="1" t="s">
        <v>18</v>
      </c>
      <c r="E22" s="1" t="s">
        <v>20</v>
      </c>
      <c r="F22" s="1" t="s">
        <v>330</v>
      </c>
      <c r="G22" s="1">
        <v>39</v>
      </c>
      <c r="I22" s="1" t="s">
        <v>23</v>
      </c>
      <c r="K22" s="1" t="s">
        <v>331</v>
      </c>
      <c r="L22" s="1" t="s">
        <v>30</v>
      </c>
      <c r="M22" s="1" t="s">
        <v>102</v>
      </c>
      <c r="N22" s="1">
        <v>42.8</v>
      </c>
      <c r="O22" s="1">
        <v>39</v>
      </c>
      <c r="P22" s="1">
        <v>39</v>
      </c>
      <c r="R22" s="1" t="s">
        <v>340</v>
      </c>
      <c r="S22" s="1" t="s">
        <v>328</v>
      </c>
      <c r="T22" s="1">
        <v>29981</v>
      </c>
      <c r="U22" s="1">
        <v>59828</v>
      </c>
      <c r="V22" s="4">
        <v>0.91</v>
      </c>
      <c r="W22" s="1">
        <v>0</v>
      </c>
      <c r="X22" s="1">
        <v>97.62</v>
      </c>
      <c r="Y22" s="1">
        <v>37247</v>
      </c>
      <c r="Z22" s="1" t="str">
        <f>HYPERLINK("https://www.ncbi.nlm.nih.gov/nucleotide/MG957431.1?report=genbank&amp;log$=nucltop&amp;blast_rank=20&amp;RID=GTV185G8114","MG957431.1")</f>
        <v>MG957431.1</v>
      </c>
    </row>
    <row r="23" spans="1:26" x14ac:dyDescent="0.35">
      <c r="A23" s="1" t="s">
        <v>332</v>
      </c>
      <c r="B23" s="1" t="s">
        <v>333</v>
      </c>
      <c r="C23" s="1" t="s">
        <v>18</v>
      </c>
      <c r="E23" s="1" t="s">
        <v>20</v>
      </c>
      <c r="F23" s="1" t="s">
        <v>334</v>
      </c>
      <c r="G23" s="1">
        <v>52</v>
      </c>
      <c r="I23" s="1" t="s">
        <v>23</v>
      </c>
      <c r="K23" s="1" t="s">
        <v>335</v>
      </c>
      <c r="L23" s="1" t="s">
        <v>30</v>
      </c>
      <c r="M23" s="1" t="s">
        <v>47</v>
      </c>
      <c r="N23" s="1">
        <v>42.6</v>
      </c>
      <c r="O23" s="1">
        <v>52</v>
      </c>
      <c r="P23" s="1">
        <v>52</v>
      </c>
      <c r="R23" s="1" t="s">
        <v>341</v>
      </c>
      <c r="S23" s="1" t="s">
        <v>332</v>
      </c>
      <c r="T23" s="1">
        <v>28216</v>
      </c>
      <c r="U23" s="1">
        <v>56606</v>
      </c>
      <c r="V23" s="4">
        <v>0.94</v>
      </c>
      <c r="W23" s="1">
        <v>0</v>
      </c>
      <c r="X23" s="1">
        <v>94.47</v>
      </c>
      <c r="Y23" s="1">
        <v>39481</v>
      </c>
      <c r="Z23" s="1" t="str">
        <f>HYPERLINK("https://www.ncbi.nlm.nih.gov/nucleotide/JQ780163.1?report=genbank&amp;log$=nucltop&amp;blast_rank=21&amp;RID=GTV185G8114","JQ780163.1")</f>
        <v>JQ780163.1</v>
      </c>
    </row>
    <row r="24" spans="1:26" x14ac:dyDescent="0.35">
      <c r="A24" s="1" t="s">
        <v>82</v>
      </c>
      <c r="B24" s="1" t="s">
        <v>83</v>
      </c>
      <c r="C24" s="1" t="s">
        <v>18</v>
      </c>
      <c r="E24" s="1" t="s">
        <v>20</v>
      </c>
      <c r="F24" s="1" t="s">
        <v>84</v>
      </c>
      <c r="G24" s="1">
        <v>31</v>
      </c>
      <c r="H24" s="1" t="s">
        <v>22</v>
      </c>
      <c r="I24" s="1" t="s">
        <v>23</v>
      </c>
      <c r="J24" s="1" t="s">
        <v>85</v>
      </c>
      <c r="K24" s="1" t="s">
        <v>25</v>
      </c>
      <c r="L24" s="1" t="s">
        <v>30</v>
      </c>
      <c r="M24" s="1" t="s">
        <v>47</v>
      </c>
      <c r="N24" s="1">
        <v>42.6</v>
      </c>
      <c r="O24" s="1">
        <v>31</v>
      </c>
      <c r="P24" s="1">
        <v>31</v>
      </c>
      <c r="R24" s="1" t="s">
        <v>153</v>
      </c>
      <c r="T24" s="1">
        <v>28132</v>
      </c>
      <c r="U24" s="1">
        <v>56497</v>
      </c>
      <c r="V24" s="4">
        <v>0.94</v>
      </c>
      <c r="W24" s="1">
        <v>0</v>
      </c>
      <c r="X24" s="1">
        <v>94.38</v>
      </c>
      <c r="Y24" s="1">
        <v>39503</v>
      </c>
      <c r="Z24" s="1" t="str">
        <f>HYPERLINK("https://www.ncbi.nlm.nih.gov/nucleotide/NC_007149.1?report=genbank&amp;log$=nucltop&amp;blast_rank=22&amp;RID=GTV185G8114","NC_007149.1")</f>
        <v>NC_007149.1</v>
      </c>
    </row>
    <row r="26" spans="1:26" x14ac:dyDescent="0.35">
      <c r="A26" s="1" t="s">
        <v>27</v>
      </c>
      <c r="B26" s="1" t="s">
        <v>28</v>
      </c>
      <c r="C26" s="1" t="s">
        <v>18</v>
      </c>
      <c r="E26" s="1" t="s">
        <v>20</v>
      </c>
      <c r="F26" s="1" t="s">
        <v>29</v>
      </c>
      <c r="G26" s="1">
        <v>230</v>
      </c>
      <c r="H26" s="1" t="s">
        <v>22</v>
      </c>
      <c r="I26" s="1" t="s">
        <v>23</v>
      </c>
      <c r="J26" s="3">
        <v>40605</v>
      </c>
      <c r="K26" s="1" t="s">
        <v>25</v>
      </c>
      <c r="L26" s="1" t="s">
        <v>30</v>
      </c>
      <c r="M26" s="1" t="s">
        <v>48</v>
      </c>
      <c r="N26" s="1">
        <v>37.1</v>
      </c>
      <c r="O26" s="1">
        <v>230</v>
      </c>
      <c r="P26" s="1">
        <v>230</v>
      </c>
      <c r="R26" s="1" t="s">
        <v>148</v>
      </c>
      <c r="T26" s="5">
        <v>233000</v>
      </c>
      <c r="U26" s="5">
        <v>233000</v>
      </c>
      <c r="V26" s="4">
        <v>1</v>
      </c>
      <c r="W26" s="1">
        <v>0</v>
      </c>
      <c r="X26" s="1">
        <v>100</v>
      </c>
      <c r="Y26" s="1">
        <v>125956</v>
      </c>
      <c r="Z26" s="1" t="s">
        <v>418</v>
      </c>
    </row>
    <row r="27" spans="1:26" x14ac:dyDescent="0.35">
      <c r="A27" s="1" t="s">
        <v>184</v>
      </c>
      <c r="B27" s="1" t="s">
        <v>185</v>
      </c>
      <c r="C27" s="1" t="s">
        <v>18</v>
      </c>
      <c r="E27" s="1" t="s">
        <v>20</v>
      </c>
      <c r="F27" s="1" t="s">
        <v>183</v>
      </c>
      <c r="G27" s="1">
        <v>229</v>
      </c>
      <c r="I27" s="1" t="s">
        <v>23</v>
      </c>
      <c r="K27" s="3">
        <v>42805</v>
      </c>
      <c r="L27" s="1" t="s">
        <v>30</v>
      </c>
      <c r="M27" s="1" t="s">
        <v>48</v>
      </c>
      <c r="N27" s="1">
        <v>37.1</v>
      </c>
      <c r="O27" s="1">
        <v>229</v>
      </c>
      <c r="R27" s="1" t="s">
        <v>261</v>
      </c>
      <c r="S27" s="1" t="s">
        <v>184</v>
      </c>
      <c r="T27" s="5">
        <v>229000</v>
      </c>
      <c r="U27" s="5">
        <v>233000</v>
      </c>
      <c r="V27" s="4">
        <v>1</v>
      </c>
      <c r="W27" s="1">
        <v>0</v>
      </c>
      <c r="X27" s="1">
        <v>99.98</v>
      </c>
      <c r="Y27" s="1">
        <v>126082</v>
      </c>
      <c r="Z27" s="1" t="s">
        <v>185</v>
      </c>
    </row>
    <row r="28" spans="1:26" x14ac:dyDescent="0.35">
      <c r="A28" s="1" t="s">
        <v>181</v>
      </c>
      <c r="B28" s="1" t="s">
        <v>182</v>
      </c>
      <c r="C28" s="1" t="s">
        <v>18</v>
      </c>
      <c r="E28" s="1" t="s">
        <v>20</v>
      </c>
      <c r="F28" s="1" t="s">
        <v>183</v>
      </c>
      <c r="G28" s="1">
        <v>227</v>
      </c>
      <c r="I28" s="1" t="s">
        <v>23</v>
      </c>
      <c r="K28" s="3">
        <v>42805</v>
      </c>
      <c r="L28" s="1" t="s">
        <v>30</v>
      </c>
      <c r="M28" s="1" t="s">
        <v>48</v>
      </c>
      <c r="N28" s="1">
        <v>37.1</v>
      </c>
      <c r="O28" s="1">
        <v>227</v>
      </c>
      <c r="R28" s="1" t="s">
        <v>260</v>
      </c>
      <c r="S28" s="1" t="s">
        <v>181</v>
      </c>
      <c r="T28" s="5">
        <v>149000</v>
      </c>
      <c r="U28" s="5">
        <v>233000</v>
      </c>
      <c r="V28" s="4">
        <v>1</v>
      </c>
      <c r="W28" s="1">
        <v>0</v>
      </c>
      <c r="X28" s="1">
        <v>99.99</v>
      </c>
      <c r="Y28" s="1">
        <v>126082</v>
      </c>
      <c r="Z28" s="1" t="s">
        <v>182</v>
      </c>
    </row>
    <row r="29" spans="1:26" x14ac:dyDescent="0.35">
      <c r="A29" s="1" t="s">
        <v>346</v>
      </c>
      <c r="B29" s="1" t="s">
        <v>347</v>
      </c>
      <c r="C29" s="1" t="s">
        <v>18</v>
      </c>
      <c r="E29" s="1" t="s">
        <v>20</v>
      </c>
      <c r="F29" s="1" t="s">
        <v>348</v>
      </c>
      <c r="G29" s="1">
        <v>227</v>
      </c>
      <c r="I29" s="1" t="s">
        <v>23</v>
      </c>
      <c r="K29" s="3">
        <v>40731</v>
      </c>
      <c r="L29" s="1" t="s">
        <v>30</v>
      </c>
      <c r="M29" s="1" t="s">
        <v>48</v>
      </c>
      <c r="N29" s="1">
        <v>37.1</v>
      </c>
      <c r="O29" s="1">
        <v>227</v>
      </c>
      <c r="P29" s="1">
        <v>227</v>
      </c>
      <c r="R29" s="1" t="s">
        <v>419</v>
      </c>
      <c r="S29" s="1" t="s">
        <v>346</v>
      </c>
      <c r="T29" s="5">
        <v>139000</v>
      </c>
      <c r="U29" s="5">
        <v>219000</v>
      </c>
      <c r="V29" s="4">
        <v>0.94</v>
      </c>
      <c r="W29" s="1">
        <v>0</v>
      </c>
      <c r="X29" s="1">
        <v>99.93</v>
      </c>
      <c r="Y29" s="1">
        <v>124497</v>
      </c>
      <c r="Z29" s="1" t="s">
        <v>347</v>
      </c>
    </row>
    <row r="30" spans="1:26" x14ac:dyDescent="0.35">
      <c r="A30" s="1" t="s">
        <v>349</v>
      </c>
      <c r="B30" s="1" t="s">
        <v>350</v>
      </c>
      <c r="C30" s="1" t="s">
        <v>18</v>
      </c>
      <c r="E30" s="1" t="s">
        <v>20</v>
      </c>
      <c r="F30" s="1" t="s">
        <v>348</v>
      </c>
      <c r="G30" s="1">
        <v>227</v>
      </c>
      <c r="I30" s="1" t="s">
        <v>23</v>
      </c>
      <c r="K30" s="3">
        <v>40731</v>
      </c>
      <c r="L30" s="1" t="s">
        <v>30</v>
      </c>
      <c r="M30" s="1" t="s">
        <v>48</v>
      </c>
      <c r="N30" s="1">
        <v>37.1</v>
      </c>
      <c r="O30" s="1">
        <v>227</v>
      </c>
      <c r="P30" s="1">
        <v>227</v>
      </c>
      <c r="R30" s="1" t="s">
        <v>420</v>
      </c>
      <c r="S30" s="1" t="s">
        <v>349</v>
      </c>
      <c r="T30" s="5">
        <v>138000</v>
      </c>
      <c r="U30" s="5">
        <v>219000</v>
      </c>
      <c r="V30" s="4">
        <v>0.94</v>
      </c>
      <c r="W30" s="1">
        <v>0</v>
      </c>
      <c r="X30" s="1">
        <v>99.9</v>
      </c>
      <c r="Y30" s="1">
        <v>124497</v>
      </c>
      <c r="Z30" s="1" t="s">
        <v>350</v>
      </c>
    </row>
    <row r="31" spans="1:26" x14ac:dyDescent="0.35">
      <c r="A31" s="1" t="s">
        <v>351</v>
      </c>
      <c r="B31" s="1" t="s">
        <v>352</v>
      </c>
      <c r="C31" s="1" t="s">
        <v>18</v>
      </c>
      <c r="E31" s="1" t="s">
        <v>20</v>
      </c>
      <c r="F31" s="1" t="s">
        <v>353</v>
      </c>
      <c r="G31" s="1">
        <v>230</v>
      </c>
      <c r="I31" s="1" t="s">
        <v>23</v>
      </c>
      <c r="K31" s="3">
        <v>40731</v>
      </c>
      <c r="L31" s="1" t="s">
        <v>30</v>
      </c>
      <c r="M31" s="1" t="s">
        <v>48</v>
      </c>
      <c r="N31" s="1">
        <v>37.1</v>
      </c>
      <c r="O31" s="1">
        <v>230</v>
      </c>
      <c r="P31" s="1">
        <v>230</v>
      </c>
      <c r="R31" s="1" t="s">
        <v>421</v>
      </c>
      <c r="S31" s="1" t="s">
        <v>351</v>
      </c>
      <c r="T31" s="5">
        <v>113000</v>
      </c>
      <c r="U31" s="5">
        <v>227000</v>
      </c>
      <c r="V31" s="4">
        <v>0.98</v>
      </c>
      <c r="W31" s="1">
        <v>0</v>
      </c>
      <c r="X31" s="1">
        <v>99.83</v>
      </c>
      <c r="Y31" s="1">
        <v>124826</v>
      </c>
      <c r="Z31" s="1" t="s">
        <v>352</v>
      </c>
    </row>
    <row r="32" spans="1:26" x14ac:dyDescent="0.35">
      <c r="A32" s="1" t="s">
        <v>186</v>
      </c>
      <c r="B32" s="1" t="s">
        <v>187</v>
      </c>
      <c r="C32" s="1" t="s">
        <v>18</v>
      </c>
      <c r="E32" s="1" t="s">
        <v>20</v>
      </c>
      <c r="F32" s="1" t="s">
        <v>188</v>
      </c>
      <c r="G32" s="1">
        <v>228</v>
      </c>
      <c r="I32" s="1" t="s">
        <v>23</v>
      </c>
      <c r="J32" s="1">
        <v>2001</v>
      </c>
      <c r="K32" s="1" t="s">
        <v>189</v>
      </c>
      <c r="L32" s="1" t="s">
        <v>30</v>
      </c>
      <c r="M32" s="1" t="s">
        <v>48</v>
      </c>
      <c r="N32" s="1">
        <v>37.1</v>
      </c>
      <c r="O32" s="1">
        <v>228</v>
      </c>
      <c r="R32" s="1" t="s">
        <v>263</v>
      </c>
      <c r="S32" s="1" t="s">
        <v>186</v>
      </c>
      <c r="T32" s="1">
        <v>97659</v>
      </c>
      <c r="U32" s="5">
        <v>226000</v>
      </c>
      <c r="V32" s="4">
        <v>0.97</v>
      </c>
      <c r="W32" s="1">
        <v>0</v>
      </c>
      <c r="X32" s="1">
        <v>99.93</v>
      </c>
      <c r="Y32" s="1">
        <v>124261</v>
      </c>
      <c r="Z32" s="1" t="s">
        <v>187</v>
      </c>
    </row>
    <row r="33" spans="1:26" x14ac:dyDescent="0.35">
      <c r="A33" s="1" t="s">
        <v>354</v>
      </c>
      <c r="B33" s="1" t="s">
        <v>355</v>
      </c>
      <c r="C33" s="1" t="s">
        <v>18</v>
      </c>
      <c r="E33" s="1" t="s">
        <v>20</v>
      </c>
      <c r="F33" s="1" t="s">
        <v>356</v>
      </c>
      <c r="G33" s="1">
        <v>226</v>
      </c>
      <c r="I33" s="1" t="s">
        <v>23</v>
      </c>
      <c r="K33" s="3">
        <v>40731</v>
      </c>
      <c r="L33" s="1" t="s">
        <v>30</v>
      </c>
      <c r="M33" s="1" t="s">
        <v>48</v>
      </c>
      <c r="N33" s="1">
        <v>37.1</v>
      </c>
      <c r="O33" s="1">
        <v>226</v>
      </c>
      <c r="P33" s="1">
        <v>226</v>
      </c>
      <c r="R33" s="1" t="s">
        <v>422</v>
      </c>
      <c r="S33" s="1" t="s">
        <v>354</v>
      </c>
      <c r="T33" s="1">
        <v>92610</v>
      </c>
      <c r="U33" s="5">
        <v>224000</v>
      </c>
      <c r="V33" s="4">
        <v>0.96</v>
      </c>
      <c r="W33" s="1">
        <v>0</v>
      </c>
      <c r="X33" s="1">
        <v>99.88</v>
      </c>
      <c r="Y33" s="1">
        <v>123097</v>
      </c>
      <c r="Z33" s="1" t="s">
        <v>355</v>
      </c>
    </row>
    <row r="34" spans="1:26" x14ac:dyDescent="0.35">
      <c r="A34" s="1" t="s">
        <v>357</v>
      </c>
      <c r="B34" s="1" t="s">
        <v>358</v>
      </c>
      <c r="C34" s="1" t="s">
        <v>18</v>
      </c>
      <c r="E34" s="1" t="s">
        <v>20</v>
      </c>
      <c r="F34" s="1" t="s">
        <v>359</v>
      </c>
      <c r="G34" s="1">
        <v>226</v>
      </c>
      <c r="I34" s="1" t="s">
        <v>23</v>
      </c>
      <c r="K34" s="3">
        <v>40731</v>
      </c>
      <c r="L34" s="1" t="s">
        <v>30</v>
      </c>
      <c r="M34" s="1" t="s">
        <v>48</v>
      </c>
      <c r="N34" s="1">
        <v>37.1</v>
      </c>
      <c r="O34" s="1">
        <v>226</v>
      </c>
      <c r="P34" s="1">
        <v>226</v>
      </c>
      <c r="R34" s="1" t="s">
        <v>423</v>
      </c>
      <c r="S34" s="1" t="s">
        <v>357</v>
      </c>
      <c r="T34" s="1">
        <v>92605</v>
      </c>
      <c r="U34" s="5">
        <v>224000</v>
      </c>
      <c r="V34" s="4">
        <v>0.96</v>
      </c>
      <c r="W34" s="1">
        <v>0</v>
      </c>
      <c r="X34" s="1">
        <v>99.88</v>
      </c>
      <c r="Y34" s="1">
        <v>123104</v>
      </c>
      <c r="Z34" s="1" t="s">
        <v>358</v>
      </c>
    </row>
    <row r="35" spans="1:26" x14ac:dyDescent="0.35">
      <c r="A35" s="1" t="s">
        <v>360</v>
      </c>
      <c r="B35" s="1" t="s">
        <v>361</v>
      </c>
      <c r="C35" s="1" t="s">
        <v>18</v>
      </c>
      <c r="E35" s="1" t="s">
        <v>20</v>
      </c>
      <c r="F35" s="1" t="s">
        <v>362</v>
      </c>
      <c r="G35" s="1">
        <v>216</v>
      </c>
      <c r="I35" s="1" t="s">
        <v>23</v>
      </c>
      <c r="J35" s="1">
        <v>2012</v>
      </c>
      <c r="K35" s="3">
        <v>43109</v>
      </c>
      <c r="L35" s="1" t="s">
        <v>30</v>
      </c>
      <c r="M35" s="1" t="s">
        <v>70</v>
      </c>
      <c r="N35" s="1">
        <v>37.200000000000003</v>
      </c>
      <c r="O35" s="1">
        <v>216</v>
      </c>
      <c r="P35" s="1">
        <v>216</v>
      </c>
      <c r="R35" s="1" t="s">
        <v>148</v>
      </c>
      <c r="S35" s="1" t="s">
        <v>360</v>
      </c>
      <c r="T35" s="1">
        <v>81794</v>
      </c>
      <c r="U35" s="5">
        <v>217000</v>
      </c>
      <c r="V35" s="4">
        <v>0.95</v>
      </c>
      <c r="W35" s="1">
        <v>0</v>
      </c>
      <c r="X35" s="1">
        <v>99.24</v>
      </c>
      <c r="Y35" s="1">
        <v>121418</v>
      </c>
      <c r="Z35" s="1" t="s">
        <v>361</v>
      </c>
    </row>
    <row r="36" spans="1:26" x14ac:dyDescent="0.35">
      <c r="A36" s="1" t="s">
        <v>190</v>
      </c>
      <c r="B36" s="1" t="s">
        <v>191</v>
      </c>
      <c r="C36" s="1" t="s">
        <v>18</v>
      </c>
      <c r="E36" s="1" t="s">
        <v>20</v>
      </c>
      <c r="F36" s="1" t="s">
        <v>192</v>
      </c>
      <c r="G36" s="1">
        <v>232</v>
      </c>
      <c r="I36" s="1" t="s">
        <v>23</v>
      </c>
      <c r="J36" s="1">
        <v>2001</v>
      </c>
      <c r="K36" s="3">
        <v>42805</v>
      </c>
      <c r="L36" s="1" t="s">
        <v>30</v>
      </c>
      <c r="M36" s="1" t="s">
        <v>48</v>
      </c>
      <c r="N36" s="1">
        <v>37.200000000000003</v>
      </c>
      <c r="O36" s="1">
        <v>232</v>
      </c>
      <c r="R36" s="1" t="s">
        <v>264</v>
      </c>
      <c r="S36" s="1" t="s">
        <v>190</v>
      </c>
      <c r="T36" s="1">
        <v>74446</v>
      </c>
      <c r="U36" s="5">
        <v>220000</v>
      </c>
      <c r="V36" s="4">
        <v>0.94</v>
      </c>
      <c r="W36" s="1">
        <v>0</v>
      </c>
      <c r="X36" s="1">
        <v>99.95</v>
      </c>
      <c r="Y36" s="1">
        <v>132142</v>
      </c>
      <c r="Z36" s="1" t="s">
        <v>191</v>
      </c>
    </row>
    <row r="37" spans="1:26" x14ac:dyDescent="0.35">
      <c r="A37" s="1" t="s">
        <v>363</v>
      </c>
      <c r="B37" s="1" t="s">
        <v>364</v>
      </c>
      <c r="C37" s="1" t="s">
        <v>18</v>
      </c>
      <c r="E37" s="1" t="s">
        <v>20</v>
      </c>
      <c r="F37" s="1" t="s">
        <v>365</v>
      </c>
      <c r="G37" s="1">
        <v>230</v>
      </c>
      <c r="I37" s="1" t="s">
        <v>23</v>
      </c>
      <c r="K37" s="3">
        <v>40731</v>
      </c>
      <c r="L37" s="1" t="s">
        <v>30</v>
      </c>
      <c r="M37" s="1" t="s">
        <v>48</v>
      </c>
      <c r="N37" s="1">
        <v>37.1</v>
      </c>
      <c r="O37" s="1">
        <v>230</v>
      </c>
      <c r="P37" s="1">
        <v>230</v>
      </c>
      <c r="R37" s="1" t="s">
        <v>424</v>
      </c>
      <c r="S37" s="1" t="s">
        <v>363</v>
      </c>
      <c r="T37" s="1">
        <v>74219</v>
      </c>
      <c r="U37" s="5">
        <v>222000</v>
      </c>
      <c r="V37" s="4">
        <v>0.96</v>
      </c>
      <c r="W37" s="1">
        <v>0</v>
      </c>
      <c r="X37" s="1">
        <v>99.77</v>
      </c>
      <c r="Y37" s="1">
        <v>129373</v>
      </c>
      <c r="Z37" s="1" t="s">
        <v>364</v>
      </c>
    </row>
    <row r="38" spans="1:26" x14ac:dyDescent="0.35">
      <c r="A38" s="1" t="s">
        <v>366</v>
      </c>
      <c r="B38" s="1" t="s">
        <v>367</v>
      </c>
      <c r="C38" s="1" t="s">
        <v>18</v>
      </c>
      <c r="E38" s="1" t="s">
        <v>20</v>
      </c>
      <c r="F38" s="1" t="s">
        <v>368</v>
      </c>
      <c r="G38" s="1">
        <v>222</v>
      </c>
      <c r="I38" s="1" t="s">
        <v>23</v>
      </c>
      <c r="J38" s="1">
        <v>2011</v>
      </c>
      <c r="K38" s="1" t="s">
        <v>369</v>
      </c>
      <c r="L38" s="1" t="s">
        <v>30</v>
      </c>
      <c r="M38" s="1" t="s">
        <v>48</v>
      </c>
      <c r="N38" s="1">
        <v>37.1</v>
      </c>
      <c r="O38" s="1">
        <v>222</v>
      </c>
      <c r="P38" s="1">
        <v>222</v>
      </c>
      <c r="R38" s="1" t="s">
        <v>425</v>
      </c>
      <c r="S38" s="1" t="s">
        <v>366</v>
      </c>
      <c r="T38" s="1">
        <v>73582</v>
      </c>
      <c r="U38" s="5">
        <v>209000</v>
      </c>
      <c r="V38" s="4">
        <v>0.9</v>
      </c>
      <c r="W38" s="1">
        <v>0</v>
      </c>
      <c r="X38" s="1">
        <v>99.5</v>
      </c>
      <c r="Y38" s="1">
        <v>126861</v>
      </c>
      <c r="Z38" s="1" t="s">
        <v>367</v>
      </c>
    </row>
    <row r="39" spans="1:26" x14ac:dyDescent="0.35">
      <c r="A39" s="1" t="s">
        <v>202</v>
      </c>
      <c r="B39" s="1" t="s">
        <v>203</v>
      </c>
      <c r="C39" s="1" t="s">
        <v>18</v>
      </c>
      <c r="E39" s="1" t="s">
        <v>20</v>
      </c>
      <c r="F39" s="1" t="s">
        <v>204</v>
      </c>
      <c r="G39" s="1">
        <v>225</v>
      </c>
      <c r="I39" s="1" t="s">
        <v>23</v>
      </c>
      <c r="K39" s="3">
        <v>42805</v>
      </c>
      <c r="L39" s="1" t="s">
        <v>30</v>
      </c>
      <c r="M39" s="1" t="s">
        <v>48</v>
      </c>
      <c r="N39" s="1">
        <v>37.200000000000003</v>
      </c>
      <c r="O39" s="1">
        <v>225</v>
      </c>
      <c r="R39" s="1" t="s">
        <v>265</v>
      </c>
      <c r="S39" s="1" t="s">
        <v>202</v>
      </c>
      <c r="T39" s="1">
        <v>72509</v>
      </c>
      <c r="U39" s="5">
        <v>206000</v>
      </c>
      <c r="V39" s="4">
        <v>0.9</v>
      </c>
      <c r="W39" s="1">
        <v>0</v>
      </c>
      <c r="X39" s="1">
        <v>99.02</v>
      </c>
      <c r="Y39" s="1">
        <v>128814</v>
      </c>
      <c r="Z39" s="1" t="s">
        <v>203</v>
      </c>
    </row>
    <row r="40" spans="1:26" x14ac:dyDescent="0.35">
      <c r="A40" s="1" t="s">
        <v>193</v>
      </c>
      <c r="B40" s="1" t="s">
        <v>194</v>
      </c>
      <c r="C40" s="1" t="s">
        <v>18</v>
      </c>
      <c r="E40" s="1" t="s">
        <v>20</v>
      </c>
      <c r="F40" s="1" t="s">
        <v>195</v>
      </c>
      <c r="G40" s="1">
        <v>232</v>
      </c>
      <c r="I40" s="1" t="s">
        <v>23</v>
      </c>
      <c r="J40" s="1">
        <v>2001</v>
      </c>
      <c r="K40" s="3">
        <v>42805</v>
      </c>
      <c r="L40" s="1" t="s">
        <v>30</v>
      </c>
      <c r="M40" s="1" t="s">
        <v>48</v>
      </c>
      <c r="N40" s="1">
        <v>37.1</v>
      </c>
      <c r="O40" s="1">
        <v>232</v>
      </c>
      <c r="R40" s="1" t="s">
        <v>262</v>
      </c>
      <c r="S40" s="1" t="s">
        <v>193</v>
      </c>
      <c r="T40" s="1">
        <v>71604</v>
      </c>
      <c r="U40" s="5">
        <v>227000</v>
      </c>
      <c r="V40" s="4">
        <v>0.98</v>
      </c>
      <c r="W40" s="1">
        <v>0</v>
      </c>
      <c r="X40" s="1">
        <v>99.96</v>
      </c>
      <c r="Y40" s="1">
        <v>133685</v>
      </c>
      <c r="Z40" s="1" t="s">
        <v>194</v>
      </c>
    </row>
    <row r="41" spans="1:26" x14ac:dyDescent="0.35">
      <c r="A41" s="1" t="s">
        <v>370</v>
      </c>
      <c r="B41" s="1" t="s">
        <v>371</v>
      </c>
      <c r="C41" s="1" t="s">
        <v>18</v>
      </c>
      <c r="E41" s="1" t="s">
        <v>20</v>
      </c>
      <c r="F41" s="1" t="s">
        <v>372</v>
      </c>
      <c r="G41" s="1">
        <v>227</v>
      </c>
      <c r="I41" s="1" t="s">
        <v>23</v>
      </c>
      <c r="J41" s="1">
        <v>2006</v>
      </c>
      <c r="K41" s="3">
        <v>43109</v>
      </c>
      <c r="L41" s="1" t="s">
        <v>30</v>
      </c>
      <c r="M41" s="1" t="s">
        <v>48</v>
      </c>
      <c r="N41" s="1">
        <v>37.200000000000003</v>
      </c>
      <c r="O41" s="1">
        <v>227</v>
      </c>
      <c r="P41" s="1">
        <v>227</v>
      </c>
      <c r="R41" s="1" t="s">
        <v>426</v>
      </c>
      <c r="S41" s="1" t="s">
        <v>370</v>
      </c>
      <c r="T41" s="1">
        <v>69545</v>
      </c>
      <c r="U41" s="5">
        <v>213000</v>
      </c>
      <c r="V41" s="4">
        <v>0.93</v>
      </c>
      <c r="W41" s="1">
        <v>0</v>
      </c>
      <c r="X41" s="1">
        <v>99.71</v>
      </c>
      <c r="Y41" s="1">
        <v>128298</v>
      </c>
      <c r="Z41" s="1" t="s">
        <v>371</v>
      </c>
    </row>
    <row r="42" spans="1:26" x14ac:dyDescent="0.35">
      <c r="A42" s="1" t="s">
        <v>373</v>
      </c>
      <c r="B42" s="1" t="s">
        <v>374</v>
      </c>
      <c r="C42" s="1" t="s">
        <v>18</v>
      </c>
      <c r="E42" s="1" t="s">
        <v>20</v>
      </c>
      <c r="F42" s="1" t="s">
        <v>375</v>
      </c>
      <c r="G42" s="1">
        <v>218</v>
      </c>
      <c r="I42" s="1" t="s">
        <v>23</v>
      </c>
      <c r="J42" s="1">
        <v>2011</v>
      </c>
      <c r="K42" s="1" t="s">
        <v>369</v>
      </c>
      <c r="L42" s="1" t="s">
        <v>30</v>
      </c>
      <c r="M42" s="1" t="s">
        <v>48</v>
      </c>
      <c r="N42" s="1">
        <v>37.200000000000003</v>
      </c>
      <c r="O42" s="1">
        <v>218</v>
      </c>
      <c r="P42" s="1">
        <v>218</v>
      </c>
      <c r="R42" s="1" t="s">
        <v>148</v>
      </c>
      <c r="S42" s="1" t="s">
        <v>373</v>
      </c>
      <c r="T42" s="1">
        <v>68443</v>
      </c>
      <c r="U42" s="5">
        <v>205000</v>
      </c>
      <c r="V42" s="4">
        <v>0.89</v>
      </c>
      <c r="W42" s="1">
        <v>0</v>
      </c>
      <c r="X42" s="1">
        <v>99.5</v>
      </c>
      <c r="Y42" s="1">
        <v>125128</v>
      </c>
      <c r="Z42" s="1" t="s">
        <v>374</v>
      </c>
    </row>
    <row r="43" spans="1:26" x14ac:dyDescent="0.35">
      <c r="A43" s="1" t="s">
        <v>205</v>
      </c>
      <c r="B43" s="1" t="s">
        <v>206</v>
      </c>
      <c r="C43" s="1" t="s">
        <v>18</v>
      </c>
      <c r="E43" s="1" t="s">
        <v>20</v>
      </c>
      <c r="F43" s="1" t="s">
        <v>207</v>
      </c>
      <c r="G43" s="1">
        <v>217</v>
      </c>
      <c r="I43" s="1" t="s">
        <v>23</v>
      </c>
      <c r="K43" s="3">
        <v>42805</v>
      </c>
      <c r="L43" s="1" t="s">
        <v>30</v>
      </c>
      <c r="M43" s="1" t="s">
        <v>48</v>
      </c>
      <c r="N43" s="1">
        <v>37.200000000000003</v>
      </c>
      <c r="O43" s="1">
        <v>217</v>
      </c>
      <c r="R43" s="1" t="s">
        <v>266</v>
      </c>
      <c r="S43" s="1" t="s">
        <v>205</v>
      </c>
      <c r="T43" s="1">
        <v>68432</v>
      </c>
      <c r="U43" s="5">
        <v>206000</v>
      </c>
      <c r="V43" s="4">
        <v>0.89</v>
      </c>
      <c r="W43" s="1">
        <v>0</v>
      </c>
      <c r="X43" s="1">
        <v>99.5</v>
      </c>
      <c r="Y43" s="1">
        <v>125096</v>
      </c>
      <c r="Z43" s="1" t="s">
        <v>206</v>
      </c>
    </row>
    <row r="44" spans="1:26" x14ac:dyDescent="0.35">
      <c r="A44" s="1" t="s">
        <v>376</v>
      </c>
      <c r="B44" s="1" t="s">
        <v>377</v>
      </c>
      <c r="C44" s="1" t="s">
        <v>18</v>
      </c>
      <c r="E44" s="1" t="s">
        <v>20</v>
      </c>
      <c r="F44" s="1" t="s">
        <v>378</v>
      </c>
      <c r="G44" s="1">
        <v>89</v>
      </c>
      <c r="I44" s="1" t="s">
        <v>23</v>
      </c>
      <c r="J44" s="3">
        <v>43564</v>
      </c>
      <c r="K44" s="1" t="s">
        <v>379</v>
      </c>
      <c r="L44" s="1" t="s">
        <v>259</v>
      </c>
      <c r="M44" s="1" t="s">
        <v>70</v>
      </c>
      <c r="N44" s="1">
        <v>37.200000000000003</v>
      </c>
      <c r="O44" s="1">
        <v>89</v>
      </c>
      <c r="R44" s="1" t="s">
        <v>427</v>
      </c>
      <c r="S44" s="1" t="s">
        <v>376</v>
      </c>
      <c r="T44" s="1">
        <v>68249</v>
      </c>
      <c r="U44" s="5">
        <v>217000</v>
      </c>
      <c r="V44" s="4">
        <v>0.95</v>
      </c>
      <c r="W44" s="1">
        <v>0</v>
      </c>
      <c r="X44" s="1">
        <v>99.88</v>
      </c>
      <c r="Y44" s="1">
        <v>121402</v>
      </c>
      <c r="Z44" s="1" t="s">
        <v>377</v>
      </c>
    </row>
    <row r="45" spans="1:26" x14ac:dyDescent="0.35">
      <c r="A45" s="1" t="s">
        <v>380</v>
      </c>
      <c r="B45" s="1" t="s">
        <v>381</v>
      </c>
      <c r="C45" s="1" t="s">
        <v>18</v>
      </c>
      <c r="E45" s="1" t="s">
        <v>20</v>
      </c>
      <c r="F45" s="1" t="s">
        <v>382</v>
      </c>
      <c r="G45" s="1">
        <v>225</v>
      </c>
      <c r="I45" s="1" t="s">
        <v>23</v>
      </c>
      <c r="K45" s="3">
        <v>40731</v>
      </c>
      <c r="L45" s="1" t="s">
        <v>30</v>
      </c>
      <c r="M45" s="1" t="s">
        <v>48</v>
      </c>
      <c r="N45" s="1">
        <v>37.200000000000003</v>
      </c>
      <c r="O45" s="1">
        <v>225</v>
      </c>
      <c r="P45" s="1">
        <v>225</v>
      </c>
      <c r="R45" s="1" t="s">
        <v>428</v>
      </c>
      <c r="S45" s="1" t="s">
        <v>380</v>
      </c>
      <c r="T45" s="1">
        <v>68077</v>
      </c>
      <c r="U45" s="5">
        <v>211000</v>
      </c>
      <c r="V45" s="4">
        <v>0.92</v>
      </c>
      <c r="W45" s="1">
        <v>0</v>
      </c>
      <c r="X45" s="1">
        <v>99.02</v>
      </c>
      <c r="Y45" s="1">
        <v>128083</v>
      </c>
      <c r="Z45" s="1" t="s">
        <v>381</v>
      </c>
    </row>
    <row r="46" spans="1:26" x14ac:dyDescent="0.35">
      <c r="A46" s="1" t="s">
        <v>211</v>
      </c>
      <c r="B46" s="1" t="s">
        <v>212</v>
      </c>
      <c r="C46" s="1" t="s">
        <v>18</v>
      </c>
      <c r="E46" s="1" t="s">
        <v>20</v>
      </c>
      <c r="F46" s="1" t="s">
        <v>213</v>
      </c>
      <c r="G46" s="1">
        <v>217</v>
      </c>
      <c r="I46" s="1" t="s">
        <v>23</v>
      </c>
      <c r="K46" s="3">
        <v>42805</v>
      </c>
      <c r="L46" s="1" t="s">
        <v>30</v>
      </c>
      <c r="M46" s="1" t="s">
        <v>48</v>
      </c>
      <c r="N46" s="1">
        <v>37.200000000000003</v>
      </c>
      <c r="O46" s="1">
        <v>217</v>
      </c>
      <c r="R46" s="1" t="s">
        <v>267</v>
      </c>
      <c r="S46" s="1" t="s">
        <v>211</v>
      </c>
      <c r="T46" s="1">
        <v>67167</v>
      </c>
      <c r="U46" s="5">
        <v>204000</v>
      </c>
      <c r="V46" s="4">
        <v>0.89</v>
      </c>
      <c r="W46" s="1">
        <v>0</v>
      </c>
      <c r="X46" s="1">
        <v>98.96</v>
      </c>
      <c r="Y46" s="1">
        <v>125174</v>
      </c>
      <c r="Z46" s="1" t="s">
        <v>212</v>
      </c>
    </row>
    <row r="47" spans="1:26" x14ac:dyDescent="0.35">
      <c r="A47" s="1" t="s">
        <v>383</v>
      </c>
      <c r="B47" s="1" t="s">
        <v>384</v>
      </c>
      <c r="C47" s="1" t="s">
        <v>18</v>
      </c>
      <c r="E47" s="1" t="s">
        <v>20</v>
      </c>
      <c r="F47" s="1" t="s">
        <v>385</v>
      </c>
      <c r="G47" s="1">
        <v>224</v>
      </c>
      <c r="I47" s="1" t="s">
        <v>23</v>
      </c>
      <c r="J47" s="1">
        <v>2017</v>
      </c>
      <c r="K47" s="1" t="s">
        <v>386</v>
      </c>
      <c r="L47" s="1" t="s">
        <v>387</v>
      </c>
      <c r="M47" s="1" t="s">
        <v>48</v>
      </c>
      <c r="N47" s="1">
        <v>37.1</v>
      </c>
      <c r="O47" s="1">
        <v>224</v>
      </c>
      <c r="P47" s="1">
        <v>224</v>
      </c>
      <c r="R47" s="1" t="s">
        <v>429</v>
      </c>
      <c r="S47" s="1" t="s">
        <v>383</v>
      </c>
      <c r="T47" s="1">
        <v>60866</v>
      </c>
      <c r="U47" s="5">
        <v>207000</v>
      </c>
      <c r="V47" s="4">
        <v>0.9</v>
      </c>
      <c r="W47" s="1">
        <v>0</v>
      </c>
      <c r="X47" s="1">
        <v>99.84</v>
      </c>
      <c r="Y47" s="1">
        <v>129621</v>
      </c>
      <c r="Z47" s="1" t="s">
        <v>384</v>
      </c>
    </row>
    <row r="49" spans="1:26" x14ac:dyDescent="0.35">
      <c r="A49" s="1" t="s">
        <v>41</v>
      </c>
      <c r="B49" s="1" t="s">
        <v>42</v>
      </c>
      <c r="C49" s="1" t="s">
        <v>18</v>
      </c>
      <c r="E49" s="1" t="s">
        <v>20</v>
      </c>
      <c r="F49" s="1" t="s">
        <v>43</v>
      </c>
      <c r="G49" s="1">
        <v>48</v>
      </c>
      <c r="H49" s="1" t="s">
        <v>22</v>
      </c>
      <c r="I49" s="1" t="s">
        <v>23</v>
      </c>
      <c r="J49" s="1" t="s">
        <v>44</v>
      </c>
      <c r="K49" s="1" t="s">
        <v>37</v>
      </c>
      <c r="L49" s="1" t="s">
        <v>45</v>
      </c>
      <c r="M49" s="1" t="s">
        <v>47</v>
      </c>
      <c r="N49" s="1">
        <v>50.6</v>
      </c>
      <c r="O49" s="1">
        <v>48</v>
      </c>
      <c r="P49" s="1">
        <v>48</v>
      </c>
      <c r="R49" s="1" t="s">
        <v>154</v>
      </c>
      <c r="T49" s="1">
        <v>72999</v>
      </c>
      <c r="U49" s="1">
        <v>72999</v>
      </c>
      <c r="V49" s="4">
        <v>1</v>
      </c>
      <c r="W49" s="1">
        <v>0</v>
      </c>
      <c r="X49" s="1">
        <v>100</v>
      </c>
      <c r="Y49" s="1">
        <v>39530</v>
      </c>
      <c r="Z49" s="1" t="str">
        <f>HYPERLINK("https://www.ncbi.nlm.nih.gov/nucleotide/NC_027393.1?report=genbank&amp;log$=nucltop&amp;blast_rank=1&amp;RID=GTV185G8114","NC_027393.1")</f>
        <v>NC_027393.1</v>
      </c>
    </row>
    <row r="50" spans="1:26" x14ac:dyDescent="0.35">
      <c r="A50" s="1" t="s">
        <v>294</v>
      </c>
      <c r="B50" s="1" t="s">
        <v>295</v>
      </c>
      <c r="C50" s="1" t="s">
        <v>18</v>
      </c>
      <c r="E50" s="1" t="s">
        <v>20</v>
      </c>
      <c r="F50" s="1" t="s">
        <v>43</v>
      </c>
      <c r="G50" s="1">
        <v>48</v>
      </c>
      <c r="I50" s="1" t="s">
        <v>23</v>
      </c>
      <c r="K50" s="1" t="s">
        <v>289</v>
      </c>
      <c r="L50" s="1" t="s">
        <v>45</v>
      </c>
      <c r="M50" s="1" t="s">
        <v>47</v>
      </c>
      <c r="N50" s="1">
        <v>50.5</v>
      </c>
      <c r="O50" s="1">
        <v>48</v>
      </c>
      <c r="P50" s="1">
        <v>48</v>
      </c>
      <c r="R50" s="1" t="s">
        <v>304</v>
      </c>
      <c r="S50" s="1" t="s">
        <v>294</v>
      </c>
      <c r="T50" s="1">
        <v>72007</v>
      </c>
      <c r="U50" s="1">
        <v>72007</v>
      </c>
      <c r="V50" s="4">
        <v>1</v>
      </c>
      <c r="W50" s="1">
        <v>0</v>
      </c>
      <c r="X50" s="1">
        <v>99.55</v>
      </c>
      <c r="Y50" s="1">
        <v>39530</v>
      </c>
      <c r="Z50" s="1" t="str">
        <f>HYPERLINK("https://www.ncbi.nlm.nih.gov/nucleotide/KM612261.1?report=genbank&amp;log$=nucltop&amp;blast_rank=2&amp;RID=GTV185G8114","KM612261.1")</f>
        <v>KM612261.1</v>
      </c>
    </row>
    <row r="51" spans="1:26" x14ac:dyDescent="0.35">
      <c r="A51" s="1" t="s">
        <v>299</v>
      </c>
      <c r="B51" s="1" t="s">
        <v>300</v>
      </c>
      <c r="C51" s="1" t="s">
        <v>18</v>
      </c>
      <c r="E51" s="1" t="s">
        <v>20</v>
      </c>
      <c r="F51" s="1" t="s">
        <v>43</v>
      </c>
      <c r="G51" s="1">
        <v>48</v>
      </c>
      <c r="I51" s="1" t="s">
        <v>23</v>
      </c>
      <c r="K51" s="1" t="s">
        <v>289</v>
      </c>
      <c r="L51" s="1" t="s">
        <v>45</v>
      </c>
      <c r="M51" s="1" t="s">
        <v>47</v>
      </c>
      <c r="N51" s="1">
        <v>50.5</v>
      </c>
      <c r="O51" s="1">
        <v>48</v>
      </c>
      <c r="P51" s="1">
        <v>48</v>
      </c>
      <c r="R51" s="1" t="s">
        <v>305</v>
      </c>
      <c r="S51" s="1" t="s">
        <v>299</v>
      </c>
      <c r="T51" s="1">
        <v>71852</v>
      </c>
      <c r="U51" s="1">
        <v>71852</v>
      </c>
      <c r="V51" s="4">
        <v>1</v>
      </c>
      <c r="W51" s="1">
        <v>0</v>
      </c>
      <c r="X51" s="1">
        <v>99.48</v>
      </c>
      <c r="Y51" s="1">
        <v>39530</v>
      </c>
      <c r="Z51" s="1" t="str">
        <f>HYPERLINK("https://www.ncbi.nlm.nih.gov/nucleotide/KM612263.1?report=genbank&amp;log$=nucltop&amp;blast_rank=3&amp;RID=GTV185G8114","KM612263.1")</f>
        <v>KM612263.1</v>
      </c>
    </row>
    <row r="52" spans="1:26" x14ac:dyDescent="0.35">
      <c r="A52" s="1" t="s">
        <v>296</v>
      </c>
      <c r="B52" s="1" t="s">
        <v>297</v>
      </c>
      <c r="C52" s="1" t="s">
        <v>18</v>
      </c>
      <c r="E52" s="1" t="s">
        <v>20</v>
      </c>
      <c r="F52" s="1" t="s">
        <v>43</v>
      </c>
      <c r="G52" s="1">
        <v>48</v>
      </c>
      <c r="I52" s="1" t="s">
        <v>23</v>
      </c>
      <c r="K52" s="1" t="s">
        <v>298</v>
      </c>
      <c r="L52" s="1" t="s">
        <v>45</v>
      </c>
      <c r="M52" s="1" t="s">
        <v>47</v>
      </c>
      <c r="N52" s="1">
        <v>50.5</v>
      </c>
      <c r="O52" s="1">
        <v>48</v>
      </c>
      <c r="P52" s="1">
        <v>48</v>
      </c>
      <c r="R52" s="1" t="s">
        <v>306</v>
      </c>
      <c r="S52" s="1" t="s">
        <v>296</v>
      </c>
      <c r="T52" s="1">
        <v>71054</v>
      </c>
      <c r="U52" s="1">
        <v>71054</v>
      </c>
      <c r="V52" s="4">
        <v>1</v>
      </c>
      <c r="W52" s="1">
        <v>0</v>
      </c>
      <c r="X52" s="1">
        <v>99.11</v>
      </c>
      <c r="Y52" s="1">
        <v>39530</v>
      </c>
      <c r="Z52" s="1" t="str">
        <f>HYPERLINK("https://www.ncbi.nlm.nih.gov/nucleotide/KM612262.1?report=genbank&amp;log$=nucltop&amp;blast_rank=4&amp;RID=GTV185G8114","KM612262.1")</f>
        <v>KM612262.1</v>
      </c>
    </row>
    <row r="53" spans="1:26" x14ac:dyDescent="0.35">
      <c r="A53" s="1" t="s">
        <v>291</v>
      </c>
      <c r="B53" s="1" t="s">
        <v>292</v>
      </c>
      <c r="C53" s="1" t="s">
        <v>18</v>
      </c>
      <c r="E53" s="1" t="s">
        <v>20</v>
      </c>
      <c r="F53" s="1" t="s">
        <v>293</v>
      </c>
      <c r="G53" s="1">
        <v>48</v>
      </c>
      <c r="I53" s="1" t="s">
        <v>23</v>
      </c>
      <c r="K53" s="1" t="s">
        <v>289</v>
      </c>
      <c r="L53" s="1" t="s">
        <v>45</v>
      </c>
      <c r="M53" s="1" t="s">
        <v>47</v>
      </c>
      <c r="N53" s="1">
        <v>50.6</v>
      </c>
      <c r="O53" s="1">
        <v>48</v>
      </c>
      <c r="P53" s="1">
        <v>48</v>
      </c>
      <c r="R53" s="1" t="s">
        <v>307</v>
      </c>
      <c r="S53" s="1" t="s">
        <v>291</v>
      </c>
      <c r="T53" s="1">
        <v>70578</v>
      </c>
      <c r="U53" s="1">
        <v>70578</v>
      </c>
      <c r="V53" s="4">
        <v>1</v>
      </c>
      <c r="W53" s="1">
        <v>0</v>
      </c>
      <c r="X53" s="1">
        <v>98.89</v>
      </c>
      <c r="Y53" s="1">
        <v>39542</v>
      </c>
      <c r="Z53" s="1" t="str">
        <f>HYPERLINK("https://www.ncbi.nlm.nih.gov/nucleotide/KM612260.1?report=genbank&amp;log$=nucltop&amp;blast_rank=5&amp;RID=GTV185G8114","KM612260.1")</f>
        <v>KM612260.1</v>
      </c>
    </row>
    <row r="54" spans="1:26" x14ac:dyDescent="0.35">
      <c r="A54" s="1" t="s">
        <v>301</v>
      </c>
      <c r="B54" s="1" t="s">
        <v>302</v>
      </c>
      <c r="C54" s="1" t="s">
        <v>18</v>
      </c>
      <c r="E54" s="1" t="s">
        <v>20</v>
      </c>
      <c r="F54" s="1" t="s">
        <v>303</v>
      </c>
      <c r="G54" s="1">
        <v>49</v>
      </c>
      <c r="I54" s="1" t="s">
        <v>23</v>
      </c>
      <c r="K54" s="1" t="s">
        <v>289</v>
      </c>
      <c r="L54" s="1" t="s">
        <v>45</v>
      </c>
      <c r="M54" s="1" t="s">
        <v>47</v>
      </c>
      <c r="N54" s="1">
        <v>50.5</v>
      </c>
      <c r="O54" s="1">
        <v>49</v>
      </c>
      <c r="P54" s="1">
        <v>49</v>
      </c>
      <c r="R54" s="1" t="s">
        <v>308</v>
      </c>
      <c r="S54" s="1" t="s">
        <v>301</v>
      </c>
      <c r="T54" s="1">
        <v>69435</v>
      </c>
      <c r="U54" s="1">
        <v>72064</v>
      </c>
      <c r="V54" s="4">
        <v>1</v>
      </c>
      <c r="W54" s="1">
        <v>0</v>
      </c>
      <c r="X54" s="1">
        <v>99.6</v>
      </c>
      <c r="Y54" s="1">
        <v>39782</v>
      </c>
      <c r="Z54" s="1" t="str">
        <f>HYPERLINK("https://www.ncbi.nlm.nih.gov/nucleotide/KM612265.1?report=genbank&amp;log$=nucltop&amp;blast_rank=6&amp;RID=GTV185G8114","KM612265.1")</f>
        <v>KM612265.1</v>
      </c>
    </row>
    <row r="55" spans="1:26" x14ac:dyDescent="0.35">
      <c r="A55" s="1" t="s">
        <v>78</v>
      </c>
      <c r="B55" s="1" t="s">
        <v>79</v>
      </c>
      <c r="C55" s="1" t="s">
        <v>18</v>
      </c>
      <c r="E55" s="1" t="s">
        <v>20</v>
      </c>
      <c r="F55" s="1" t="s">
        <v>80</v>
      </c>
      <c r="G55" s="1">
        <v>47</v>
      </c>
      <c r="H55" s="1" t="s">
        <v>22</v>
      </c>
      <c r="I55" s="1" t="s">
        <v>23</v>
      </c>
      <c r="J55" s="1" t="s">
        <v>81</v>
      </c>
      <c r="K55" s="1" t="s">
        <v>25</v>
      </c>
      <c r="L55" s="1" t="s">
        <v>30</v>
      </c>
      <c r="M55" s="1" t="s">
        <v>47</v>
      </c>
      <c r="N55" s="1">
        <v>50.6</v>
      </c>
      <c r="O55" s="1">
        <v>47</v>
      </c>
      <c r="P55" s="1">
        <v>47</v>
      </c>
      <c r="R55" s="1" t="s">
        <v>155</v>
      </c>
      <c r="T55" s="1">
        <v>60826</v>
      </c>
      <c r="U55" s="1">
        <v>65674</v>
      </c>
      <c r="V55" s="4">
        <v>0.98</v>
      </c>
      <c r="W55" s="1">
        <v>0</v>
      </c>
      <c r="X55" s="1">
        <v>97.43</v>
      </c>
      <c r="Y55" s="1">
        <v>39853</v>
      </c>
      <c r="Z55" s="1" t="str">
        <f>HYPERLINK("https://www.ncbi.nlm.nih.gov/nucleotide/NC_005879.1?report=genbank&amp;log$=nucltop&amp;blast_rank=7&amp;RID=GTV185G8114","NC_005879.1")</f>
        <v>NC_005879.1</v>
      </c>
    </row>
    <row r="56" spans="1:26" x14ac:dyDescent="0.35">
      <c r="A56" s="1" t="s">
        <v>342</v>
      </c>
      <c r="B56" s="1" t="s">
        <v>343</v>
      </c>
      <c r="C56" s="1" t="s">
        <v>18</v>
      </c>
      <c r="E56" s="1" t="s">
        <v>20</v>
      </c>
      <c r="F56" s="1" t="s">
        <v>344</v>
      </c>
      <c r="G56" s="1">
        <v>15</v>
      </c>
      <c r="I56" s="1" t="s">
        <v>23</v>
      </c>
      <c r="K56" s="3">
        <v>43136</v>
      </c>
      <c r="L56" s="1" t="s">
        <v>30</v>
      </c>
      <c r="M56" s="1" t="s">
        <v>102</v>
      </c>
      <c r="N56" s="1">
        <v>50.7</v>
      </c>
      <c r="O56" s="1">
        <v>15</v>
      </c>
      <c r="P56" s="1">
        <v>15</v>
      </c>
      <c r="R56" s="1" t="s">
        <v>345</v>
      </c>
      <c r="S56" s="1" t="s">
        <v>342</v>
      </c>
      <c r="T56" s="1">
        <v>49567</v>
      </c>
      <c r="U56" s="1">
        <v>63022</v>
      </c>
      <c r="V56" s="4">
        <v>0.97</v>
      </c>
      <c r="W56" s="1">
        <v>0</v>
      </c>
      <c r="X56" s="1">
        <v>96.23</v>
      </c>
      <c r="Y56" s="1">
        <v>39934</v>
      </c>
      <c r="Z56" s="1" t="str">
        <f>HYPERLINK("https://www.ncbi.nlm.nih.gov/nucleotide/MH105773.1?report=genbank&amp;log$=nucltop&amp;blast_rank=8&amp;RID=GTV185G8114","MH105773.1")</f>
        <v>MH105773.1</v>
      </c>
    </row>
    <row r="57" spans="1:26" x14ac:dyDescent="0.35">
      <c r="A57" s="1" t="s">
        <v>208</v>
      </c>
      <c r="B57" s="1" t="s">
        <v>209</v>
      </c>
      <c r="C57" s="1" t="s">
        <v>18</v>
      </c>
      <c r="E57" s="1" t="s">
        <v>20</v>
      </c>
      <c r="F57" s="1" t="s">
        <v>210</v>
      </c>
      <c r="G57" s="1">
        <v>46</v>
      </c>
      <c r="I57" s="1" t="s">
        <v>23</v>
      </c>
      <c r="K57" s="3">
        <v>42805</v>
      </c>
      <c r="L57" s="1" t="s">
        <v>30</v>
      </c>
      <c r="M57" s="1" t="s">
        <v>48</v>
      </c>
      <c r="N57" s="1">
        <v>50.7</v>
      </c>
      <c r="O57" s="1">
        <v>46</v>
      </c>
      <c r="R57" s="1" t="s">
        <v>283</v>
      </c>
      <c r="S57" s="1" t="s">
        <v>208</v>
      </c>
      <c r="T57" s="1">
        <v>31961</v>
      </c>
      <c r="U57" s="1">
        <v>60466</v>
      </c>
      <c r="V57" s="4">
        <v>0.94</v>
      </c>
      <c r="W57" s="1">
        <v>0</v>
      </c>
      <c r="X57" s="1">
        <v>95.37</v>
      </c>
      <c r="Y57" s="1">
        <v>39643</v>
      </c>
      <c r="Z57" s="1" t="str">
        <f>HYPERLINK("https://www.ncbi.nlm.nih.gov/nucleotide/KY883642.1?report=genbank&amp;log$=nucltop&amp;blast_rank=9&amp;RID=GTV185G8114","KY883642.1")</f>
        <v>KY883642.1</v>
      </c>
    </row>
    <row r="58" spans="1:26" x14ac:dyDescent="0.35">
      <c r="A58" s="1" t="s">
        <v>86</v>
      </c>
      <c r="B58" s="1" t="s">
        <v>87</v>
      </c>
      <c r="C58" s="1" t="s">
        <v>18</v>
      </c>
      <c r="E58" s="1" t="s">
        <v>20</v>
      </c>
      <c r="F58" s="1" t="s">
        <v>88</v>
      </c>
      <c r="G58" s="1">
        <v>48</v>
      </c>
      <c r="H58" s="1" t="s">
        <v>22</v>
      </c>
      <c r="I58" s="1" t="s">
        <v>23</v>
      </c>
      <c r="J58" s="1" t="s">
        <v>81</v>
      </c>
      <c r="K58" s="1" t="s">
        <v>25</v>
      </c>
      <c r="L58" s="1" t="s">
        <v>30</v>
      </c>
      <c r="M58" s="1" t="s">
        <v>47</v>
      </c>
      <c r="N58" s="1">
        <v>50.5</v>
      </c>
      <c r="O58" s="1">
        <v>48</v>
      </c>
      <c r="P58" s="1">
        <v>48</v>
      </c>
      <c r="R58" s="1" t="s">
        <v>156</v>
      </c>
      <c r="T58" s="1">
        <v>23041</v>
      </c>
      <c r="U58" s="1">
        <v>61034</v>
      </c>
      <c r="V58" s="4">
        <v>0.94</v>
      </c>
      <c r="W58" s="1">
        <v>0</v>
      </c>
      <c r="X58" s="1">
        <v>96.66</v>
      </c>
      <c r="Y58" s="1">
        <v>39786</v>
      </c>
      <c r="Z58" s="1" t="str">
        <f>HYPERLINK("https://www.ncbi.nlm.nih.gov/nucleotide/NC_005891.1?report=genbank&amp;log$=nucltop&amp;blast_rank=10&amp;RID=GTV185G8114","NC_005891.1")</f>
        <v>NC_005891.1</v>
      </c>
    </row>
    <row r="59" spans="1:26" x14ac:dyDescent="0.35">
      <c r="A59" s="1" t="s">
        <v>243</v>
      </c>
      <c r="B59" s="1" t="s">
        <v>244</v>
      </c>
      <c r="C59" s="1" t="s">
        <v>18</v>
      </c>
      <c r="E59" s="1" t="s">
        <v>20</v>
      </c>
      <c r="F59" s="1" t="s">
        <v>245</v>
      </c>
      <c r="G59" s="1">
        <v>46</v>
      </c>
      <c r="I59" s="1" t="s">
        <v>23</v>
      </c>
      <c r="K59" s="3">
        <v>42805</v>
      </c>
      <c r="L59" s="1" t="s">
        <v>30</v>
      </c>
      <c r="M59" s="1" t="s">
        <v>48</v>
      </c>
      <c r="N59" s="1">
        <v>50.6</v>
      </c>
      <c r="O59" s="1">
        <v>46</v>
      </c>
      <c r="R59" s="1" t="s">
        <v>284</v>
      </c>
      <c r="S59" s="1" t="s">
        <v>243</v>
      </c>
      <c r="T59" s="1">
        <v>21527</v>
      </c>
      <c r="U59" s="1">
        <v>59435</v>
      </c>
      <c r="V59" s="4">
        <v>0.94</v>
      </c>
      <c r="W59" s="1">
        <v>0</v>
      </c>
      <c r="X59" s="1">
        <v>97.18</v>
      </c>
      <c r="Y59" s="1">
        <v>39661</v>
      </c>
      <c r="Z59" s="1" t="str">
        <f>HYPERLINK("https://www.ncbi.nlm.nih.gov/nucleotide/KY883647.1?report=genbank&amp;log$=nucltop&amp;blast_rank=11&amp;RID=GTV185G8114","KY883647.1")</f>
        <v>KY883647.1</v>
      </c>
    </row>
    <row r="60" spans="1:26" x14ac:dyDescent="0.35">
      <c r="A60" s="1" t="s">
        <v>106</v>
      </c>
      <c r="B60" s="1" t="s">
        <v>107</v>
      </c>
      <c r="C60" s="1" t="s">
        <v>18</v>
      </c>
      <c r="E60" s="1" t="s">
        <v>20</v>
      </c>
      <c r="F60" s="1" t="s">
        <v>108</v>
      </c>
      <c r="G60" s="1">
        <v>48</v>
      </c>
      <c r="H60" s="1" t="s">
        <v>22</v>
      </c>
      <c r="I60" s="1" t="s">
        <v>23</v>
      </c>
      <c r="J60" s="1" t="s">
        <v>109</v>
      </c>
      <c r="K60" s="1" t="s">
        <v>25</v>
      </c>
      <c r="L60" s="1" t="s">
        <v>110</v>
      </c>
      <c r="M60" s="1" t="s">
        <v>111</v>
      </c>
      <c r="N60" s="1">
        <v>50.8</v>
      </c>
      <c r="O60" s="1">
        <v>48</v>
      </c>
      <c r="P60" s="1">
        <v>48</v>
      </c>
      <c r="R60" s="1" t="s">
        <v>157</v>
      </c>
      <c r="T60" s="1">
        <v>21080</v>
      </c>
      <c r="U60" s="1">
        <v>40971</v>
      </c>
      <c r="V60" s="4">
        <v>0.93</v>
      </c>
      <c r="W60" s="1">
        <v>0</v>
      </c>
      <c r="X60" s="1">
        <v>86.07</v>
      </c>
      <c r="Y60" s="1">
        <v>39422</v>
      </c>
      <c r="Z60" s="1" t="str">
        <f>HYPERLINK("https://www.ncbi.nlm.nih.gov/nucleotide/NC_027118.1?report=genbank&amp;log$=nucltop&amp;blast_rank=12&amp;RID=GTV185G8114","NC_027118.1")</f>
        <v>NC_027118.1</v>
      </c>
    </row>
    <row r="61" spans="1:26" x14ac:dyDescent="0.35">
      <c r="A61" s="1" t="s">
        <v>196</v>
      </c>
      <c r="B61" s="1" t="s">
        <v>197</v>
      </c>
      <c r="C61" s="1" t="s">
        <v>18</v>
      </c>
      <c r="E61" s="1" t="s">
        <v>20</v>
      </c>
      <c r="F61" s="1" t="s">
        <v>198</v>
      </c>
      <c r="G61" s="1">
        <v>51</v>
      </c>
      <c r="I61" s="1" t="s">
        <v>23</v>
      </c>
      <c r="K61" s="3">
        <v>42805</v>
      </c>
      <c r="L61" s="1" t="s">
        <v>30</v>
      </c>
      <c r="M61" s="1" t="s">
        <v>48</v>
      </c>
      <c r="N61" s="1">
        <v>50.6</v>
      </c>
      <c r="O61" s="1">
        <v>51</v>
      </c>
      <c r="R61" s="1" t="s">
        <v>285</v>
      </c>
      <c r="S61" s="1" t="s">
        <v>196</v>
      </c>
      <c r="T61" s="1">
        <v>20317</v>
      </c>
      <c r="U61" s="1">
        <v>61556</v>
      </c>
      <c r="V61" s="4">
        <v>0.97</v>
      </c>
      <c r="W61" s="1">
        <v>0</v>
      </c>
      <c r="X61" s="1">
        <v>93.4</v>
      </c>
      <c r="Y61" s="1">
        <v>40007</v>
      </c>
      <c r="Z61" s="1" t="str">
        <f>HYPERLINK("https://www.ncbi.nlm.nih.gov/nucleotide/KY883656.1?report=genbank&amp;log$=nucltop&amp;blast_rank=13&amp;RID=GTV185G8114","KY883656.1")</f>
        <v>KY883656.1</v>
      </c>
    </row>
    <row r="62" spans="1:26" x14ac:dyDescent="0.35">
      <c r="A62" s="1" t="s">
        <v>71</v>
      </c>
      <c r="B62" s="1" t="s">
        <v>72</v>
      </c>
      <c r="C62" s="1" t="s">
        <v>18</v>
      </c>
      <c r="E62" s="1" t="s">
        <v>20</v>
      </c>
      <c r="F62" s="1" t="s">
        <v>73</v>
      </c>
      <c r="G62" s="1">
        <v>48</v>
      </c>
      <c r="H62" s="1" t="s">
        <v>22</v>
      </c>
      <c r="I62" s="1" t="s">
        <v>23</v>
      </c>
      <c r="J62" s="1" t="s">
        <v>44</v>
      </c>
      <c r="K62" s="1" t="s">
        <v>37</v>
      </c>
      <c r="L62" s="1" t="s">
        <v>45</v>
      </c>
      <c r="M62" s="1" t="s">
        <v>47</v>
      </c>
      <c r="N62" s="1">
        <v>50.5</v>
      </c>
      <c r="O62" s="1">
        <v>48</v>
      </c>
      <c r="P62" s="1">
        <v>48</v>
      </c>
      <c r="R62" s="1" t="s">
        <v>158</v>
      </c>
      <c r="T62" s="1">
        <v>19987</v>
      </c>
      <c r="U62" s="1">
        <v>63074</v>
      </c>
      <c r="V62" s="4">
        <v>0.97</v>
      </c>
      <c r="W62" s="1">
        <v>0</v>
      </c>
      <c r="X62" s="1">
        <v>97.41</v>
      </c>
      <c r="Y62" s="1">
        <v>39725</v>
      </c>
      <c r="Z62" s="1" t="str">
        <f>HYPERLINK("https://www.ncbi.nlm.nih.gov/nucleotide/NC_027397.1?report=genbank&amp;log$=nucltop&amp;blast_rank=14&amp;RID=GTV185G8114","NC_027397.1")</f>
        <v>NC_027397.1</v>
      </c>
    </row>
    <row r="64" spans="1:26" x14ac:dyDescent="0.35">
      <c r="A64" s="1" t="s">
        <v>34</v>
      </c>
      <c r="B64" s="1" t="s">
        <v>35</v>
      </c>
      <c r="C64" s="1" t="s">
        <v>18</v>
      </c>
      <c r="E64" s="1" t="s">
        <v>20</v>
      </c>
      <c r="F64" s="1" t="s">
        <v>36</v>
      </c>
      <c r="G64" s="1">
        <v>57</v>
      </c>
      <c r="H64" s="1" t="s">
        <v>22</v>
      </c>
      <c r="I64" s="1" t="s">
        <v>23</v>
      </c>
      <c r="J64" s="3">
        <v>41891</v>
      </c>
      <c r="K64" s="1" t="s">
        <v>37</v>
      </c>
      <c r="L64" s="1" t="s">
        <v>30</v>
      </c>
      <c r="N64" s="1">
        <v>42.8</v>
      </c>
      <c r="O64" s="1">
        <v>57</v>
      </c>
      <c r="P64" s="1">
        <v>57</v>
      </c>
      <c r="R64" s="1" t="s">
        <v>149</v>
      </c>
      <c r="T64" s="1">
        <v>93146</v>
      </c>
      <c r="U64" s="1">
        <v>93146</v>
      </c>
      <c r="V64" s="4">
        <v>1</v>
      </c>
      <c r="W64" s="1">
        <v>0</v>
      </c>
      <c r="X64" s="1">
        <v>100</v>
      </c>
      <c r="Y64" s="1">
        <v>50440</v>
      </c>
      <c r="Z64" s="1" t="str">
        <f>HYPERLINK("https://www.ncbi.nlm.nih.gov/nucleotide/NC_024791.1?report=genbank&amp;log$=nucltop&amp;blast_rank=1&amp;RID=GTZSZW47114","NC_024791.1")</f>
        <v>NC_024791.1</v>
      </c>
    </row>
    <row r="65" spans="1:26" x14ac:dyDescent="0.35">
      <c r="A65" s="1" t="s">
        <v>388</v>
      </c>
      <c r="B65" s="1" t="s">
        <v>389</v>
      </c>
      <c r="C65" s="1" t="s">
        <v>18</v>
      </c>
      <c r="E65" s="1" t="s">
        <v>20</v>
      </c>
      <c r="F65" s="1" t="s">
        <v>390</v>
      </c>
      <c r="G65" s="1">
        <v>58</v>
      </c>
      <c r="I65" s="1" t="s">
        <v>23</v>
      </c>
      <c r="J65" s="1">
        <v>1968</v>
      </c>
      <c r="K65" s="1" t="s">
        <v>391</v>
      </c>
      <c r="L65" s="1" t="s">
        <v>30</v>
      </c>
      <c r="M65" s="1" t="s">
        <v>70</v>
      </c>
      <c r="N65" s="1">
        <v>42.8</v>
      </c>
      <c r="O65" s="1">
        <v>58</v>
      </c>
      <c r="P65" s="1">
        <v>58</v>
      </c>
      <c r="R65" s="1" t="s">
        <v>403</v>
      </c>
      <c r="S65" s="1" t="s">
        <v>388</v>
      </c>
      <c r="T65" s="1">
        <v>14920</v>
      </c>
      <c r="U65" s="1">
        <v>46940</v>
      </c>
      <c r="V65" s="4">
        <v>0.92</v>
      </c>
      <c r="W65" s="1">
        <v>0</v>
      </c>
      <c r="X65" s="1">
        <v>85.45</v>
      </c>
      <c r="Y65" s="1">
        <v>51082</v>
      </c>
      <c r="Z65" s="1" t="str">
        <f>HYPERLINK("https://www.ncbi.nlm.nih.gov/nucleotide/MT767883.1?report=genbank&amp;log$=nucltop&amp;blast_rank=2&amp;RID=GTZSZW47114","MT767883.1")</f>
        <v>MT767883.1</v>
      </c>
    </row>
    <row r="66" spans="1:26" x14ac:dyDescent="0.35">
      <c r="A66" s="1" t="s">
        <v>392</v>
      </c>
      <c r="B66" s="1" t="s">
        <v>393</v>
      </c>
      <c r="C66" s="1" t="s">
        <v>18</v>
      </c>
      <c r="E66" s="1" t="s">
        <v>20</v>
      </c>
      <c r="F66" s="1" t="s">
        <v>394</v>
      </c>
      <c r="G66" s="1">
        <v>41</v>
      </c>
      <c r="I66" s="1" t="s">
        <v>23</v>
      </c>
      <c r="J66" s="1">
        <v>1966</v>
      </c>
      <c r="K66" s="3">
        <v>44167</v>
      </c>
      <c r="L66" s="1" t="s">
        <v>30</v>
      </c>
      <c r="M66" s="1" t="s">
        <v>102</v>
      </c>
      <c r="N66" s="1">
        <v>42.8</v>
      </c>
      <c r="O66" s="1">
        <v>41</v>
      </c>
      <c r="P66" s="1">
        <v>41</v>
      </c>
      <c r="R66" s="1" t="s">
        <v>404</v>
      </c>
      <c r="S66" s="1" t="s">
        <v>392</v>
      </c>
      <c r="T66" s="1">
        <v>14914</v>
      </c>
      <c r="U66" s="1">
        <v>45612</v>
      </c>
      <c r="V66" s="4">
        <v>0.88</v>
      </c>
      <c r="W66" s="1">
        <v>0</v>
      </c>
      <c r="X66" s="1">
        <v>85.44</v>
      </c>
      <c r="Y66" s="1">
        <v>48368</v>
      </c>
      <c r="Z66" s="1" t="str">
        <f>HYPERLINK("https://www.ncbi.nlm.nih.gov/nucleotide/MT066160.1?report=genbank&amp;log$=nucltop&amp;blast_rank=3&amp;RID=GTZSZW47114","MT066160.1")</f>
        <v>MT066160.1</v>
      </c>
    </row>
    <row r="67" spans="1:26" x14ac:dyDescent="0.35">
      <c r="A67" s="1" t="s">
        <v>31</v>
      </c>
      <c r="B67" s="1" t="s">
        <v>32</v>
      </c>
      <c r="C67" s="1" t="s">
        <v>18</v>
      </c>
      <c r="E67" s="1" t="s">
        <v>20</v>
      </c>
      <c r="F67" s="1" t="s">
        <v>33</v>
      </c>
      <c r="G67" s="1">
        <v>72</v>
      </c>
      <c r="H67" s="1" t="s">
        <v>22</v>
      </c>
      <c r="I67" s="1" t="s">
        <v>23</v>
      </c>
      <c r="J67" s="3">
        <v>40605</v>
      </c>
      <c r="K67" s="1" t="s">
        <v>25</v>
      </c>
      <c r="L67" s="1" t="s">
        <v>30</v>
      </c>
      <c r="M67" s="1" t="s">
        <v>48</v>
      </c>
      <c r="N67" s="1">
        <v>42.7</v>
      </c>
      <c r="O67" s="1">
        <v>72</v>
      </c>
      <c r="P67" s="1">
        <v>72</v>
      </c>
      <c r="R67" s="1" t="s">
        <v>150</v>
      </c>
      <c r="T67" s="1">
        <v>14733</v>
      </c>
      <c r="U67" s="1">
        <v>46574</v>
      </c>
      <c r="V67" s="4">
        <v>0.89</v>
      </c>
      <c r="W67" s="1">
        <v>0</v>
      </c>
      <c r="X67" s="1">
        <v>85.22</v>
      </c>
      <c r="Y67" s="1">
        <v>49675</v>
      </c>
      <c r="Z67" s="1" t="str">
        <f>HYPERLINK("https://www.ncbi.nlm.nih.gov/nucleotide/NC_015158.1?report=genbank&amp;log$=nucltop&amp;blast_rank=4&amp;RID=GTZSZW47114","NC_015158.1")</f>
        <v>NC_015158.1</v>
      </c>
    </row>
    <row r="68" spans="1:26" x14ac:dyDescent="0.35">
      <c r="A68" s="1" t="s">
        <v>395</v>
      </c>
      <c r="B68" s="1" t="s">
        <v>396</v>
      </c>
      <c r="C68" s="1" t="s">
        <v>18</v>
      </c>
      <c r="E68" s="1" t="s">
        <v>20</v>
      </c>
      <c r="F68" s="1" t="s">
        <v>397</v>
      </c>
      <c r="G68" s="1">
        <v>70</v>
      </c>
      <c r="I68" s="1" t="s">
        <v>23</v>
      </c>
      <c r="J68" s="1">
        <v>2014</v>
      </c>
      <c r="K68" s="1" t="s">
        <v>398</v>
      </c>
      <c r="L68" s="1" t="s">
        <v>30</v>
      </c>
      <c r="M68" s="1" t="s">
        <v>48</v>
      </c>
      <c r="N68" s="1">
        <v>42.5</v>
      </c>
      <c r="O68" s="1">
        <v>70</v>
      </c>
      <c r="P68" s="1">
        <v>70</v>
      </c>
      <c r="R68" s="1" t="s">
        <v>405</v>
      </c>
      <c r="S68" s="1" t="s">
        <v>395</v>
      </c>
      <c r="T68" s="1">
        <v>14292</v>
      </c>
      <c r="U68" s="1">
        <v>46175</v>
      </c>
      <c r="V68" s="4">
        <v>0.9</v>
      </c>
      <c r="W68" s="1">
        <v>0</v>
      </c>
      <c r="X68" s="1">
        <v>84.89</v>
      </c>
      <c r="Y68" s="1">
        <v>50250</v>
      </c>
      <c r="Z68" s="1" t="str">
        <f>HYPERLINK("https://www.ncbi.nlm.nih.gov/nucleotide/KM224878.1?report=genbank&amp;log$=nucltop&amp;blast_rank=5&amp;RID=GTZSZW47114","KM224878.1")</f>
        <v>KM224878.1</v>
      </c>
    </row>
    <row r="69" spans="1:26" x14ac:dyDescent="0.35">
      <c r="A69" s="1" t="s">
        <v>399</v>
      </c>
      <c r="B69" s="1" t="s">
        <v>400</v>
      </c>
      <c r="C69" s="1" t="s">
        <v>18</v>
      </c>
      <c r="E69" s="1" t="s">
        <v>20</v>
      </c>
      <c r="F69" s="1" t="s">
        <v>401</v>
      </c>
      <c r="G69" s="1">
        <v>62</v>
      </c>
      <c r="I69" s="1" t="s">
        <v>23</v>
      </c>
      <c r="K69" s="1" t="s">
        <v>402</v>
      </c>
      <c r="L69" s="1" t="s">
        <v>30</v>
      </c>
      <c r="M69" s="1" t="s">
        <v>48</v>
      </c>
      <c r="N69" s="1">
        <v>42.5</v>
      </c>
      <c r="O69" s="1">
        <v>62</v>
      </c>
      <c r="P69" s="1">
        <v>61</v>
      </c>
      <c r="R69" s="1" t="s">
        <v>406</v>
      </c>
      <c r="S69" s="1" t="s">
        <v>399</v>
      </c>
      <c r="T69" s="1">
        <v>14286</v>
      </c>
      <c r="U69" s="1">
        <v>44468</v>
      </c>
      <c r="V69" s="4">
        <v>0.86</v>
      </c>
      <c r="W69" s="1">
        <v>0</v>
      </c>
      <c r="X69" s="1">
        <v>84.88</v>
      </c>
      <c r="Y69" s="1">
        <v>48626</v>
      </c>
      <c r="Z69" s="1" t="str">
        <f>HYPERLINK("https://www.ncbi.nlm.nih.gov/nucleotide/HQ641346.1?report=genbank&amp;log$=nucltop&amp;blast_rank=6&amp;RID=GTZSZW47114","HQ641346.1")</f>
        <v>HQ641346.1</v>
      </c>
    </row>
    <row r="70" spans="1:26" x14ac:dyDescent="0.35">
      <c r="A70" s="1" t="s">
        <v>228</v>
      </c>
      <c r="B70" s="1" t="s">
        <v>229</v>
      </c>
      <c r="C70" s="1" t="s">
        <v>18</v>
      </c>
      <c r="E70" s="1" t="s">
        <v>20</v>
      </c>
      <c r="F70" s="1" t="s">
        <v>230</v>
      </c>
      <c r="G70" s="1">
        <v>69</v>
      </c>
      <c r="I70" s="1" t="s">
        <v>23</v>
      </c>
      <c r="K70" s="3">
        <v>42805</v>
      </c>
      <c r="L70" s="1" t="s">
        <v>30</v>
      </c>
      <c r="M70" s="1" t="s">
        <v>48</v>
      </c>
      <c r="N70" s="1">
        <v>42.5</v>
      </c>
      <c r="O70" s="1">
        <v>69</v>
      </c>
      <c r="R70" s="1" t="s">
        <v>269</v>
      </c>
      <c r="S70" s="1" t="s">
        <v>228</v>
      </c>
      <c r="T70" s="1">
        <v>14281</v>
      </c>
      <c r="U70" s="1">
        <v>44582</v>
      </c>
      <c r="V70" s="4">
        <v>0.87</v>
      </c>
      <c r="W70" s="1">
        <v>0</v>
      </c>
      <c r="X70" s="1">
        <v>84.88</v>
      </c>
      <c r="Y70" s="1">
        <v>48690</v>
      </c>
      <c r="Z70" s="1" t="str">
        <f>HYPERLINK("https://www.ncbi.nlm.nih.gov/nucleotide/KY883658.1?report=genbank&amp;log$=nucltop&amp;blast_rank=7&amp;RID=GTZSZW47114","KY883658.1")</f>
        <v>KY883658.1</v>
      </c>
    </row>
    <row r="71" spans="1:26" x14ac:dyDescent="0.35">
      <c r="A71" s="1" t="s">
        <v>220</v>
      </c>
      <c r="B71" s="1" t="s">
        <v>221</v>
      </c>
      <c r="C71" s="1" t="s">
        <v>18</v>
      </c>
      <c r="E71" s="1" t="s">
        <v>20</v>
      </c>
      <c r="F71" s="1" t="s">
        <v>222</v>
      </c>
      <c r="G71" s="1">
        <v>69</v>
      </c>
      <c r="I71" s="1" t="s">
        <v>23</v>
      </c>
      <c r="K71" s="3">
        <v>42805</v>
      </c>
      <c r="L71" s="1" t="s">
        <v>30</v>
      </c>
      <c r="M71" s="1" t="s">
        <v>48</v>
      </c>
      <c r="N71" s="1">
        <v>42.5</v>
      </c>
      <c r="O71" s="1">
        <v>69</v>
      </c>
      <c r="R71" s="1" t="s">
        <v>268</v>
      </c>
      <c r="S71" s="1" t="s">
        <v>220</v>
      </c>
      <c r="T71" s="1">
        <v>13730</v>
      </c>
      <c r="U71" s="1">
        <v>45499</v>
      </c>
      <c r="V71" s="4">
        <v>0.88</v>
      </c>
      <c r="W71" s="1">
        <v>0</v>
      </c>
      <c r="X71" s="1">
        <v>85.35</v>
      </c>
      <c r="Y71" s="1">
        <v>50325</v>
      </c>
      <c r="Z71" s="1" t="str">
        <f>HYPERLINK("https://www.ncbi.nlm.nih.gov/nucleotide/KY883657.1?report=genbank&amp;log$=nucltop&amp;blast_rank=8&amp;RID=GTZSZW47114","KY883657.1")</f>
        <v>KY883657.1</v>
      </c>
    </row>
    <row r="72" spans="1:26" x14ac:dyDescent="0.35">
      <c r="J72" s="3"/>
    </row>
    <row r="73" spans="1:26" x14ac:dyDescent="0.35">
      <c r="A73" s="1" t="s">
        <v>50</v>
      </c>
      <c r="B73" s="1" t="s">
        <v>51</v>
      </c>
      <c r="C73" s="1" t="s">
        <v>18</v>
      </c>
      <c r="E73" s="1" t="s">
        <v>20</v>
      </c>
      <c r="F73" s="1" t="s">
        <v>52</v>
      </c>
      <c r="G73" s="1">
        <v>79</v>
      </c>
      <c r="H73" s="1" t="s">
        <v>22</v>
      </c>
      <c r="I73" s="1" t="s">
        <v>23</v>
      </c>
      <c r="J73" s="1" t="s">
        <v>53</v>
      </c>
      <c r="K73" s="1" t="s">
        <v>37</v>
      </c>
      <c r="L73" s="1" t="s">
        <v>77</v>
      </c>
      <c r="M73" s="1" t="s">
        <v>48</v>
      </c>
      <c r="N73" s="1">
        <v>34.6</v>
      </c>
      <c r="O73" s="1">
        <v>79</v>
      </c>
      <c r="P73" s="1">
        <v>80</v>
      </c>
      <c r="Q73" s="1">
        <v>1</v>
      </c>
      <c r="R73" s="1" t="s">
        <v>159</v>
      </c>
      <c r="T73" s="5">
        <v>127900</v>
      </c>
      <c r="U73" s="5">
        <v>128100</v>
      </c>
      <c r="V73" s="4">
        <v>1</v>
      </c>
      <c r="W73" s="1">
        <v>0</v>
      </c>
      <c r="X73" s="1">
        <v>100</v>
      </c>
      <c r="Y73" s="1">
        <v>69278</v>
      </c>
      <c r="Z73" s="1" t="str">
        <f>HYPERLINK("https://www.ncbi.nlm.nih.gov/nucleotide/NC_021540.1?report=genbank&amp;log$=nucltop&amp;blast_rank=1&amp;RID=EFUJD20511N","NC_021540.1")</f>
        <v>NC_021540.1</v>
      </c>
    </row>
    <row r="74" spans="1:26" x14ac:dyDescent="0.35">
      <c r="A74" s="1" t="s">
        <v>74</v>
      </c>
      <c r="B74" s="1" t="s">
        <v>75</v>
      </c>
      <c r="C74" s="1" t="s">
        <v>18</v>
      </c>
      <c r="E74" s="1" t="s">
        <v>20</v>
      </c>
      <c r="F74" s="1" t="s">
        <v>76</v>
      </c>
      <c r="G74" s="1">
        <v>79</v>
      </c>
      <c r="H74" s="1" t="s">
        <v>22</v>
      </c>
      <c r="I74" s="1" t="s">
        <v>23</v>
      </c>
      <c r="J74" s="3">
        <v>43897</v>
      </c>
      <c r="K74" s="1" t="s">
        <v>37</v>
      </c>
      <c r="L74" s="1" t="s">
        <v>77</v>
      </c>
      <c r="M74" s="1" t="s">
        <v>48</v>
      </c>
      <c r="N74" s="1">
        <v>34.6</v>
      </c>
      <c r="O74" s="1">
        <v>79</v>
      </c>
      <c r="P74" s="1">
        <v>80</v>
      </c>
      <c r="Q74" s="1">
        <v>1</v>
      </c>
      <c r="R74" s="1" t="s">
        <v>160</v>
      </c>
      <c r="S74" s="1" t="s">
        <v>161</v>
      </c>
      <c r="T74" s="5">
        <v>122800</v>
      </c>
      <c r="U74" s="5">
        <v>125400</v>
      </c>
      <c r="V74" s="4">
        <v>0.99</v>
      </c>
      <c r="W74" s="1">
        <v>0</v>
      </c>
      <c r="X74" s="1">
        <v>99.42</v>
      </c>
      <c r="Y74" s="1">
        <v>68964</v>
      </c>
      <c r="Z74" s="1" t="str">
        <f>HYPERLINK("https://www.ncbi.nlm.nih.gov/nucleotide/NC_049350.1?report=genbank&amp;log$=nucltop&amp;blast_rank=2&amp;RID=EFUJD20511N","NC_049350.1")</f>
        <v>NC_049350.1</v>
      </c>
    </row>
    <row r="75" spans="1:26" x14ac:dyDescent="0.35">
      <c r="A75" s="1" t="s">
        <v>60</v>
      </c>
      <c r="B75" s="1" t="s">
        <v>61</v>
      </c>
      <c r="C75" s="1" t="s">
        <v>18</v>
      </c>
      <c r="E75" s="1" t="s">
        <v>20</v>
      </c>
      <c r="F75" s="1" t="s">
        <v>62</v>
      </c>
      <c r="G75" s="1">
        <v>112</v>
      </c>
      <c r="H75" s="1" t="s">
        <v>22</v>
      </c>
      <c r="I75" s="1" t="s">
        <v>23</v>
      </c>
      <c r="J75" s="3">
        <v>43897</v>
      </c>
      <c r="K75" s="1" t="s">
        <v>37</v>
      </c>
      <c r="L75" s="1" t="s">
        <v>30</v>
      </c>
      <c r="M75" s="1" t="s">
        <v>48</v>
      </c>
      <c r="N75" s="1">
        <v>34.6</v>
      </c>
      <c r="O75" s="1">
        <v>112</v>
      </c>
      <c r="P75" s="1">
        <v>112</v>
      </c>
      <c r="R75" s="1" t="s">
        <v>162</v>
      </c>
      <c r="S75" s="1" t="s">
        <v>163</v>
      </c>
      <c r="T75" s="5">
        <v>116500</v>
      </c>
      <c r="U75" s="5">
        <v>125100</v>
      </c>
      <c r="V75" s="4">
        <v>0.99</v>
      </c>
      <c r="W75" s="1">
        <v>0</v>
      </c>
      <c r="X75" s="1">
        <v>99.51</v>
      </c>
      <c r="Y75" s="1">
        <v>69396</v>
      </c>
      <c r="Z75" s="1" t="str">
        <f>HYPERLINK("https://www.ncbi.nlm.nih.gov/nucleotide/NC_049380.1?report=genbank&amp;log$=nucltop&amp;blast_rank=3&amp;RID=EFUJD20511N","NC_049380.1")</f>
        <v>NC_049380.1</v>
      </c>
    </row>
    <row r="76" spans="1:26" x14ac:dyDescent="0.35">
      <c r="A76" s="1" t="s">
        <v>98</v>
      </c>
      <c r="B76" s="1" t="s">
        <v>99</v>
      </c>
      <c r="C76" s="1" t="s">
        <v>18</v>
      </c>
      <c r="E76" s="1" t="s">
        <v>20</v>
      </c>
      <c r="F76" s="1" t="s">
        <v>100</v>
      </c>
      <c r="G76" s="1">
        <v>110</v>
      </c>
      <c r="H76" s="1" t="s">
        <v>22</v>
      </c>
      <c r="I76" s="1" t="s">
        <v>23</v>
      </c>
      <c r="J76" s="3">
        <v>42491</v>
      </c>
      <c r="K76" s="1" t="s">
        <v>37</v>
      </c>
      <c r="L76" s="1" t="s">
        <v>101</v>
      </c>
      <c r="M76" s="1" t="s">
        <v>102</v>
      </c>
      <c r="N76" s="1">
        <v>34.5</v>
      </c>
      <c r="O76" s="1">
        <v>110</v>
      </c>
      <c r="P76" s="1">
        <v>110</v>
      </c>
      <c r="R76" s="1" t="s">
        <v>164</v>
      </c>
      <c r="T76" s="1">
        <v>14216</v>
      </c>
      <c r="U76" s="1">
        <v>86628</v>
      </c>
      <c r="V76" s="4">
        <v>0.78</v>
      </c>
      <c r="W76" s="1">
        <v>0</v>
      </c>
      <c r="X76" s="1">
        <v>96.58</v>
      </c>
      <c r="Y76" s="1">
        <v>66708</v>
      </c>
      <c r="Z76" s="1" t="str">
        <f>HYPERLINK("https://www.ncbi.nlm.nih.gov/nucleotide/NC_028799.1?report=genbank&amp;log$=nucltop&amp;blast_rank=4&amp;RID=EFUJD20511N","NC_028799.1")</f>
        <v>NC_028799.1</v>
      </c>
    </row>
    <row r="77" spans="1:26" x14ac:dyDescent="0.35">
      <c r="J77" s="3"/>
    </row>
    <row r="78" spans="1:26" x14ac:dyDescent="0.35">
      <c r="A78" s="1" t="s">
        <v>89</v>
      </c>
      <c r="B78" s="1" t="s">
        <v>90</v>
      </c>
      <c r="C78" s="1" t="s">
        <v>18</v>
      </c>
      <c r="E78" s="1" t="s">
        <v>20</v>
      </c>
      <c r="F78" s="1" t="s">
        <v>91</v>
      </c>
      <c r="G78" s="1">
        <v>43</v>
      </c>
      <c r="H78" s="1" t="s">
        <v>22</v>
      </c>
      <c r="I78" s="1" t="s">
        <v>23</v>
      </c>
      <c r="J78" s="3">
        <v>41436</v>
      </c>
      <c r="K78" s="1" t="s">
        <v>37</v>
      </c>
      <c r="L78" s="1" t="s">
        <v>92</v>
      </c>
      <c r="M78" s="1" t="s">
        <v>93</v>
      </c>
      <c r="N78" s="1">
        <v>48.8</v>
      </c>
      <c r="O78" s="1">
        <v>43</v>
      </c>
      <c r="P78" s="1">
        <v>43</v>
      </c>
      <c r="R78" s="1" t="s">
        <v>172</v>
      </c>
      <c r="T78" s="1">
        <v>63054</v>
      </c>
      <c r="U78" s="1">
        <v>66814</v>
      </c>
      <c r="V78" s="4">
        <v>1</v>
      </c>
      <c r="W78" s="1">
        <v>0</v>
      </c>
      <c r="X78" s="1">
        <v>100</v>
      </c>
      <c r="Y78" s="1">
        <v>34145</v>
      </c>
      <c r="Z78" s="1" t="str">
        <f>HYPERLINK("https://www.ncbi.nlm.nih.gov/nucleotide/NC_022747.1?report=genbank&amp;log$=nucltop&amp;blast_rank=1&amp;RID=GTZSZW47114","NC_022747.1")</f>
        <v>NC_022747.1</v>
      </c>
    </row>
    <row r="79" spans="1:26" x14ac:dyDescent="0.35">
      <c r="A79" s="1" t="s">
        <v>132</v>
      </c>
      <c r="B79" s="1" t="s">
        <v>133</v>
      </c>
      <c r="C79" s="1" t="s">
        <v>18</v>
      </c>
      <c r="E79" s="1" t="s">
        <v>20</v>
      </c>
      <c r="F79" s="1" t="s">
        <v>134</v>
      </c>
      <c r="G79" s="1">
        <v>45</v>
      </c>
      <c r="H79" s="1" t="s">
        <v>22</v>
      </c>
      <c r="J79" s="1" t="s">
        <v>135</v>
      </c>
      <c r="K79" s="1" t="s">
        <v>25</v>
      </c>
      <c r="L79" s="1" t="s">
        <v>136</v>
      </c>
      <c r="M79" s="1" t="s">
        <v>123</v>
      </c>
      <c r="N79" s="1">
        <v>48.8</v>
      </c>
      <c r="O79" s="1">
        <v>45</v>
      </c>
      <c r="P79" s="1">
        <v>45</v>
      </c>
      <c r="R79" s="1" t="s">
        <v>173</v>
      </c>
      <c r="S79" s="1" t="s">
        <v>174</v>
      </c>
      <c r="T79" s="1">
        <v>30987</v>
      </c>
      <c r="U79" s="1">
        <v>62988</v>
      </c>
      <c r="V79" s="4">
        <v>1</v>
      </c>
      <c r="W79" s="1">
        <v>0</v>
      </c>
      <c r="X79" s="1">
        <v>99.96</v>
      </c>
      <c r="Y79" s="1">
        <v>33507</v>
      </c>
      <c r="Z79" s="1" t="str">
        <f>HYPERLINK("https://www.ncbi.nlm.nih.gov/nucleotide/NC_010275.2?report=genbank&amp;log$=nucltop&amp;blast_rank=2&amp;RID=GTZSZW47114","NC_010275.2")</f>
        <v>NC_010275.2</v>
      </c>
    </row>
    <row r="80" spans="1:26" x14ac:dyDescent="0.35">
      <c r="A80" s="1" t="s">
        <v>128</v>
      </c>
      <c r="B80" s="1" t="s">
        <v>129</v>
      </c>
      <c r="C80" s="1" t="s">
        <v>18</v>
      </c>
      <c r="E80" s="1" t="s">
        <v>20</v>
      </c>
      <c r="F80" s="1" t="s">
        <v>130</v>
      </c>
      <c r="G80" s="1">
        <v>44</v>
      </c>
      <c r="H80" s="1">
        <v>1</v>
      </c>
      <c r="I80" s="1" t="s">
        <v>23</v>
      </c>
      <c r="J80" s="1" t="s">
        <v>131</v>
      </c>
      <c r="K80" s="1" t="s">
        <v>25</v>
      </c>
      <c r="L80" s="1" t="s">
        <v>77</v>
      </c>
      <c r="N80" s="1">
        <v>48.9</v>
      </c>
      <c r="O80" s="1">
        <v>44</v>
      </c>
      <c r="P80" s="1">
        <v>44</v>
      </c>
      <c r="R80" s="1" t="s">
        <v>175</v>
      </c>
      <c r="T80" s="1">
        <v>30982</v>
      </c>
      <c r="U80" s="1">
        <v>62930</v>
      </c>
      <c r="V80" s="4">
        <v>0.99</v>
      </c>
      <c r="W80" s="1">
        <v>0</v>
      </c>
      <c r="X80" s="1">
        <v>99.96</v>
      </c>
      <c r="Y80" s="1">
        <v>33106</v>
      </c>
      <c r="Z80" s="1" t="str">
        <f>HYPERLINK("https://www.ncbi.nlm.nih.gov/nucleotide/NC_003313.1?report=genbank&amp;log$=nucltop&amp;blast_rank=3&amp;RID=GTZSZW47114","NC_003313.1")</f>
        <v>NC_003313.1</v>
      </c>
    </row>
    <row r="81" spans="1:26" x14ac:dyDescent="0.35">
      <c r="A81" s="1" t="s">
        <v>407</v>
      </c>
      <c r="B81" s="1" t="s">
        <v>408</v>
      </c>
      <c r="C81" s="1" t="s">
        <v>18</v>
      </c>
      <c r="E81" s="1" t="s">
        <v>20</v>
      </c>
      <c r="F81" s="1" t="s">
        <v>409</v>
      </c>
      <c r="G81" s="1">
        <v>46</v>
      </c>
      <c r="I81" s="1" t="s">
        <v>23</v>
      </c>
      <c r="J81" s="1">
        <v>2015</v>
      </c>
      <c r="K81" s="1" t="s">
        <v>410</v>
      </c>
      <c r="L81" s="1" t="s">
        <v>411</v>
      </c>
      <c r="M81" s="1" t="s">
        <v>412</v>
      </c>
      <c r="N81" s="1">
        <v>48.9</v>
      </c>
      <c r="O81" s="1">
        <v>46</v>
      </c>
      <c r="P81" s="1">
        <v>46</v>
      </c>
      <c r="R81" s="1" t="s">
        <v>413</v>
      </c>
      <c r="S81" s="1" t="s">
        <v>407</v>
      </c>
      <c r="T81" s="1">
        <v>30731</v>
      </c>
      <c r="U81" s="1">
        <v>62337</v>
      </c>
      <c r="V81" s="4">
        <v>0.99</v>
      </c>
      <c r="W81" s="1">
        <v>0</v>
      </c>
      <c r="X81" s="1">
        <v>99.68</v>
      </c>
      <c r="Y81" s="1">
        <v>33108</v>
      </c>
      <c r="Z81" s="1" t="str">
        <f>HYPERLINK("https://www.ncbi.nlm.nih.gov/nucleotide/KX058879.1?report=genbank&amp;log$=nucltop&amp;blast_rank=4&amp;RID=GTZSZW47114","KX058879.1")</f>
        <v>KX058879.1</v>
      </c>
    </row>
    <row r="83" spans="1:26" x14ac:dyDescent="0.35">
      <c r="A83" s="1" t="s">
        <v>54</v>
      </c>
      <c r="B83" s="1" t="s">
        <v>55</v>
      </c>
      <c r="C83" s="1" t="s">
        <v>18</v>
      </c>
      <c r="E83" s="1" t="s">
        <v>20</v>
      </c>
      <c r="F83" s="1" t="s">
        <v>56</v>
      </c>
      <c r="G83" s="1">
        <v>149</v>
      </c>
      <c r="H83" s="1" t="s">
        <v>22</v>
      </c>
      <c r="I83" s="1" t="s">
        <v>23</v>
      </c>
      <c r="J83" s="3">
        <v>43501</v>
      </c>
      <c r="K83" s="1" t="s">
        <v>37</v>
      </c>
      <c r="L83" s="1" t="s">
        <v>30</v>
      </c>
      <c r="M83" s="1" t="s">
        <v>48</v>
      </c>
      <c r="N83" s="1">
        <v>42.7</v>
      </c>
      <c r="O83" s="1">
        <v>149</v>
      </c>
      <c r="P83" s="1">
        <v>166</v>
      </c>
      <c r="Q83" s="1">
        <v>17</v>
      </c>
      <c r="R83" s="1" t="s">
        <v>165</v>
      </c>
      <c r="S83" s="1" t="s">
        <v>166</v>
      </c>
      <c r="T83" s="5">
        <v>206200</v>
      </c>
      <c r="U83" s="5">
        <v>207400</v>
      </c>
      <c r="V83" s="4">
        <v>1</v>
      </c>
      <c r="W83" s="1">
        <v>0</v>
      </c>
      <c r="X83" s="1">
        <v>100</v>
      </c>
      <c r="Y83" s="1">
        <v>111671</v>
      </c>
      <c r="Z83" s="1" t="str">
        <f>HYPERLINK("https://www.ncbi.nlm.nih.gov/nucleotide/NC_042074.1?report=genbank&amp;log$=nucltop&amp;blast_rank=1&amp;RID=EFUJD20511N","NC_042074.1")</f>
        <v>NC_042074.1</v>
      </c>
    </row>
    <row r="84" spans="1:26" x14ac:dyDescent="0.35">
      <c r="A84" s="1" t="s">
        <v>57</v>
      </c>
      <c r="B84" s="1" t="s">
        <v>58</v>
      </c>
      <c r="C84" s="1" t="s">
        <v>18</v>
      </c>
      <c r="E84" s="1" t="s">
        <v>20</v>
      </c>
      <c r="F84" s="1" t="s">
        <v>56</v>
      </c>
      <c r="G84" s="1">
        <v>152</v>
      </c>
      <c r="H84" s="1" t="s">
        <v>22</v>
      </c>
      <c r="I84" s="1" t="s">
        <v>23</v>
      </c>
      <c r="J84" s="1" t="s">
        <v>59</v>
      </c>
      <c r="K84" s="1" t="s">
        <v>37</v>
      </c>
      <c r="L84" s="1" t="s">
        <v>30</v>
      </c>
      <c r="M84" s="1" t="s">
        <v>48</v>
      </c>
      <c r="N84" s="1">
        <v>42.7</v>
      </c>
      <c r="O84" s="1">
        <v>152</v>
      </c>
      <c r="P84" s="1">
        <v>152</v>
      </c>
      <c r="R84" s="1" t="s">
        <v>167</v>
      </c>
      <c r="S84" s="1" t="s">
        <v>168</v>
      </c>
      <c r="T84" s="5">
        <v>143700</v>
      </c>
      <c r="U84" s="5">
        <v>207100</v>
      </c>
      <c r="V84" s="4">
        <v>1</v>
      </c>
      <c r="W84" s="1">
        <v>0</v>
      </c>
      <c r="X84" s="1">
        <v>100</v>
      </c>
      <c r="Y84" s="1">
        <v>111671</v>
      </c>
      <c r="Z84" s="1" t="str">
        <f>HYPERLINK("https://www.ncbi.nlm.nih.gov/nucleotide/NC_047882.1?report=genbank&amp;log$=nucltop&amp;blast_rank=2&amp;RID=EFUJD20511N","NC_047882.1")</f>
        <v>NC_047882.1</v>
      </c>
    </row>
    <row r="85" spans="1:26" x14ac:dyDescent="0.35">
      <c r="A85" s="1" t="s">
        <v>103</v>
      </c>
      <c r="B85" s="1" t="s">
        <v>104</v>
      </c>
      <c r="C85" s="1" t="s">
        <v>18</v>
      </c>
      <c r="E85" s="1" t="s">
        <v>20</v>
      </c>
      <c r="F85" s="1" t="s">
        <v>105</v>
      </c>
      <c r="G85" s="1">
        <v>156</v>
      </c>
      <c r="H85" s="1" t="s">
        <v>22</v>
      </c>
      <c r="I85" s="1" t="s">
        <v>23</v>
      </c>
      <c r="J85" s="3">
        <v>42491</v>
      </c>
      <c r="K85" s="1" t="s">
        <v>37</v>
      </c>
      <c r="L85" s="1" t="s">
        <v>101</v>
      </c>
      <c r="M85" s="1" t="s">
        <v>102</v>
      </c>
      <c r="N85" s="1">
        <v>42.8</v>
      </c>
      <c r="O85" s="1">
        <v>156</v>
      </c>
      <c r="P85" s="1">
        <v>164</v>
      </c>
      <c r="Q85" s="1">
        <v>8</v>
      </c>
      <c r="R85" s="1" t="s">
        <v>169</v>
      </c>
      <c r="T85" s="1">
        <v>50137</v>
      </c>
      <c r="U85" s="5">
        <v>171000</v>
      </c>
      <c r="V85" s="4">
        <v>0.88</v>
      </c>
      <c r="W85" s="1">
        <v>0</v>
      </c>
      <c r="X85" s="1">
        <v>98.41</v>
      </c>
      <c r="Y85" s="1">
        <v>116138</v>
      </c>
      <c r="Z85" s="1" t="str">
        <f>HYPERLINK("https://www.ncbi.nlm.nih.gov/nucleotide/NC_028895.1?report=genbank&amp;log$=nucltop&amp;blast_rank=3&amp;RID=EFUJD20511N","NC_028895.1")</f>
        <v>NC_028895.1</v>
      </c>
    </row>
    <row r="86" spans="1:26" x14ac:dyDescent="0.35">
      <c r="J86" s="3"/>
    </row>
    <row r="87" spans="1:26" x14ac:dyDescent="0.35">
      <c r="A87" s="1" t="s">
        <v>16</v>
      </c>
      <c r="B87" s="1" t="s">
        <v>17</v>
      </c>
      <c r="C87" s="1" t="s">
        <v>18</v>
      </c>
      <c r="D87" s="1" t="s">
        <v>19</v>
      </c>
      <c r="E87" s="1" t="s">
        <v>20</v>
      </c>
      <c r="F87" s="1" t="s">
        <v>21</v>
      </c>
      <c r="G87" s="1">
        <v>70</v>
      </c>
      <c r="H87" s="1" t="s">
        <v>22</v>
      </c>
      <c r="I87" s="1" t="s">
        <v>23</v>
      </c>
      <c r="J87" s="1" t="s">
        <v>24</v>
      </c>
      <c r="K87" s="1" t="s">
        <v>25</v>
      </c>
      <c r="L87" s="1" t="s">
        <v>26</v>
      </c>
      <c r="M87" s="1" t="s">
        <v>49</v>
      </c>
      <c r="N87" s="1">
        <v>45.4</v>
      </c>
      <c r="O87" s="1">
        <v>70</v>
      </c>
      <c r="P87" s="1">
        <v>70</v>
      </c>
      <c r="R87" s="1" t="s">
        <v>146</v>
      </c>
      <c r="T87" s="1">
        <v>82162</v>
      </c>
      <c r="U87" s="1">
        <v>82920</v>
      </c>
      <c r="V87" s="4">
        <v>1</v>
      </c>
      <c r="W87" s="1">
        <v>0</v>
      </c>
      <c r="X87" s="1">
        <v>100</v>
      </c>
      <c r="Y87" s="1">
        <v>44492</v>
      </c>
      <c r="Z87" s="1" t="str">
        <f>HYPERLINK("https://www.ncbi.nlm.nih.gov/nucleotide/NC_019457.1?report=genbank&amp;log$=nucltop&amp;blast_rank=1&amp;RID=GTV185G8114","NC_019457.1")</f>
        <v>NC_019457.1</v>
      </c>
    </row>
    <row r="88" spans="1:26" x14ac:dyDescent="0.35">
      <c r="A88" s="1" t="s">
        <v>309</v>
      </c>
      <c r="B88" s="1" t="s">
        <v>310</v>
      </c>
      <c r="C88" s="1" t="s">
        <v>18</v>
      </c>
      <c r="E88" s="1" t="s">
        <v>20</v>
      </c>
      <c r="F88" s="1" t="s">
        <v>311</v>
      </c>
      <c r="G88" s="1">
        <v>71</v>
      </c>
      <c r="I88" s="1" t="s">
        <v>23</v>
      </c>
      <c r="J88" s="1" t="s">
        <v>312</v>
      </c>
      <c r="K88" s="1" t="s">
        <v>289</v>
      </c>
      <c r="L88" s="1" t="s">
        <v>30</v>
      </c>
      <c r="M88" s="1" t="s">
        <v>313</v>
      </c>
      <c r="N88" s="1">
        <v>45.4</v>
      </c>
      <c r="O88" s="1">
        <v>71</v>
      </c>
      <c r="P88" s="1">
        <v>71</v>
      </c>
      <c r="R88" s="1" t="s">
        <v>314</v>
      </c>
      <c r="S88" s="1" t="s">
        <v>309</v>
      </c>
      <c r="T88" s="1">
        <v>57851</v>
      </c>
      <c r="U88" s="1">
        <v>82679</v>
      </c>
      <c r="V88" s="4">
        <v>1</v>
      </c>
      <c r="W88" s="1">
        <v>0</v>
      </c>
      <c r="X88" s="1">
        <v>99.88</v>
      </c>
      <c r="Y88" s="1">
        <v>44395</v>
      </c>
      <c r="Z88" s="1" t="str">
        <f>HYPERLINK("https://www.ncbi.nlm.nih.gov/nucleotide/KJ572844.2?report=genbank&amp;log$=nucltop&amp;blast_rank=2&amp;RID=GTV185G8114","KJ572844.2")</f>
        <v>KJ572844.2</v>
      </c>
    </row>
    <row r="89" spans="1:26" x14ac:dyDescent="0.35">
      <c r="A89" s="1" t="s">
        <v>112</v>
      </c>
      <c r="B89" s="1" t="s">
        <v>113</v>
      </c>
      <c r="C89" s="1" t="s">
        <v>18</v>
      </c>
      <c r="D89" s="1" t="s">
        <v>114</v>
      </c>
      <c r="E89" s="1" t="s">
        <v>20</v>
      </c>
      <c r="F89" s="1" t="s">
        <v>115</v>
      </c>
      <c r="G89" s="1">
        <v>67</v>
      </c>
      <c r="H89" s="1" t="s">
        <v>22</v>
      </c>
      <c r="I89" s="1" t="s">
        <v>23</v>
      </c>
      <c r="J89" s="1" t="s">
        <v>116</v>
      </c>
      <c r="K89" s="1" t="s">
        <v>37</v>
      </c>
      <c r="L89" s="1" t="s">
        <v>30</v>
      </c>
      <c r="M89" s="1" t="s">
        <v>70</v>
      </c>
      <c r="N89" s="1">
        <v>45.6</v>
      </c>
      <c r="O89" s="1">
        <v>67</v>
      </c>
      <c r="P89" s="1">
        <v>67</v>
      </c>
      <c r="R89" s="1" t="s">
        <v>147</v>
      </c>
      <c r="T89" s="1">
        <v>11607</v>
      </c>
      <c r="U89" s="1">
        <v>58993</v>
      </c>
      <c r="V89" s="4">
        <v>0.82</v>
      </c>
      <c r="W89" s="1">
        <v>0</v>
      </c>
      <c r="X89" s="1">
        <v>95.62</v>
      </c>
      <c r="Y89" s="1">
        <v>44485</v>
      </c>
      <c r="Z89" s="1" t="str">
        <f>HYPERLINK("https://www.ncbi.nlm.nih.gov/nucleotide/NC_019518.1?report=genbank&amp;log$=nucltop&amp;blast_rank=3&amp;RID=GTV185G8114","NC_019518.1")</f>
        <v>NC_019518.1</v>
      </c>
    </row>
    <row r="90" spans="1:26" x14ac:dyDescent="0.35">
      <c r="V90" s="4"/>
    </row>
    <row r="91" spans="1:26" x14ac:dyDescent="0.35">
      <c r="A91" s="1" t="s">
        <v>94</v>
      </c>
      <c r="B91" s="1" t="s">
        <v>95</v>
      </c>
      <c r="C91" s="1" t="s">
        <v>18</v>
      </c>
      <c r="E91" s="1" t="s">
        <v>20</v>
      </c>
      <c r="F91" s="1" t="s">
        <v>96</v>
      </c>
      <c r="G91" s="1">
        <v>67</v>
      </c>
      <c r="H91" s="1" t="s">
        <v>22</v>
      </c>
      <c r="I91" s="1" t="s">
        <v>23</v>
      </c>
      <c r="J91" s="1" t="s">
        <v>97</v>
      </c>
      <c r="K91" s="1" t="s">
        <v>37</v>
      </c>
      <c r="L91" s="1" t="s">
        <v>30</v>
      </c>
      <c r="N91" s="1">
        <v>46.1</v>
      </c>
      <c r="O91" s="1">
        <v>67</v>
      </c>
      <c r="P91" s="1">
        <v>67</v>
      </c>
      <c r="R91" s="1" t="s">
        <v>176</v>
      </c>
      <c r="T91" s="1">
        <v>76764</v>
      </c>
      <c r="U91" s="1">
        <v>76764</v>
      </c>
      <c r="V91" s="4">
        <v>1</v>
      </c>
      <c r="W91" s="1">
        <v>0</v>
      </c>
      <c r="X91" s="1">
        <v>100</v>
      </c>
      <c r="Y91" s="1">
        <v>41569</v>
      </c>
      <c r="Z91" s="1" t="str">
        <f>HYPERLINK("https://www.ncbi.nlm.nih.gov/nucleotide/NC_024369.2?report=genbank&amp;log$=nucltop&amp;blast_rank=1&amp;RID=GU2UA1B2114","NC_024369.2")</f>
        <v>NC_024369.2</v>
      </c>
    </row>
    <row r="92" spans="1:26" x14ac:dyDescent="0.35">
      <c r="A92" s="1" t="s">
        <v>286</v>
      </c>
      <c r="B92" s="1" t="s">
        <v>287</v>
      </c>
      <c r="C92" s="1" t="s">
        <v>18</v>
      </c>
      <c r="E92" s="1" t="s">
        <v>20</v>
      </c>
      <c r="F92" s="1" t="s">
        <v>288</v>
      </c>
      <c r="G92" s="1">
        <v>67</v>
      </c>
      <c r="I92" s="1" t="s">
        <v>23</v>
      </c>
      <c r="K92" s="1" t="s">
        <v>289</v>
      </c>
      <c r="L92" s="1" t="s">
        <v>30</v>
      </c>
      <c r="N92" s="1">
        <v>46.1</v>
      </c>
      <c r="O92" s="1">
        <v>67</v>
      </c>
      <c r="P92" s="1">
        <v>67</v>
      </c>
      <c r="R92" s="1" t="s">
        <v>290</v>
      </c>
      <c r="S92" s="1" t="s">
        <v>286</v>
      </c>
      <c r="T92" s="1">
        <v>70838</v>
      </c>
      <c r="U92" s="1">
        <v>76364</v>
      </c>
      <c r="V92" s="4">
        <v>0.99</v>
      </c>
      <c r="W92" s="1">
        <v>0</v>
      </c>
      <c r="X92" s="1">
        <v>99.9</v>
      </c>
      <c r="Y92" s="1">
        <v>41476</v>
      </c>
      <c r="Z92" s="1" t="str">
        <f>HYPERLINK("https://www.ncbi.nlm.nih.gov/nucleotide/KJ545483.2?report=genbank&amp;log$=nucltop&amp;blast_rank=2&amp;RID=GU2UA1B2114","KJ545483.2")</f>
        <v>KJ545483.2</v>
      </c>
    </row>
    <row r="93" spans="1:26" x14ac:dyDescent="0.35">
      <c r="A93" s="1" t="s">
        <v>414</v>
      </c>
      <c r="B93" s="1" t="s">
        <v>415</v>
      </c>
      <c r="C93" s="1" t="s">
        <v>18</v>
      </c>
      <c r="E93" s="1" t="s">
        <v>20</v>
      </c>
      <c r="F93" s="1" t="s">
        <v>416</v>
      </c>
      <c r="G93" s="1">
        <v>35</v>
      </c>
      <c r="I93" s="1" t="s">
        <v>23</v>
      </c>
      <c r="K93" s="3">
        <v>43741</v>
      </c>
      <c r="L93" s="1" t="s">
        <v>30</v>
      </c>
      <c r="M93" s="1" t="s">
        <v>102</v>
      </c>
      <c r="N93" s="1">
        <v>45.7</v>
      </c>
      <c r="O93" s="1">
        <v>35</v>
      </c>
      <c r="P93" s="1">
        <v>35</v>
      </c>
      <c r="R93" s="1" t="s">
        <v>417</v>
      </c>
      <c r="S93" s="1" t="s">
        <v>414</v>
      </c>
      <c r="T93" s="1">
        <v>19049</v>
      </c>
      <c r="U93" s="1">
        <v>63578</v>
      </c>
      <c r="V93" s="4">
        <v>0.92</v>
      </c>
      <c r="W93" s="1">
        <v>0</v>
      </c>
      <c r="X93" s="1">
        <v>98.15</v>
      </c>
      <c r="Y93" s="1">
        <v>45903</v>
      </c>
      <c r="Z93" s="1" t="str">
        <f>HYPERLINK("https://www.ncbi.nlm.nih.gov/nucleotide/MK575466.1?report=genbank&amp;log$=nucltop&amp;blast_rank=3&amp;RID=GU2UA1B2114","MK575466.1")</f>
        <v>MK575466.1</v>
      </c>
    </row>
    <row r="94" spans="1:26" x14ac:dyDescent="0.35">
      <c r="V94" s="4"/>
    </row>
    <row r="95" spans="1:26" x14ac:dyDescent="0.35">
      <c r="A95" s="1" t="s">
        <v>63</v>
      </c>
      <c r="B95" s="1" t="s">
        <v>64</v>
      </c>
      <c r="C95" s="1" t="s">
        <v>18</v>
      </c>
      <c r="E95" s="1" t="s">
        <v>20</v>
      </c>
      <c r="F95" s="1" t="s">
        <v>65</v>
      </c>
      <c r="G95" s="1">
        <v>49</v>
      </c>
      <c r="H95" s="1" t="s">
        <v>22</v>
      </c>
      <c r="I95" s="1" t="s">
        <v>23</v>
      </c>
      <c r="J95" s="1" t="s">
        <v>59</v>
      </c>
      <c r="K95" s="1" t="s">
        <v>37</v>
      </c>
      <c r="L95" s="1" t="s">
        <v>30</v>
      </c>
      <c r="M95" s="1" t="s">
        <v>48</v>
      </c>
      <c r="N95" s="1">
        <v>48.3</v>
      </c>
      <c r="O95" s="1">
        <v>49</v>
      </c>
      <c r="P95" s="1">
        <v>49</v>
      </c>
      <c r="R95" s="1" t="s">
        <v>170</v>
      </c>
      <c r="S95" s="1" t="s">
        <v>171</v>
      </c>
      <c r="T95" s="1">
        <v>85534</v>
      </c>
      <c r="U95" s="1">
        <v>86005</v>
      </c>
      <c r="V95" s="4">
        <v>1</v>
      </c>
      <c r="W95" s="1">
        <v>0</v>
      </c>
      <c r="X95" s="1">
        <v>100</v>
      </c>
      <c r="Y95" s="1">
        <v>46318</v>
      </c>
      <c r="Z95" s="1" t="str">
        <f>HYPERLINK("https://www.ncbi.nlm.nih.gov/nucleotide/NC_047741.1?report=genbank&amp;log$=nucltop&amp;blast_rank=1&amp;RID=EFUJD20511N","NC_047741.1")</f>
        <v>NC_047741.1</v>
      </c>
    </row>
    <row r="96" spans="1:26" x14ac:dyDescent="0.35">
      <c r="V96" s="4"/>
    </row>
    <row r="97" spans="1:26" x14ac:dyDescent="0.35">
      <c r="A97" s="1" t="s">
        <v>117</v>
      </c>
      <c r="B97" s="1" t="s">
        <v>118</v>
      </c>
      <c r="C97" s="1" t="s">
        <v>18</v>
      </c>
      <c r="E97" s="1" t="s">
        <v>20</v>
      </c>
      <c r="F97" s="1" t="s">
        <v>119</v>
      </c>
      <c r="G97" s="1">
        <v>186</v>
      </c>
      <c r="H97" s="1" t="s">
        <v>22</v>
      </c>
      <c r="I97" s="1" t="s">
        <v>23</v>
      </c>
      <c r="J97" s="1" t="s">
        <v>120</v>
      </c>
      <c r="K97" s="1" t="s">
        <v>121</v>
      </c>
      <c r="L97" s="1" t="s">
        <v>122</v>
      </c>
      <c r="M97" s="1" t="s">
        <v>123</v>
      </c>
      <c r="N97" s="1">
        <v>36.4</v>
      </c>
      <c r="O97" s="1">
        <v>186</v>
      </c>
      <c r="P97" s="1">
        <v>189</v>
      </c>
      <c r="Q97" s="1">
        <v>3</v>
      </c>
      <c r="R97" s="1" t="s">
        <v>177</v>
      </c>
      <c r="S97" s="1" t="s">
        <v>178</v>
      </c>
      <c r="T97" s="5">
        <v>273600</v>
      </c>
      <c r="U97" s="5">
        <v>276300</v>
      </c>
      <c r="V97" s="4">
        <v>1</v>
      </c>
      <c r="W97" s="1">
        <v>0</v>
      </c>
      <c r="X97" s="1">
        <v>100</v>
      </c>
      <c r="Y97" s="1">
        <v>148180</v>
      </c>
      <c r="Z97" s="1" t="str">
        <f>HYPERLINK("https://www.ncbi.nlm.nih.gov/nucleotide/NC_048827.1?report=genbank&amp;log$=nucltop&amp;blast_rank=1&amp;RID=EFUJD20511N","NC_048827.1")</f>
        <v>NC_048827.1</v>
      </c>
    </row>
    <row r="99" spans="1:26" x14ac:dyDescent="0.35">
      <c r="A99" s="1" t="s">
        <v>124</v>
      </c>
      <c r="B99" s="1" t="s">
        <v>125</v>
      </c>
      <c r="C99" s="1" t="s">
        <v>18</v>
      </c>
      <c r="E99" s="1" t="s">
        <v>20</v>
      </c>
      <c r="F99" s="1" t="s">
        <v>126</v>
      </c>
      <c r="G99" s="1">
        <v>69</v>
      </c>
      <c r="H99" s="1" t="s">
        <v>22</v>
      </c>
      <c r="I99" s="1" t="s">
        <v>23</v>
      </c>
      <c r="J99" s="1" t="s">
        <v>127</v>
      </c>
      <c r="K99" s="1" t="s">
        <v>127</v>
      </c>
      <c r="L99" s="1" t="s">
        <v>30</v>
      </c>
      <c r="M99" s="1" t="s">
        <v>70</v>
      </c>
      <c r="N99" s="1">
        <v>44.9</v>
      </c>
      <c r="O99" s="1">
        <v>69</v>
      </c>
      <c r="P99" s="1">
        <v>69</v>
      </c>
      <c r="R99" s="1" t="s">
        <v>179</v>
      </c>
      <c r="S99" s="1" t="s">
        <v>180</v>
      </c>
      <c r="T99" s="1">
        <v>88230</v>
      </c>
      <c r="U99" s="5">
        <v>137400</v>
      </c>
      <c r="V99" s="4">
        <v>1</v>
      </c>
      <c r="W99" s="1">
        <v>0</v>
      </c>
      <c r="X99" s="1">
        <v>100</v>
      </c>
      <c r="Y99" s="1">
        <v>47778</v>
      </c>
      <c r="Z99" s="1" t="str">
        <f>HYPERLINK("https://www.ncbi.nlm.nih.gov/nucleotide/NC_054898.1?report=genbank&amp;log$=nucltop&amp;blast_rank=1&amp;RID=EFUJD20511N","NC_054898.1")</f>
        <v>NC_054898.1</v>
      </c>
    </row>
  </sheetData>
  <mergeCells count="1">
    <mergeCell ref="A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</dc:creator>
  <cp:lastModifiedBy>Ranjan</cp:lastModifiedBy>
  <dcterms:created xsi:type="dcterms:W3CDTF">2021-06-26T17:44:15Z</dcterms:created>
  <dcterms:modified xsi:type="dcterms:W3CDTF">2021-09-27T06:30:31Z</dcterms:modified>
</cp:coreProperties>
</file>