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d\Backup\Personal\ML\Acadgild\"/>
    </mc:Choice>
  </mc:AlternateContent>
  <bookViews>
    <workbookView xWindow="0" yWindow="0" windowWidth="16815" windowHeight="7755"/>
  </bookViews>
  <sheets>
    <sheet name="9.1" sheetId="3" r:id="rId1"/>
    <sheet name="9.2" sheetId="8" r:id="rId2"/>
    <sheet name="9.3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8" l="1"/>
  <c r="C41" i="8"/>
  <c r="G34" i="8"/>
  <c r="G32" i="8"/>
  <c r="E30" i="8"/>
  <c r="E28" i="8"/>
  <c r="E26" i="8"/>
  <c r="E21" i="8"/>
  <c r="D23" i="8"/>
  <c r="E23" i="8" s="1"/>
  <c r="D22" i="8"/>
  <c r="E22" i="8" s="1"/>
  <c r="D21" i="8"/>
  <c r="E18" i="8"/>
  <c r="E16" i="8"/>
  <c r="E14" i="8"/>
  <c r="E12" i="8"/>
  <c r="D7" i="8"/>
  <c r="E7" i="8" s="1"/>
  <c r="D3" i="8"/>
  <c r="E3" i="8" s="1"/>
  <c r="K7" i="8"/>
  <c r="L7" i="8" s="1"/>
  <c r="M7" i="8" s="1"/>
  <c r="K6" i="8"/>
  <c r="L6" i="8" s="1"/>
  <c r="M6" i="8" s="1"/>
  <c r="K5" i="8"/>
  <c r="L5" i="8" s="1"/>
  <c r="M5" i="8" s="1"/>
  <c r="K4" i="8"/>
  <c r="L4" i="8" s="1"/>
  <c r="M4" i="8" s="1"/>
  <c r="K3" i="8"/>
  <c r="L3" i="8" s="1"/>
  <c r="M3" i="8" s="1"/>
  <c r="G7" i="8"/>
  <c r="H7" i="8" s="1"/>
  <c r="I7" i="8" s="1"/>
  <c r="G6" i="8"/>
  <c r="H6" i="8" s="1"/>
  <c r="I6" i="8" s="1"/>
  <c r="G5" i="8"/>
  <c r="H5" i="8" s="1"/>
  <c r="I5" i="8" s="1"/>
  <c r="G4" i="8"/>
  <c r="H4" i="8" s="1"/>
  <c r="I4" i="8" s="1"/>
  <c r="G3" i="8"/>
  <c r="H3" i="8" s="1"/>
  <c r="I3" i="8" s="1"/>
  <c r="C7" i="8"/>
  <c r="C6" i="8"/>
  <c r="D6" i="8" s="1"/>
  <c r="E6" i="8" s="1"/>
  <c r="C5" i="8"/>
  <c r="D5" i="8" s="1"/>
  <c r="E5" i="8" s="1"/>
  <c r="C4" i="8"/>
  <c r="D4" i="8" s="1"/>
  <c r="E4" i="8" s="1"/>
  <c r="C3" i="8"/>
  <c r="D19" i="3"/>
  <c r="D17" i="3"/>
  <c r="B15" i="9"/>
  <c r="D9" i="9"/>
  <c r="D11" i="9" s="1"/>
  <c r="B11" i="9"/>
  <c r="B9" i="9"/>
  <c r="D7" i="9"/>
  <c r="B7" i="9"/>
  <c r="I8" i="8" l="1"/>
  <c r="I10" i="8" s="1"/>
  <c r="E8" i="8"/>
  <c r="E10" i="8" s="1"/>
  <c r="M8" i="8"/>
  <c r="M10" i="8" s="1"/>
  <c r="E24" i="8"/>
</calcChain>
</file>

<file path=xl/sharedStrings.xml><?xml version="1.0" encoding="utf-8"?>
<sst xmlns="http://schemas.openxmlformats.org/spreadsheetml/2006/main" count="121" uniqueCount="98">
  <si>
    <t>Value</t>
  </si>
  <si>
    <t>Null Hypothesis</t>
  </si>
  <si>
    <t>Alternate Hypothesis</t>
  </si>
  <si>
    <t>Ho</t>
  </si>
  <si>
    <t>Ha</t>
  </si>
  <si>
    <t>Step #</t>
  </si>
  <si>
    <t>Detail</t>
  </si>
  <si>
    <t>Remarks</t>
  </si>
  <si>
    <t>Mean</t>
  </si>
  <si>
    <t>Gender and Education have relation</t>
  </si>
  <si>
    <t>Gender and Education have NO relation</t>
  </si>
  <si>
    <t>First Set</t>
  </si>
  <si>
    <t>Second Set</t>
  </si>
  <si>
    <t>10,20,30,40,50</t>
  </si>
  <si>
    <t>5,10,15,20,25</t>
  </si>
  <si>
    <t>(10+20+30+40+50) / 5</t>
  </si>
  <si>
    <t>(5+10+15+20+25) / 5</t>
  </si>
  <si>
    <t>Standard Deviation</t>
  </si>
  <si>
    <t>SD=sqrt(1/(N-1)*(Sqr(x1-xm)+Sqr(x2-xm)+..+Sqr(xn-xm)))</t>
  </si>
  <si>
    <t>Variance</t>
  </si>
  <si>
    <t>F-Test</t>
  </si>
  <si>
    <t>250 / 62.5</t>
  </si>
  <si>
    <t>Test the hypothesis that Gender and Education have NO relation</t>
  </si>
  <si>
    <t>Sum of all data samples [ Sqr (observed - expected) / expected]</t>
  </si>
  <si>
    <t>Female - High School</t>
  </si>
  <si>
    <t>Female - Bachelors</t>
  </si>
  <si>
    <t>Female - Masters</t>
  </si>
  <si>
    <t>Female - Phd</t>
  </si>
  <si>
    <t>Male - High School</t>
  </si>
  <si>
    <t>Male - Bachelors</t>
  </si>
  <si>
    <t>Male - Masters</t>
  </si>
  <si>
    <t>Male - Phd</t>
  </si>
  <si>
    <r>
      <t xml:space="preserve">Considering multiple rows and cols, we have to calculate </t>
    </r>
    <r>
      <rPr>
        <b/>
        <u/>
        <sz val="10.5"/>
        <color theme="1"/>
        <rFont val="Calibri"/>
        <family val="2"/>
        <scheme val="minor"/>
      </rPr>
      <t>expected value</t>
    </r>
    <r>
      <rPr>
        <sz val="10.5"/>
        <color theme="1"/>
        <rFont val="Calibri"/>
        <family val="2"/>
        <scheme val="minor"/>
      </rPr>
      <t xml:space="preserve"> for each col</t>
    </r>
  </si>
  <si>
    <t>100 * (201 / 395)   =  50.88</t>
  </si>
  <si>
    <t>99 * (201 / 395)     =  50.37</t>
  </si>
  <si>
    <t>98 * (201 / 395)     =  49.86</t>
  </si>
  <si>
    <t>100 * (194 / 395)   =  49.11</t>
  </si>
  <si>
    <t>98 * (194 / 395)     =  48.13</t>
  </si>
  <si>
    <t>99 * (194 / 395)     =  48.62</t>
  </si>
  <si>
    <t>( (60-50.88) * (60-50.88) ) / 50.88 + ( (54-49.86)*(54-49.86) ) / 49.86 + ( (46-50.37) * (46-50.37) ) / 50.37 + ( (41-49.86)*(41-49.86) ) / 49.86 + ( (40-49.11)*(40-49.11) ) / 49.11 + ( (44-48.13)*(44-48.13) ) / 48.13 + ( (53-48.62)*(53-48.62) ) / 48.62 + ( (57-48.13)*(57-48.13) ) / 48.13</t>
  </si>
  <si>
    <t>Degrees of Freedom</t>
  </si>
  <si>
    <t>(# of Rows - 1) * (# of Cols - 1)</t>
  </si>
  <si>
    <t>(2 - 1) * (4 - 1)</t>
  </si>
  <si>
    <t>Chi Square Value at 3 degress of freedom at 5% significance level</t>
  </si>
  <si>
    <t>Inference / Result</t>
  </si>
  <si>
    <r>
      <t xml:space="preserve">Hence Education </t>
    </r>
    <r>
      <rPr>
        <b/>
        <u/>
        <sz val="10.5"/>
        <color theme="1"/>
        <rFont val="Calibri"/>
        <family val="2"/>
        <scheme val="minor"/>
      </rPr>
      <t>depends</t>
    </r>
    <r>
      <rPr>
        <b/>
        <sz val="10.5"/>
        <color theme="1"/>
        <rFont val="Calibri"/>
        <family val="2"/>
        <scheme val="minor"/>
      </rPr>
      <t xml:space="preserve"> on Gender</t>
    </r>
  </si>
  <si>
    <t>Group 1</t>
  </si>
  <si>
    <t>Group 2</t>
  </si>
  <si>
    <t>Group 3</t>
  </si>
  <si>
    <t>Deviation</t>
  </si>
  <si>
    <t>Sqr Dev</t>
  </si>
  <si>
    <t>Data</t>
  </si>
  <si>
    <t>612.8/(n-1)</t>
  </si>
  <si>
    <t>515.1/(n-1)</t>
  </si>
  <si>
    <t>732.8/(n-1)</t>
  </si>
  <si>
    <t>(153.2+128.8+183.2)/3</t>
  </si>
  <si>
    <t>15 - 3</t>
  </si>
  <si>
    <t>155.07 * (15-3)</t>
  </si>
  <si>
    <t>Grand Mean</t>
  </si>
  <si>
    <t>(48.2+35.4+69.8) / 3</t>
  </si>
  <si>
    <t>Group Mean</t>
  </si>
  <si>
    <r>
      <t xml:space="preserve">Mean Square </t>
    </r>
    <r>
      <rPr>
        <sz val="8"/>
        <color theme="1"/>
        <rFont val="Calibri"/>
        <family val="2"/>
        <scheme val="minor"/>
      </rPr>
      <t>between</t>
    </r>
  </si>
  <si>
    <r>
      <t xml:space="preserve">Mean Square </t>
    </r>
    <r>
      <rPr>
        <sz val="8"/>
        <color theme="1"/>
        <rFont val="Calibri"/>
        <family val="2"/>
        <scheme val="minor"/>
      </rPr>
      <t>Error</t>
    </r>
  </si>
  <si>
    <t>302.29 * n</t>
  </si>
  <si>
    <t>604.58/(m-1)</t>
  </si>
  <si>
    <t>m=3</t>
  </si>
  <si>
    <t>n=5</t>
  </si>
  <si>
    <r>
      <t xml:space="preserve">Diff </t>
    </r>
    <r>
      <rPr>
        <sz val="8"/>
        <color theme="1"/>
        <rFont val="Calibri"/>
        <family val="2"/>
        <scheme val="minor"/>
      </rPr>
      <t>(error)</t>
    </r>
  </si>
  <si>
    <t>3 - 1</t>
  </si>
  <si>
    <r>
      <t xml:space="preserve">Diff </t>
    </r>
    <r>
      <rPr>
        <sz val="8"/>
        <color theme="1"/>
        <rFont val="Calibri"/>
        <family val="2"/>
        <scheme val="minor"/>
      </rPr>
      <t>(group)</t>
    </r>
  </si>
  <si>
    <r>
      <t xml:space="preserve">Sum of Squares </t>
    </r>
    <r>
      <rPr>
        <sz val="8"/>
        <color theme="1"/>
        <rFont val="Calibri"/>
        <family val="2"/>
        <scheme val="minor"/>
      </rPr>
      <t>(group)</t>
    </r>
  </si>
  <si>
    <r>
      <t xml:space="preserve">Sum of Squares </t>
    </r>
    <r>
      <rPr>
        <sz val="8"/>
        <color theme="1"/>
        <rFont val="Calibri"/>
        <family val="2"/>
        <scheme val="minor"/>
      </rPr>
      <t>(error)</t>
    </r>
  </si>
  <si>
    <t>Mean Square * Diff</t>
  </si>
  <si>
    <t>1511.45 * 2</t>
  </si>
  <si>
    <t>Test Statistic Value</t>
  </si>
  <si>
    <t>Test Statistic Formula</t>
  </si>
  <si>
    <r>
      <t xml:space="preserve">As Test Statistic Value is &gt; Chi Square Value, we </t>
    </r>
    <r>
      <rPr>
        <b/>
        <u/>
        <sz val="10.5"/>
        <color theme="1"/>
        <rFont val="Calibri"/>
        <family val="2"/>
        <scheme val="minor"/>
      </rPr>
      <t>reject the Hypothesis</t>
    </r>
  </si>
  <si>
    <t>Test Statistic (F)</t>
  </si>
  <si>
    <r>
      <t xml:space="preserve">Mean Sqr </t>
    </r>
    <r>
      <rPr>
        <sz val="8"/>
        <color theme="1"/>
        <rFont val="Calibri"/>
        <family val="2"/>
        <scheme val="minor"/>
      </rPr>
      <t>(between)</t>
    </r>
    <r>
      <rPr>
        <sz val="11"/>
        <color theme="1"/>
        <rFont val="Calibri"/>
        <family val="2"/>
        <scheme val="minor"/>
      </rPr>
      <t xml:space="preserve"> / Mean Sqr </t>
    </r>
    <r>
      <rPr>
        <sz val="8"/>
        <color theme="1"/>
        <rFont val="Calibri"/>
        <family val="2"/>
        <scheme val="minor"/>
      </rPr>
      <t>(error)</t>
    </r>
  </si>
  <si>
    <t>1511.45 / 155.07</t>
  </si>
  <si>
    <r>
      <t xml:space="preserve">F </t>
    </r>
    <r>
      <rPr>
        <sz val="8"/>
        <color theme="1"/>
        <rFont val="Calibri"/>
        <family val="2"/>
        <scheme val="minor"/>
      </rPr>
      <t>(critical)</t>
    </r>
  </si>
  <si>
    <t>F (Diff (group) , Diff (error)) = F (2, 12)</t>
  </si>
  <si>
    <t>F Table</t>
  </si>
  <si>
    <t>Source</t>
  </si>
  <si>
    <t>Sum of Squares</t>
  </si>
  <si>
    <t>Diff</t>
  </si>
  <si>
    <t>Mean of Sqr</t>
  </si>
  <si>
    <t>F Value</t>
  </si>
  <si>
    <t>Group</t>
  </si>
  <si>
    <t>Error</t>
  </si>
  <si>
    <t>Total</t>
  </si>
  <si>
    <t>ANOVA Table</t>
  </si>
  <si>
    <t>Effect Size</t>
  </si>
  <si>
    <t>Sum of Squares (group) / Total Sum of Squares</t>
  </si>
  <si>
    <t>3022.9 / 4883.7</t>
  </si>
  <si>
    <t>APA Format</t>
  </si>
  <si>
    <t>F (2 , 12) = 9.75 ; p &lt; 0.05 ;           =0.62</t>
  </si>
  <si>
    <t>Calculate 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</si>
</sst>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3" borderId="1" xfId="0" applyFont="1" applyFill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/>
    <xf numFmtId="0" fontId="0" fillId="11" borderId="1" xfId="0" applyFill="1" applyBorder="1"/>
    <xf numFmtId="0" fontId="0" fillId="12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10" borderId="0" xfId="0" applyFont="1" applyFill="1"/>
    <xf numFmtId="169" fontId="0" fillId="4" borderId="1" xfId="0" applyNumberForma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2" borderId="1" xfId="0" applyNumberFormat="1" applyFill="1" applyBorder="1"/>
    <xf numFmtId="0" fontId="6" fillId="0" borderId="0" xfId="0" applyFont="1"/>
    <xf numFmtId="169" fontId="0" fillId="8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393668</xdr:colOff>
      <xdr:row>44</xdr:row>
      <xdr:rowOff>22701</xdr:rowOff>
    </xdr:from>
    <xdr:ext cx="196208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594318" y="8404701"/>
              <a:ext cx="19620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ȵ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594318" y="8404701"/>
              <a:ext cx="19620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ȵ^2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/>
  </sheetViews>
  <sheetFormatPr defaultRowHeight="15" x14ac:dyDescent="0.25"/>
  <cols>
    <col min="1" max="1" width="29.140625" bestFit="1" customWidth="1"/>
    <col min="2" max="2" width="6.28515625" style="3" bestFit="1" customWidth="1"/>
    <col min="3" max="3" width="34.7109375" bestFit="1" customWidth="1"/>
    <col min="4" max="4" width="62.28515625" style="2" bestFit="1" customWidth="1"/>
    <col min="5" max="5" width="42.7109375" bestFit="1" customWidth="1"/>
    <col min="6" max="6" width="10.140625" bestFit="1" customWidth="1"/>
  </cols>
  <sheetData>
    <row r="1" spans="1:5" ht="28.5" x14ac:dyDescent="0.25">
      <c r="A1" s="5" t="s">
        <v>22</v>
      </c>
      <c r="B1" s="6"/>
      <c r="C1" s="4"/>
      <c r="D1" s="7"/>
      <c r="E1" s="4"/>
    </row>
    <row r="2" spans="1:5" x14ac:dyDescent="0.25">
      <c r="A2" s="4"/>
      <c r="B2" s="8" t="s">
        <v>5</v>
      </c>
      <c r="C2" s="9" t="s">
        <v>6</v>
      </c>
      <c r="D2" s="9" t="s">
        <v>0</v>
      </c>
      <c r="E2" s="9" t="s">
        <v>7</v>
      </c>
    </row>
    <row r="3" spans="1:5" x14ac:dyDescent="0.25">
      <c r="A3" s="4"/>
      <c r="B3" s="10">
        <v>1</v>
      </c>
      <c r="C3" s="11" t="s">
        <v>1</v>
      </c>
      <c r="D3" s="10" t="s">
        <v>3</v>
      </c>
      <c r="E3" s="17" t="s">
        <v>10</v>
      </c>
    </row>
    <row r="4" spans="1:5" x14ac:dyDescent="0.25">
      <c r="A4" s="4"/>
      <c r="B4" s="10">
        <v>2</v>
      </c>
      <c r="C4" s="11" t="s">
        <v>2</v>
      </c>
      <c r="D4" s="10" t="s">
        <v>4</v>
      </c>
      <c r="E4" s="17" t="s">
        <v>9</v>
      </c>
    </row>
    <row r="5" spans="1:5" x14ac:dyDescent="0.25">
      <c r="A5" s="4"/>
      <c r="B5" s="10"/>
      <c r="C5" s="11"/>
      <c r="D5" s="10"/>
      <c r="E5" s="17"/>
    </row>
    <row r="6" spans="1:5" x14ac:dyDescent="0.25">
      <c r="A6" s="4"/>
      <c r="B6" s="10">
        <v>3</v>
      </c>
      <c r="C6" s="11" t="s">
        <v>75</v>
      </c>
      <c r="D6" s="10" t="s">
        <v>23</v>
      </c>
      <c r="E6" s="17"/>
    </row>
    <row r="7" spans="1:5" ht="15" customHeight="1" x14ac:dyDescent="0.25">
      <c r="A7" s="4"/>
      <c r="B7" s="10">
        <v>4</v>
      </c>
      <c r="C7" s="12" t="s">
        <v>24</v>
      </c>
      <c r="D7" s="19" t="s">
        <v>33</v>
      </c>
      <c r="E7" s="20" t="s">
        <v>32</v>
      </c>
    </row>
    <row r="8" spans="1:5" x14ac:dyDescent="0.25">
      <c r="A8" s="4"/>
      <c r="B8" s="10">
        <v>5</v>
      </c>
      <c r="C8" s="11" t="s">
        <v>25</v>
      </c>
      <c r="D8" s="19" t="s">
        <v>35</v>
      </c>
      <c r="E8" s="21"/>
    </row>
    <row r="9" spans="1:5" x14ac:dyDescent="0.25">
      <c r="A9" s="4"/>
      <c r="B9" s="10">
        <v>6</v>
      </c>
      <c r="C9" s="11" t="s">
        <v>26</v>
      </c>
      <c r="D9" s="19" t="s">
        <v>34</v>
      </c>
      <c r="E9" s="21"/>
    </row>
    <row r="10" spans="1:5" x14ac:dyDescent="0.25">
      <c r="A10" s="4"/>
      <c r="B10" s="10">
        <v>7</v>
      </c>
      <c r="C10" s="11" t="s">
        <v>27</v>
      </c>
      <c r="D10" s="19" t="s">
        <v>35</v>
      </c>
      <c r="E10" s="21"/>
    </row>
    <row r="11" spans="1:5" x14ac:dyDescent="0.25">
      <c r="A11" s="4"/>
      <c r="B11" s="10">
        <v>8</v>
      </c>
      <c r="C11" s="12" t="s">
        <v>28</v>
      </c>
      <c r="D11" s="19" t="s">
        <v>36</v>
      </c>
      <c r="E11" s="21"/>
    </row>
    <row r="12" spans="1:5" x14ac:dyDescent="0.25">
      <c r="A12" s="4"/>
      <c r="B12" s="10">
        <v>9</v>
      </c>
      <c r="C12" s="11" t="s">
        <v>29</v>
      </c>
      <c r="D12" s="19" t="s">
        <v>37</v>
      </c>
      <c r="E12" s="21"/>
    </row>
    <row r="13" spans="1:5" x14ac:dyDescent="0.25">
      <c r="A13" s="4"/>
      <c r="B13" s="10">
        <v>10</v>
      </c>
      <c r="C13" s="11" t="s">
        <v>30</v>
      </c>
      <c r="D13" s="19" t="s">
        <v>38</v>
      </c>
      <c r="E13" s="21"/>
    </row>
    <row r="14" spans="1:5" x14ac:dyDescent="0.25">
      <c r="A14" s="4"/>
      <c r="B14" s="10">
        <v>11</v>
      </c>
      <c r="C14" s="11" t="s">
        <v>31</v>
      </c>
      <c r="D14" s="19" t="s">
        <v>37</v>
      </c>
      <c r="E14" s="22"/>
    </row>
    <row r="15" spans="1:5" x14ac:dyDescent="0.25">
      <c r="A15" s="4"/>
      <c r="B15" s="10"/>
      <c r="C15" s="12"/>
      <c r="D15" s="10"/>
      <c r="E15" s="17"/>
    </row>
    <row r="16" spans="1:5" ht="57" x14ac:dyDescent="0.25">
      <c r="A16" s="4"/>
      <c r="B16" s="10">
        <v>12</v>
      </c>
      <c r="C16" s="12" t="s">
        <v>74</v>
      </c>
      <c r="D16" s="19" t="s">
        <v>39</v>
      </c>
      <c r="E16" s="19" t="s">
        <v>23</v>
      </c>
    </row>
    <row r="17" spans="1:5" x14ac:dyDescent="0.25">
      <c r="A17" s="4"/>
      <c r="B17" s="10">
        <v>13</v>
      </c>
      <c r="C17" s="12" t="s">
        <v>74</v>
      </c>
      <c r="D17" s="23">
        <f>( (60-50.88) * (60-50.88) ) / 50.88 + ( (54-49.86)*(54-49.86) ) / 49.86 + ( (46-50.37) * (46-50.37) ) / 50.37 + ( (41-49.86)*(41-49.86) ) / 49.86 + ( (40-49.11)*(40-49.11) ) / 49.11 + ( (44-48.13)*(44-48.13) ) / 48.13 + ( (53-48.62)*(53-48.62) ) / 48.62 + ( (57-48.13)*(57-48.13) ) / 48.13</f>
        <v>8.0055723301653785</v>
      </c>
      <c r="E17" s="17"/>
    </row>
    <row r="18" spans="1:5" x14ac:dyDescent="0.25">
      <c r="A18" s="4"/>
      <c r="B18" s="10">
        <v>14</v>
      </c>
      <c r="C18" s="12" t="s">
        <v>40</v>
      </c>
      <c r="D18" s="19" t="s">
        <v>42</v>
      </c>
      <c r="E18" s="17" t="s">
        <v>41</v>
      </c>
    </row>
    <row r="19" spans="1:5" x14ac:dyDescent="0.25">
      <c r="A19" s="4"/>
      <c r="B19" s="10">
        <v>15</v>
      </c>
      <c r="C19" s="12" t="s">
        <v>40</v>
      </c>
      <c r="D19" s="19">
        <f>(2 - 1) * (4 - 1)</f>
        <v>3</v>
      </c>
      <c r="E19" s="17" t="s">
        <v>41</v>
      </c>
    </row>
    <row r="20" spans="1:5" ht="28.5" x14ac:dyDescent="0.25">
      <c r="A20" s="4"/>
      <c r="B20" s="10">
        <v>16</v>
      </c>
      <c r="C20" s="19" t="s">
        <v>43</v>
      </c>
      <c r="D20" s="15">
        <v>7.8150000000000004</v>
      </c>
      <c r="E20" s="17"/>
    </row>
    <row r="21" spans="1:5" x14ac:dyDescent="0.25">
      <c r="A21" s="4"/>
      <c r="B21" s="10">
        <v>17</v>
      </c>
      <c r="C21" s="12" t="s">
        <v>44</v>
      </c>
      <c r="D21" s="13" t="s">
        <v>76</v>
      </c>
      <c r="E21" s="18" t="s">
        <v>45</v>
      </c>
    </row>
    <row r="22" spans="1:5" x14ac:dyDescent="0.25">
      <c r="A22" s="4"/>
      <c r="B22" s="14"/>
      <c r="C22" s="4"/>
      <c r="D22" s="7"/>
      <c r="E22" s="4"/>
    </row>
  </sheetData>
  <mergeCells count="1">
    <mergeCell ref="E7:E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showGridLines="0" zoomScaleNormal="100" workbookViewId="0"/>
  </sheetViews>
  <sheetFormatPr defaultRowHeight="15" x14ac:dyDescent="0.25"/>
  <cols>
    <col min="1" max="1" width="20" bestFit="1" customWidth="1"/>
    <col min="2" max="2" width="11.85546875" bestFit="1" customWidth="1"/>
    <col min="3" max="3" width="14.7109375" bestFit="1" customWidth="1"/>
    <col min="4" max="4" width="12.28515625" bestFit="1" customWidth="1"/>
    <col min="5" max="5" width="11.5703125" bestFit="1" customWidth="1"/>
    <col min="6" max="6" width="7.5703125" bestFit="1" customWidth="1"/>
    <col min="7" max="7" width="6" bestFit="1" customWidth="1"/>
    <col min="8" max="8" width="10.7109375" bestFit="1" customWidth="1"/>
    <col min="9" max="9" width="7.7109375" bestFit="1" customWidth="1"/>
    <col min="10" max="10" width="5" bestFit="1" customWidth="1"/>
    <col min="11" max="11" width="6" bestFit="1" customWidth="1"/>
    <col min="12" max="12" width="10.7109375" bestFit="1" customWidth="1"/>
    <col min="13" max="13" width="7.7109375" bestFit="1" customWidth="1"/>
  </cols>
  <sheetData>
    <row r="1" spans="1:14" x14ac:dyDescent="0.25">
      <c r="A1" s="2"/>
      <c r="B1" s="24" t="s">
        <v>46</v>
      </c>
      <c r="C1" s="24"/>
      <c r="D1" s="24"/>
      <c r="E1" s="24"/>
      <c r="F1" s="25" t="s">
        <v>47</v>
      </c>
      <c r="G1" s="25"/>
      <c r="H1" s="25"/>
      <c r="I1" s="25"/>
      <c r="J1" s="26" t="s">
        <v>48</v>
      </c>
      <c r="K1" s="26"/>
      <c r="L1" s="26"/>
      <c r="M1" s="26"/>
      <c r="N1" s="2"/>
    </row>
    <row r="2" spans="1:14" x14ac:dyDescent="0.25">
      <c r="A2" s="2"/>
      <c r="B2" s="27" t="s">
        <v>51</v>
      </c>
      <c r="C2" s="27" t="s">
        <v>8</v>
      </c>
      <c r="D2" s="27" t="s">
        <v>49</v>
      </c>
      <c r="E2" s="27" t="s">
        <v>50</v>
      </c>
      <c r="F2" s="28" t="s">
        <v>51</v>
      </c>
      <c r="G2" s="28" t="s">
        <v>8</v>
      </c>
      <c r="H2" s="28" t="s">
        <v>49</v>
      </c>
      <c r="I2" s="28" t="s">
        <v>50</v>
      </c>
      <c r="J2" s="29" t="s">
        <v>51</v>
      </c>
      <c r="K2" s="29" t="s">
        <v>8</v>
      </c>
      <c r="L2" s="29" t="s">
        <v>49</v>
      </c>
      <c r="M2" s="29" t="s">
        <v>50</v>
      </c>
      <c r="N2" s="2"/>
    </row>
    <row r="3" spans="1:14" x14ac:dyDescent="0.25">
      <c r="A3" s="2"/>
      <c r="B3" s="27">
        <v>51</v>
      </c>
      <c r="C3" s="27">
        <f>SUM($B$3:$B$7)/COUNT($B$3:$B$7)</f>
        <v>48.2</v>
      </c>
      <c r="D3" s="27">
        <f>B3-C3</f>
        <v>2.7999999999999972</v>
      </c>
      <c r="E3" s="27">
        <f>D3*D3</f>
        <v>7.8399999999999839</v>
      </c>
      <c r="F3" s="28">
        <v>23</v>
      </c>
      <c r="G3" s="28">
        <f>SUM($F$3:$F$7)/COUNT($F$3:$F$7)</f>
        <v>35.4</v>
      </c>
      <c r="H3" s="28">
        <f>F3-G3</f>
        <v>-12.399999999999999</v>
      </c>
      <c r="I3" s="28">
        <f>H3*H3</f>
        <v>153.75999999999996</v>
      </c>
      <c r="J3" s="29">
        <v>56</v>
      </c>
      <c r="K3" s="29">
        <f>SUM($J$3:$J$7)/COUNT($J$3:$J$7)</f>
        <v>69.8</v>
      </c>
      <c r="L3" s="29">
        <f>J3-K3</f>
        <v>-13.799999999999997</v>
      </c>
      <c r="M3" s="29">
        <f>L3*L3</f>
        <v>190.43999999999991</v>
      </c>
      <c r="N3" s="2"/>
    </row>
    <row r="4" spans="1:14" x14ac:dyDescent="0.25">
      <c r="A4" s="2"/>
      <c r="B4" s="27">
        <v>45</v>
      </c>
      <c r="C4" s="27">
        <f t="shared" ref="C4:C7" si="0">SUM($B$3:$B$7)/COUNT($B$3:$B$7)</f>
        <v>48.2</v>
      </c>
      <c r="D4" s="27">
        <f t="shared" ref="D4:D7" si="1">B4-C4</f>
        <v>-3.2000000000000028</v>
      </c>
      <c r="E4" s="27">
        <f>D4*D4</f>
        <v>10.240000000000018</v>
      </c>
      <c r="F4" s="28">
        <v>43</v>
      </c>
      <c r="G4" s="28">
        <f t="shared" ref="G4:G7" si="2">SUM($F$3:$F$7)/COUNT($F$3:$F$7)</f>
        <v>35.4</v>
      </c>
      <c r="H4" s="28">
        <f t="shared" ref="H4:H7" si="3">F4-G4</f>
        <v>7.6000000000000014</v>
      </c>
      <c r="I4" s="28">
        <f>H4*H4</f>
        <v>57.760000000000019</v>
      </c>
      <c r="J4" s="29">
        <v>76</v>
      </c>
      <c r="K4" s="29">
        <f t="shared" ref="K4:K7" si="4">SUM($J$3:$J$7)/COUNT($J$3:$J$7)</f>
        <v>69.8</v>
      </c>
      <c r="L4" s="29">
        <f t="shared" ref="L4:L7" si="5">J4-K4</f>
        <v>6.2000000000000028</v>
      </c>
      <c r="M4" s="29">
        <f>L4*L4</f>
        <v>38.440000000000033</v>
      </c>
      <c r="N4" s="2"/>
    </row>
    <row r="5" spans="1:14" x14ac:dyDescent="0.25">
      <c r="A5" s="2"/>
      <c r="B5" s="27">
        <v>33</v>
      </c>
      <c r="C5" s="27">
        <f t="shared" si="0"/>
        <v>48.2</v>
      </c>
      <c r="D5" s="27">
        <f t="shared" si="1"/>
        <v>-15.200000000000003</v>
      </c>
      <c r="E5" s="27">
        <f>D5*D5</f>
        <v>231.04000000000008</v>
      </c>
      <c r="F5" s="28">
        <v>23</v>
      </c>
      <c r="G5" s="28">
        <f t="shared" si="2"/>
        <v>35.4</v>
      </c>
      <c r="H5" s="28">
        <f t="shared" si="3"/>
        <v>-12.399999999999999</v>
      </c>
      <c r="I5" s="28">
        <f>H5*H5</f>
        <v>153.75999999999996</v>
      </c>
      <c r="J5" s="29">
        <v>74</v>
      </c>
      <c r="K5" s="29">
        <f t="shared" si="4"/>
        <v>69.8</v>
      </c>
      <c r="L5" s="29">
        <f t="shared" si="5"/>
        <v>4.2000000000000028</v>
      </c>
      <c r="M5" s="29">
        <f>L5*L5</f>
        <v>17.640000000000025</v>
      </c>
      <c r="N5" s="2"/>
    </row>
    <row r="6" spans="1:14" x14ac:dyDescent="0.25">
      <c r="A6" s="2"/>
      <c r="B6" s="27">
        <v>45</v>
      </c>
      <c r="C6" s="27">
        <f t="shared" si="0"/>
        <v>48.2</v>
      </c>
      <c r="D6" s="27">
        <f t="shared" si="1"/>
        <v>-3.2000000000000028</v>
      </c>
      <c r="E6" s="27">
        <f>D6*D6</f>
        <v>10.240000000000018</v>
      </c>
      <c r="F6" s="28">
        <v>43</v>
      </c>
      <c r="G6" s="28">
        <f t="shared" si="2"/>
        <v>35.4</v>
      </c>
      <c r="H6" s="28">
        <f t="shared" si="3"/>
        <v>7.6000000000000014</v>
      </c>
      <c r="I6" s="28">
        <f>H6*H6</f>
        <v>57.760000000000019</v>
      </c>
      <c r="J6" s="29">
        <v>87</v>
      </c>
      <c r="K6" s="29">
        <f t="shared" si="4"/>
        <v>69.8</v>
      </c>
      <c r="L6" s="29">
        <f t="shared" si="5"/>
        <v>17.200000000000003</v>
      </c>
      <c r="M6" s="29">
        <f>L6*L6</f>
        <v>295.84000000000009</v>
      </c>
      <c r="N6" s="2"/>
    </row>
    <row r="7" spans="1:14" x14ac:dyDescent="0.25">
      <c r="A7" s="2"/>
      <c r="B7" s="27">
        <v>67</v>
      </c>
      <c r="C7" s="27">
        <f t="shared" si="0"/>
        <v>48.2</v>
      </c>
      <c r="D7" s="27">
        <f t="shared" si="1"/>
        <v>18.799999999999997</v>
      </c>
      <c r="E7" s="27">
        <f>D7*D7</f>
        <v>353.43999999999988</v>
      </c>
      <c r="F7" s="28">
        <v>45</v>
      </c>
      <c r="G7" s="28">
        <f t="shared" si="2"/>
        <v>35.4</v>
      </c>
      <c r="H7" s="28">
        <f t="shared" si="3"/>
        <v>9.6000000000000014</v>
      </c>
      <c r="I7" s="28">
        <f>H7*H7</f>
        <v>92.160000000000025</v>
      </c>
      <c r="J7" s="29">
        <v>56</v>
      </c>
      <c r="K7" s="29">
        <f t="shared" si="4"/>
        <v>69.8</v>
      </c>
      <c r="L7" s="29">
        <f t="shared" si="5"/>
        <v>-13.799999999999997</v>
      </c>
      <c r="M7" s="29">
        <f>L7*L7</f>
        <v>190.43999999999991</v>
      </c>
      <c r="N7" s="2"/>
    </row>
    <row r="8" spans="1:14" x14ac:dyDescent="0.25">
      <c r="E8" s="27">
        <f>SUM(E3:E7)</f>
        <v>612.79999999999995</v>
      </c>
      <c r="I8" s="28">
        <f>SUM(I3:I7)</f>
        <v>515.20000000000005</v>
      </c>
      <c r="M8" s="29">
        <f>SUM(M3:M7)</f>
        <v>732.8</v>
      </c>
    </row>
    <row r="10" spans="1:14" x14ac:dyDescent="0.25">
      <c r="A10" s="30" t="s">
        <v>19</v>
      </c>
      <c r="D10" s="30" t="s">
        <v>52</v>
      </c>
      <c r="E10" s="31">
        <f>E8/4</f>
        <v>153.19999999999999</v>
      </c>
      <c r="H10" s="30" t="s">
        <v>53</v>
      </c>
      <c r="I10" s="32">
        <f>I8/4</f>
        <v>128.80000000000001</v>
      </c>
      <c r="L10" s="30" t="s">
        <v>54</v>
      </c>
      <c r="M10" s="33">
        <f>M8/4</f>
        <v>183.2</v>
      </c>
    </row>
    <row r="12" spans="1:14" x14ac:dyDescent="0.25">
      <c r="A12" s="30" t="s">
        <v>62</v>
      </c>
      <c r="B12" s="34" t="s">
        <v>55</v>
      </c>
      <c r="C12" s="34"/>
      <c r="D12" s="34"/>
      <c r="E12" s="40">
        <f>(153.2+128.8+183.2)/3</f>
        <v>155.06666666666666</v>
      </c>
      <c r="F12" s="40"/>
      <c r="G12" s="40"/>
      <c r="H12" s="40"/>
      <c r="I12" s="40"/>
      <c r="J12" s="40"/>
      <c r="K12" s="40"/>
      <c r="L12" s="40"/>
      <c r="M12" s="40"/>
    </row>
    <row r="14" spans="1:14" x14ac:dyDescent="0.25">
      <c r="A14" s="30" t="s">
        <v>67</v>
      </c>
      <c r="B14" s="34" t="s">
        <v>56</v>
      </c>
      <c r="C14" s="34"/>
      <c r="D14" s="34"/>
      <c r="E14" s="34">
        <f>15-3</f>
        <v>12</v>
      </c>
      <c r="F14" s="34"/>
      <c r="G14" s="34"/>
      <c r="H14" s="34"/>
      <c r="I14" s="34"/>
      <c r="J14" s="34"/>
      <c r="K14" s="34"/>
      <c r="L14" s="34"/>
      <c r="M14" s="34"/>
    </row>
    <row r="16" spans="1:14" x14ac:dyDescent="0.25">
      <c r="A16" s="30" t="s">
        <v>71</v>
      </c>
      <c r="B16" s="34" t="s">
        <v>57</v>
      </c>
      <c r="C16" s="34"/>
      <c r="D16" s="34"/>
      <c r="E16" s="34">
        <f>155.07 * (15-3)</f>
        <v>1860.84</v>
      </c>
      <c r="F16" s="34"/>
      <c r="G16" s="34"/>
      <c r="H16" s="34"/>
      <c r="I16" s="34"/>
      <c r="J16" s="34"/>
      <c r="K16" s="34"/>
      <c r="L16" s="34"/>
      <c r="M16" s="34"/>
    </row>
    <row r="18" spans="1:13" x14ac:dyDescent="0.25">
      <c r="A18" s="30" t="s">
        <v>58</v>
      </c>
      <c r="B18" s="34" t="s">
        <v>59</v>
      </c>
      <c r="C18" s="34"/>
      <c r="D18" s="34"/>
      <c r="E18" s="40">
        <f>(48.2+35.4+69.8) / 3</f>
        <v>51.133333333333326</v>
      </c>
      <c r="F18" s="40"/>
      <c r="G18" s="40"/>
      <c r="H18" s="40"/>
      <c r="I18" s="40"/>
      <c r="J18" s="40"/>
      <c r="K18" s="40"/>
      <c r="L18" s="40"/>
      <c r="M18" s="40"/>
    </row>
    <row r="20" spans="1:13" x14ac:dyDescent="0.25">
      <c r="B20" s="30" t="s">
        <v>60</v>
      </c>
      <c r="C20" s="30" t="s">
        <v>58</v>
      </c>
      <c r="D20" s="30" t="s">
        <v>49</v>
      </c>
      <c r="E20" s="30" t="s">
        <v>50</v>
      </c>
    </row>
    <row r="21" spans="1:13" x14ac:dyDescent="0.25">
      <c r="B21" s="30">
        <v>48.2</v>
      </c>
      <c r="C21" s="30">
        <v>51.13</v>
      </c>
      <c r="D21" s="30">
        <f>B21-C21</f>
        <v>-2.9299999999999997</v>
      </c>
      <c r="E21" s="30">
        <f>D21*D21</f>
        <v>8.5848999999999975</v>
      </c>
    </row>
    <row r="22" spans="1:13" x14ac:dyDescent="0.25">
      <c r="B22" s="30">
        <v>35.4</v>
      </c>
      <c r="C22" s="30">
        <v>51.13</v>
      </c>
      <c r="D22" s="30">
        <f t="shared" ref="D22:D23" si="6">B22-C22</f>
        <v>-15.730000000000004</v>
      </c>
      <c r="E22" s="30">
        <f>D22*D22</f>
        <v>247.43290000000013</v>
      </c>
    </row>
    <row r="23" spans="1:13" x14ac:dyDescent="0.25">
      <c r="B23" s="30">
        <v>69.8</v>
      </c>
      <c r="C23" s="30">
        <v>51.13</v>
      </c>
      <c r="D23" s="30">
        <f t="shared" si="6"/>
        <v>18.669999999999995</v>
      </c>
      <c r="E23" s="30">
        <f>D23*D23</f>
        <v>348.56889999999981</v>
      </c>
    </row>
    <row r="24" spans="1:13" x14ac:dyDescent="0.25">
      <c r="E24" s="41">
        <f>SUM(E21:E23)</f>
        <v>604.58669999999995</v>
      </c>
    </row>
    <row r="26" spans="1:13" x14ac:dyDescent="0.25">
      <c r="A26" s="30" t="s">
        <v>19</v>
      </c>
      <c r="B26" s="30"/>
      <c r="C26" s="30"/>
      <c r="D26" s="30" t="s">
        <v>64</v>
      </c>
      <c r="E26" s="30">
        <f>604.58/(3-1)</f>
        <v>302.29000000000002</v>
      </c>
      <c r="G26" t="s">
        <v>65</v>
      </c>
    </row>
    <row r="28" spans="1:13" x14ac:dyDescent="0.25">
      <c r="A28" s="30" t="s">
        <v>61</v>
      </c>
      <c r="B28" s="30"/>
      <c r="C28" s="30"/>
      <c r="D28" s="30" t="s">
        <v>63</v>
      </c>
      <c r="E28" s="30">
        <f>302.29 * 5</f>
        <v>1511.45</v>
      </c>
      <c r="G28" t="s">
        <v>66</v>
      </c>
    </row>
    <row r="30" spans="1:13" x14ac:dyDescent="0.25">
      <c r="A30" s="30" t="s">
        <v>69</v>
      </c>
      <c r="B30" s="36" t="s">
        <v>68</v>
      </c>
      <c r="C30" s="35"/>
      <c r="D30" s="35"/>
      <c r="E30" s="34">
        <f>3-1</f>
        <v>2</v>
      </c>
      <c r="F30" s="34"/>
      <c r="G30" s="34"/>
      <c r="H30" s="34"/>
      <c r="I30" s="34"/>
      <c r="J30" s="34"/>
      <c r="K30" s="34"/>
      <c r="L30" s="34"/>
      <c r="M30" s="34"/>
    </row>
    <row r="32" spans="1:13" x14ac:dyDescent="0.25">
      <c r="A32" s="30" t="s">
        <v>70</v>
      </c>
      <c r="B32" s="34" t="s">
        <v>72</v>
      </c>
      <c r="C32" s="34"/>
      <c r="D32" s="34"/>
      <c r="E32" s="34" t="s">
        <v>73</v>
      </c>
      <c r="F32" s="34"/>
      <c r="G32" s="34">
        <f>1511.45 * 2</f>
        <v>3022.9</v>
      </c>
      <c r="H32" s="34"/>
      <c r="I32" s="34"/>
      <c r="J32" s="34"/>
      <c r="K32" s="34"/>
      <c r="L32" s="34"/>
      <c r="M32" s="34"/>
    </row>
    <row r="34" spans="1:13" x14ac:dyDescent="0.25">
      <c r="A34" s="30" t="s">
        <v>77</v>
      </c>
      <c r="B34" s="34" t="s">
        <v>78</v>
      </c>
      <c r="C34" s="34"/>
      <c r="D34" s="34"/>
      <c r="E34" s="34" t="s">
        <v>79</v>
      </c>
      <c r="F34" s="34"/>
      <c r="G34" s="39">
        <f>1511.45 / 155.07</f>
        <v>9.7468885019668541</v>
      </c>
      <c r="H34" s="39"/>
      <c r="I34" s="39"/>
      <c r="J34" s="39"/>
      <c r="K34" s="39"/>
      <c r="L34" s="39"/>
      <c r="M34" s="39"/>
    </row>
    <row r="36" spans="1:13" x14ac:dyDescent="0.25">
      <c r="A36" s="30" t="s">
        <v>80</v>
      </c>
      <c r="B36" s="34" t="s">
        <v>81</v>
      </c>
      <c r="C36" s="34"/>
      <c r="D36" s="34"/>
      <c r="E36" s="34" t="s">
        <v>82</v>
      </c>
      <c r="F36" s="34"/>
      <c r="G36" s="16">
        <v>3.89</v>
      </c>
      <c r="H36" s="16"/>
      <c r="I36" s="16"/>
      <c r="J36" s="16"/>
      <c r="K36" s="16"/>
      <c r="L36" s="16"/>
      <c r="M36" s="16"/>
    </row>
    <row r="38" spans="1:13" x14ac:dyDescent="0.25">
      <c r="A38" s="38" t="s">
        <v>91</v>
      </c>
      <c r="B38" s="30" t="s">
        <v>83</v>
      </c>
      <c r="C38" s="30" t="s">
        <v>84</v>
      </c>
      <c r="D38" s="30" t="s">
        <v>85</v>
      </c>
      <c r="E38" s="30" t="s">
        <v>86</v>
      </c>
      <c r="F38" s="30" t="s">
        <v>87</v>
      </c>
    </row>
    <row r="39" spans="1:13" x14ac:dyDescent="0.25">
      <c r="B39" s="30" t="s">
        <v>88</v>
      </c>
      <c r="C39" s="30">
        <v>3022.9</v>
      </c>
      <c r="D39" s="30">
        <v>2</v>
      </c>
      <c r="E39" s="30">
        <v>1511.45</v>
      </c>
      <c r="F39" s="30">
        <v>9.75</v>
      </c>
    </row>
    <row r="40" spans="1:13" x14ac:dyDescent="0.25">
      <c r="B40" s="30" t="s">
        <v>89</v>
      </c>
      <c r="C40" s="30">
        <v>1860.8</v>
      </c>
      <c r="D40" s="30">
        <v>12</v>
      </c>
      <c r="E40" s="30">
        <v>155.07</v>
      </c>
      <c r="F40" s="30"/>
    </row>
    <row r="41" spans="1:13" x14ac:dyDescent="0.25">
      <c r="B41" s="30" t="s">
        <v>90</v>
      </c>
      <c r="C41" s="30">
        <f>SUM(C39:C40)</f>
        <v>4883.7</v>
      </c>
      <c r="D41" s="30"/>
      <c r="E41" s="30"/>
      <c r="F41" s="30"/>
    </row>
    <row r="43" spans="1:13" x14ac:dyDescent="0.25">
      <c r="A43" s="30" t="s">
        <v>92</v>
      </c>
      <c r="B43" s="34" t="s">
        <v>93</v>
      </c>
      <c r="C43" s="34"/>
      <c r="D43" s="34"/>
      <c r="E43" s="34"/>
      <c r="F43" s="34" t="s">
        <v>94</v>
      </c>
      <c r="G43" s="34"/>
      <c r="H43" s="34"/>
      <c r="I43" s="34"/>
      <c r="J43" s="43">
        <f>3022.9 / 4883.7</f>
        <v>0.61897741466511047</v>
      </c>
      <c r="K43" s="43"/>
      <c r="L43" s="43"/>
      <c r="M43" s="43"/>
    </row>
    <row r="45" spans="1:13" x14ac:dyDescent="0.25">
      <c r="A45" s="30" t="s">
        <v>95</v>
      </c>
      <c r="B45" s="44" t="s">
        <v>96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</row>
    <row r="46" spans="1:13" ht="24.75" x14ac:dyDescent="0.4">
      <c r="F46" s="42"/>
    </row>
  </sheetData>
  <mergeCells count="26">
    <mergeCell ref="B45:M45"/>
    <mergeCell ref="B36:D36"/>
    <mergeCell ref="E36:F36"/>
    <mergeCell ref="G36:M36"/>
    <mergeCell ref="B43:E43"/>
    <mergeCell ref="F43:I43"/>
    <mergeCell ref="J43:M43"/>
    <mergeCell ref="B32:D32"/>
    <mergeCell ref="E32:F32"/>
    <mergeCell ref="G32:M32"/>
    <mergeCell ref="B34:D34"/>
    <mergeCell ref="G34:M34"/>
    <mergeCell ref="E34:F34"/>
    <mergeCell ref="B16:D16"/>
    <mergeCell ref="E16:M16"/>
    <mergeCell ref="B18:D18"/>
    <mergeCell ref="E18:M18"/>
    <mergeCell ref="B30:D30"/>
    <mergeCell ref="E30:M30"/>
    <mergeCell ref="B1:E1"/>
    <mergeCell ref="F1:I1"/>
    <mergeCell ref="J1:M1"/>
    <mergeCell ref="B12:D12"/>
    <mergeCell ref="E12:M12"/>
    <mergeCell ref="B14:D14"/>
    <mergeCell ref="E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sqref="A1:D1"/>
    </sheetView>
  </sheetViews>
  <sheetFormatPr defaultRowHeight="15" x14ac:dyDescent="0.25"/>
  <cols>
    <col min="1" max="1" width="18.140625" style="2" bestFit="1" customWidth="1"/>
    <col min="2" max="2" width="23" style="2" customWidth="1"/>
    <col min="3" max="3" width="9.140625" style="2"/>
    <col min="4" max="4" width="23.42578125" style="2" customWidth="1"/>
  </cols>
  <sheetData>
    <row r="1" spans="1:4" x14ac:dyDescent="0.25">
      <c r="A1" s="45" t="s">
        <v>97</v>
      </c>
      <c r="B1" s="45"/>
      <c r="C1" s="45"/>
      <c r="D1" s="45"/>
    </row>
    <row r="3" spans="1:4" x14ac:dyDescent="0.25">
      <c r="B3" s="1" t="s">
        <v>11</v>
      </c>
      <c r="D3" s="1" t="s">
        <v>12</v>
      </c>
    </row>
    <row r="4" spans="1:4" x14ac:dyDescent="0.25">
      <c r="B4" s="1" t="s">
        <v>13</v>
      </c>
      <c r="D4" s="1" t="s">
        <v>14</v>
      </c>
    </row>
    <row r="6" spans="1:4" x14ac:dyDescent="0.25">
      <c r="A6" s="1" t="s">
        <v>8</v>
      </c>
      <c r="B6" s="1" t="s">
        <v>15</v>
      </c>
      <c r="C6" s="1"/>
      <c r="D6" s="1" t="s">
        <v>16</v>
      </c>
    </row>
    <row r="7" spans="1:4" x14ac:dyDescent="0.25">
      <c r="A7" s="1" t="s">
        <v>8</v>
      </c>
      <c r="B7" s="1">
        <f>(10+20+30+40+50) / 5</f>
        <v>30</v>
      </c>
      <c r="C7" s="1"/>
      <c r="D7" s="1">
        <f>(5+10+15+20+25) / 5</f>
        <v>15</v>
      </c>
    </row>
    <row r="8" spans="1:4" x14ac:dyDescent="0.25">
      <c r="A8" s="1" t="s">
        <v>17</v>
      </c>
      <c r="B8" s="34" t="s">
        <v>18</v>
      </c>
      <c r="C8" s="34"/>
      <c r="D8" s="34"/>
    </row>
    <row r="9" spans="1:4" x14ac:dyDescent="0.25">
      <c r="A9" s="1" t="s">
        <v>17</v>
      </c>
      <c r="B9" s="1">
        <f>SQRT(1/(5-1)*((10-30)*(10-30)+(20-30)*(20-30)+(30-30)*(30-30)+(40-30)*(40-30)+(50-30)*(50-30)))</f>
        <v>15.811388300841896</v>
      </c>
      <c r="C9" s="1"/>
      <c r="D9" s="1">
        <f>SQRT(1/(5-1)*((5-15)*(5-15)+(10-15)*(10-15)+(15-15)*(15-15)+(20-15)*(20-15)+(25-15)*(25-15)))</f>
        <v>7.9056941504209481</v>
      </c>
    </row>
    <row r="11" spans="1:4" x14ac:dyDescent="0.25">
      <c r="A11" s="1" t="s">
        <v>19</v>
      </c>
      <c r="B11" s="1">
        <f>B9*B9</f>
        <v>250</v>
      </c>
      <c r="C11" s="1"/>
      <c r="D11" s="1">
        <f>D9*D9</f>
        <v>62.5</v>
      </c>
    </row>
    <row r="13" spans="1:4" x14ac:dyDescent="0.25">
      <c r="A13" s="37" t="s">
        <v>20</v>
      </c>
      <c r="B13" s="16" t="s">
        <v>21</v>
      </c>
      <c r="C13" s="16"/>
      <c r="D13" s="16"/>
    </row>
    <row r="15" spans="1:4" x14ac:dyDescent="0.25">
      <c r="A15" s="37" t="s">
        <v>20</v>
      </c>
      <c r="B15" s="16">
        <f xml:space="preserve"> 250 / 62.5</f>
        <v>4</v>
      </c>
      <c r="C15" s="16"/>
      <c r="D15" s="16"/>
    </row>
  </sheetData>
  <mergeCells count="4">
    <mergeCell ref="B8:D8"/>
    <mergeCell ref="B13:D13"/>
    <mergeCell ref="B15:D15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9.1</vt:lpstr>
      <vt:lpstr>9.2</vt:lpstr>
      <vt:lpstr>9.3</vt:lpstr>
    </vt:vector>
  </TitlesOfParts>
  <Company>EXLService.com(I)Pvt.Ltd.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Bhasin</dc:creator>
  <cp:lastModifiedBy>Ranjan Bhasin</cp:lastModifiedBy>
  <dcterms:created xsi:type="dcterms:W3CDTF">2018-02-18T18:47:22Z</dcterms:created>
  <dcterms:modified xsi:type="dcterms:W3CDTF">2018-04-01T18:19:55Z</dcterms:modified>
</cp:coreProperties>
</file>