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  <sheet name="SALARIO" sheetId="2" state="visible" r:id="rId4"/>
    <sheet name="LISTADO" sheetId="3" state="visible" r:id="rId5"/>
    <sheet name="NOMINA CON RETENCIONES" sheetId="4" state="visible" r:id="rId6"/>
  </sheets>
  <externalReferences>
    <externalReference r:id="rId7"/>
  </externalReferences>
  <definedNames>
    <definedName function="false" hidden="false" localSheetId="0" name="_xlnm.Print_Area" vbProcedure="false">GENERAL!$B$3:$X$227</definedName>
    <definedName function="false" hidden="false" localSheetId="0" name="_xlnm.Print_Titles" vbProcedure="false">GENERAL!$2:$5</definedName>
    <definedName function="false" hidden="true" localSheetId="0" name="_xlnm._FilterDatabase" vbProcedure="false">GENERAL!$A$5:$Y$274</definedName>
    <definedName function="false" hidden="true" localSheetId="1" name="_xlnm._FilterDatabase" vbProcedure="false">SALARIO!$A$3:$BP$253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X4" authorId="0">
      <text>
        <r>
          <rPr>
            <sz val="10"/>
            <rFont val="Arial"/>
            <family val="2"/>
          </rPr>
          <t xml:space="preserve">Raul Pavon Fuentes:
</t>
        </r>
        <r>
          <rPr>
            <sz val="9"/>
            <color rgb="FF000000"/>
            <rFont val="Tahoma"/>
            <family val="2"/>
            <charset val="1"/>
          </rPr>
          <t xml:space="preserve">Salario mas vacaciones</t>
        </r>
      </text>
    </comment>
  </commentList>
</comments>
</file>

<file path=xl/sharedStrings.xml><?xml version="1.0" encoding="utf-8"?>
<sst xmlns="http://schemas.openxmlformats.org/spreadsheetml/2006/main" count="3546" uniqueCount="914">
  <si>
    <t xml:space="preserve">LISTADO PARA EL PAGO DE UTILIDADES ANTICIPADAS III TRIMESTRE 2024</t>
  </si>
  <si>
    <t xml:space="preserve">Monto A Distribuir </t>
  </si>
  <si>
    <t xml:space="preserve">Suma del Salario Base de Calculo </t>
  </si>
  <si>
    <t xml:space="preserve">Coeficiente de Utilidad a Distribuir</t>
  </si>
  <si>
    <t xml:space="preserve">No</t>
  </si>
  <si>
    <t xml:space="preserve">Código</t>
  </si>
  <si>
    <t xml:space="preserve">CI</t>
  </si>
  <si>
    <t xml:space="preserve">Nombre y Apellidos </t>
  </si>
  <si>
    <t xml:space="preserve">JULIO</t>
  </si>
  <si>
    <t xml:space="preserve">AGOSTO</t>
  </si>
  <si>
    <t xml:space="preserve">SEPTIEMBRE</t>
  </si>
  <si>
    <t xml:space="preserve">Salario Promedio del Trimestre</t>
  </si>
  <si>
    <t xml:space="preserve"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</si>
  <si>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</si>
  <si>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</si>
  <si>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</si>
  <si>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Devengado Mes SEPTIEMBRE</t>
  </si>
  <si>
    <t xml:space="preserve">Devengado Utilidades III trimestre</t>
  </si>
  <si>
    <t xml:space="preserve">Devengado Total</t>
  </si>
  <si>
    <t xml:space="preserve">Seguridad Social Salario</t>
  </si>
  <si>
    <t xml:space="preserve">Seguridad Social Mes</t>
  </si>
  <si>
    <t xml:space="preserve">Seguridad Social Total</t>
  </si>
  <si>
    <t xml:space="preserve">Diferencia</t>
  </si>
  <si>
    <t xml:space="preserve">Impuestos sobre ingresos</t>
  </si>
  <si>
    <t xml:space="preserve">Impuestos sobre ingresos Mes</t>
  </si>
  <si>
    <t xml:space="preserve">Impuestos sobre ingresos Total</t>
  </si>
  <si>
    <t xml:space="preserve">Descuentos Resp Mat.</t>
  </si>
  <si>
    <t xml:space="preserve">Neto a Cobrar</t>
  </si>
  <si>
    <t xml:space="preserve">Firma</t>
  </si>
  <si>
    <t xml:space="preserve">Escala Salarial</t>
  </si>
  <si>
    <t xml:space="preserve">Horas
Lab  </t>
  </si>
  <si>
    <t xml:space="preserve">Total</t>
  </si>
  <si>
    <t xml:space="preserve">Resultado Final del trimestre </t>
  </si>
  <si>
    <t xml:space="preserve">MARITZA  MOYA  CUELLAR</t>
  </si>
  <si>
    <t xml:space="preserve">X</t>
  </si>
  <si>
    <t xml:space="preserve">TM</t>
  </si>
  <si>
    <t xml:space="preserve">ARTURO EVASIO  SÁNCHEZ   MARTÍNEZ</t>
  </si>
  <si>
    <t xml:space="preserve">XVII</t>
  </si>
  <si>
    <t xml:space="preserve">ERIK LÁZARO  PRENDES  LAGO</t>
  </si>
  <si>
    <t xml:space="preserve">ALEXANDER  CARDOSA  SALAZAR</t>
  </si>
  <si>
    <t xml:space="preserve">NOANGEL LUIS  ALVAREZ  LEON</t>
  </si>
  <si>
    <t xml:space="preserve">NE</t>
  </si>
  <si>
    <t xml:space="preserve">DILENIA  HIDALGO  SUÁREZ</t>
  </si>
  <si>
    <t xml:space="preserve">IV</t>
  </si>
  <si>
    <t xml:space="preserve">ONEDIS  BASULTO  HERNÁNDEZ</t>
  </si>
  <si>
    <t xml:space="preserve">XVI</t>
  </si>
  <si>
    <t xml:space="preserve">MIGUEL  VALLE   ÁLVAREZ</t>
  </si>
  <si>
    <t xml:space="preserve">II</t>
  </si>
  <si>
    <t xml:space="preserve">ROBERTO  SUÁREZ   ANTÚNEZ</t>
  </si>
  <si>
    <t xml:space="preserve">ROLANDO   GONZALEZ  PADRO</t>
  </si>
  <si>
    <t xml:space="preserve">HECTOR DANIEL  MENDOZA  VAZQUEZ</t>
  </si>
  <si>
    <t xml:space="preserve">ALEXANDER  ROQUE  RODRIGUEZ</t>
  </si>
  <si>
    <t xml:space="preserve">YOJAN  NARDO  PEDROSO</t>
  </si>
  <si>
    <t xml:space="preserve">EDUARDO EUGENIO  RIOS  FERNANDEZ</t>
  </si>
  <si>
    <t xml:space="preserve">EDWARD DENNIS  ORTIZ  DE ARMAS</t>
  </si>
  <si>
    <t xml:space="preserve">LUIS ENRIQUE  CARRERAS  AROZARENA</t>
  </si>
  <si>
    <t xml:space="preserve">JUAN ALEXANDER   ALBUQUERQUE  HERRERA</t>
  </si>
  <si>
    <t xml:space="preserve">VI</t>
  </si>
  <si>
    <t xml:space="preserve">GERARDO   FERNÁNDEZ  BORROTO</t>
  </si>
  <si>
    <t xml:space="preserve">DAYLON   QUESADA   HECHAVARRÍA </t>
  </si>
  <si>
    <t xml:space="preserve">YEAN MARC  MORENO   CABRERA</t>
  </si>
  <si>
    <t xml:space="preserve">ISRAEL  MORA   BELTRÁN</t>
  </si>
  <si>
    <t xml:space="preserve">RAMÓN  OQUENDO   FADRAGA</t>
  </si>
  <si>
    <t xml:space="preserve">ALFREDO VAGNER  PEÑA  SILVA</t>
  </si>
  <si>
    <t xml:space="preserve">JUAN CARLOS  YAMACHO  SILVA</t>
  </si>
  <si>
    <t xml:space="preserve">ANGEL DANIEL  PASCUAL   VALDÉS</t>
  </si>
  <si>
    <t xml:space="preserve">V</t>
  </si>
  <si>
    <t xml:space="preserve">ALEJANDRO  BATISTA   CRUZ</t>
  </si>
  <si>
    <t xml:space="preserve">XII</t>
  </si>
  <si>
    <t xml:space="preserve">DANIEL ALEJANDRO  JIMENEZ  BETANCOURT</t>
  </si>
  <si>
    <t xml:space="preserve">III</t>
  </si>
  <si>
    <t xml:space="preserve">ALDO   OLIVEROS   CRUZ</t>
  </si>
  <si>
    <t xml:space="preserve">IVAN   CRUZ  GARCIA</t>
  </si>
  <si>
    <t xml:space="preserve">EDDY  RODRIGUEZ  RODRIGUEZ</t>
  </si>
  <si>
    <t xml:space="preserve">MAIQUEL  CONCEPCION  PADILLA</t>
  </si>
  <si>
    <t xml:space="preserve">ISAEL  CALDERON  MORA</t>
  </si>
  <si>
    <t xml:space="preserve">EDDY  RODRÍGUEZ  CARBALLEDO</t>
  </si>
  <si>
    <t xml:space="preserve">IBRAHIN  FERRER   DE LA ROSA</t>
  </si>
  <si>
    <t xml:space="preserve">FRANCISCO  JIMÉNEZ   FÚ</t>
  </si>
  <si>
    <t xml:space="preserve">WILLIAN  RODRÍGUEZ  VELIZ</t>
  </si>
  <si>
    <t xml:space="preserve">DARIEN  DELGADO  LIMA</t>
  </si>
  <si>
    <t xml:space="preserve">JUAN  DE LEÓN   CARMENATY</t>
  </si>
  <si>
    <t xml:space="preserve">REINALDO  RAMOS   GÓMEZ</t>
  </si>
  <si>
    <t xml:space="preserve">JORGE LUIS  LÓPEZ   ORTA</t>
  </si>
  <si>
    <t xml:space="preserve">YANET  DEVESA   SÁNCHEZ</t>
  </si>
  <si>
    <t xml:space="preserve">ROBERTO FRANCISCO  JARDÓN   PRENDES</t>
  </si>
  <si>
    <t xml:space="preserve">LEONARDO  RODRÍGUEZ   MEDINA</t>
  </si>
  <si>
    <t xml:space="preserve">ERNESTO  ALARCÓN   ESPINOSA</t>
  </si>
  <si>
    <t xml:space="preserve">HUMBERTO PABLO  CABEZAS    ALONSO</t>
  </si>
  <si>
    <t xml:space="preserve">LUIS DANIEL  GONZÁLEZ   VIERA</t>
  </si>
  <si>
    <t xml:space="preserve">YORGENIS  RAMÍREZ   VELÁZQUEZ</t>
  </si>
  <si>
    <t xml:space="preserve">JUAN CARLOS  TRELLES   CABRERA</t>
  </si>
  <si>
    <t xml:space="preserve">LUIS  BULNES   CARRILLO</t>
  </si>
  <si>
    <t xml:space="preserve">RICARDO DANIEL  PÉREZ   ALLISON</t>
  </si>
  <si>
    <t xml:space="preserve">MALKIEL   MOJENA  HERNANDEZ</t>
  </si>
  <si>
    <t xml:space="preserve">RAIDEL  RAMOS  ARREBATO</t>
  </si>
  <si>
    <t xml:space="preserve">ANTUAN  UMPIERRE  ALVAREZ</t>
  </si>
  <si>
    <t xml:space="preserve">ERANDIS   ALVAREZ  GARCIA</t>
  </si>
  <si>
    <t xml:space="preserve">LAZARO YORDAN  VALDES  BRUNET</t>
  </si>
  <si>
    <t xml:space="preserve">ARMANDO  LOPEZ  GUERRA</t>
  </si>
  <si>
    <t xml:space="preserve">JEIBEL  ALONSO  SARDIÑAS</t>
  </si>
  <si>
    <t xml:space="preserve">JULIO ALFREDO  WONG  SERRA</t>
  </si>
  <si>
    <t xml:space="preserve">EDUARDO  CALDERON  FUENTES</t>
  </si>
  <si>
    <t xml:space="preserve">JUAN ANTONIO  HERNANDEZ  RAMIREZ</t>
  </si>
  <si>
    <t xml:space="preserve">VICTOR MANUEL  DE POOL  O REILLY</t>
  </si>
  <si>
    <t xml:space="preserve">YOESLAN   VALDES  SANCHEZ</t>
  </si>
  <si>
    <t xml:space="preserve">JORGE  ALONSO  ARÉVALO</t>
  </si>
  <si>
    <t xml:space="preserve">JULIO ANTONIO  GARCIA  HUGES</t>
  </si>
  <si>
    <t xml:space="preserve">ROLDI  AGUIAR  SANCHEZ</t>
  </si>
  <si>
    <t xml:space="preserve">DANIEL  MUÑOZ  GONZÁLEZ</t>
  </si>
  <si>
    <t xml:space="preserve">YASSER  BOTELLO  VIDAL</t>
  </si>
  <si>
    <t xml:space="preserve">YURY ROBERTO  CONYEDO  ALEJO</t>
  </si>
  <si>
    <t xml:space="preserve">ARMINDA JULIA  ARIAS   HERNÁNDEZ</t>
  </si>
  <si>
    <t xml:space="preserve">CONSUELO  GONZÁLEZ   DÍAZ</t>
  </si>
  <si>
    <t xml:space="preserve">LEONEL  SILVA   ABAD</t>
  </si>
  <si>
    <t xml:space="preserve">YUNIERT  CUTIÑO   GRIÑAN</t>
  </si>
  <si>
    <t xml:space="preserve">EDUARDO  GONZÁLEZ   FERNÁNDEZ</t>
  </si>
  <si>
    <t xml:space="preserve">IDARMIS  RIVERA   LEÓN</t>
  </si>
  <si>
    <t xml:space="preserve">I</t>
  </si>
  <si>
    <t xml:space="preserve">ESTEBAN DAVID  SÁNCHEZ   NOVO</t>
  </si>
  <si>
    <t xml:space="preserve">JULIO ESTEBAN  FIGUEREDO   DEL TORO</t>
  </si>
  <si>
    <t xml:space="preserve">MIGUEL ANGEL  CÁRDENAS   FERNÁNDEZ</t>
  </si>
  <si>
    <t xml:space="preserve">DANCÉS  LEÓN   HERRERA</t>
  </si>
  <si>
    <t xml:space="preserve">YUSNIEL  MOJENA   CAMPILLO</t>
  </si>
  <si>
    <t xml:space="preserve">YOEL  MONDUY   RODRÍGUEZ</t>
  </si>
  <si>
    <t xml:space="preserve">ELIEZER SENÉN  MEDINA   CARBONELL</t>
  </si>
  <si>
    <t xml:space="preserve">ANA JULIA  GONZÁLEZ  GÓMEZ</t>
  </si>
  <si>
    <t xml:space="preserve">VIRGINIA ISABEL  SOTO   CASTRO</t>
  </si>
  <si>
    <t xml:space="preserve">YAMILKA DE LA CARIDAD  SOSA   REMÓN</t>
  </si>
  <si>
    <t xml:space="preserve">VALIA  NOGUERA  FIGUEROA</t>
  </si>
  <si>
    <t xml:space="preserve">SANDOR  RUBÉN   ROLDÁN</t>
  </si>
  <si>
    <t xml:space="preserve">ARIANNA  GUZMÁN  RIVERO</t>
  </si>
  <si>
    <t xml:space="preserve">KENIA AMINTA  DELGADO   RODRÍGUEZ</t>
  </si>
  <si>
    <t xml:space="preserve">ANAEVI  MARTÍNEZ   RAMOS</t>
  </si>
  <si>
    <t xml:space="preserve">ALAIN  GARCÍA   JEREZ</t>
  </si>
  <si>
    <t xml:space="preserve">MARIA DEL  CARMEN  CASTAÑER   AVERHOFF</t>
  </si>
  <si>
    <t xml:space="preserve">RODOBALDO  DÍAZ   ARTEAGA</t>
  </si>
  <si>
    <t xml:space="preserve">LUIS ANGEL  GARCÍA  ALARCÓN</t>
  </si>
  <si>
    <t xml:space="preserve">BÁRBARO PABLO  GONZÁLEZ   RODRÍGUEZ</t>
  </si>
  <si>
    <t xml:space="preserve">ORLANDO  LLANES   MESA</t>
  </si>
  <si>
    <t xml:space="preserve">JESUS  BARCELONA   ALAMBARES</t>
  </si>
  <si>
    <t xml:space="preserve">OSMEL  DÍAZ   CRUZ</t>
  </si>
  <si>
    <t xml:space="preserve">JULIO CÉSAR  ESCAÑO   RODRÍGUEZ</t>
  </si>
  <si>
    <t xml:space="preserve">ALAIN  MERCHÁN   OLIVA</t>
  </si>
  <si>
    <t xml:space="preserve">JORGE ALBERTO  GOENAGA   MARTÍNEZ</t>
  </si>
  <si>
    <t xml:space="preserve">DENNIS  ORTIZ   HERNÁNDEZ</t>
  </si>
  <si>
    <t xml:space="preserve">JULIO CESAR  BERMUDEZ   LOPEZ</t>
  </si>
  <si>
    <t xml:space="preserve">YANOSKY  ESCAÑO   RODRÍGUEZ</t>
  </si>
  <si>
    <t xml:space="preserve">RAYWER  SIERRA   RODRÍGUEZ</t>
  </si>
  <si>
    <t xml:space="preserve">JONAH  LÓPEZ   DÍAZ</t>
  </si>
  <si>
    <t xml:space="preserve">YADIRA  FERRARI   SUÁREZ</t>
  </si>
  <si>
    <t xml:space="preserve">XV</t>
  </si>
  <si>
    <t xml:space="preserve">MAIKEL  CÓRDOVA   GÓNGORA</t>
  </si>
  <si>
    <t xml:space="preserve">OSMEL IGNACIO  FERNÁNDEZ   CAMPILLO</t>
  </si>
  <si>
    <t xml:space="preserve">LIVIO AVELINO  LIMONTA  JIMENEZ</t>
  </si>
  <si>
    <t xml:space="preserve">YAN LUIS  MARTINEZ  GONZALEZ</t>
  </si>
  <si>
    <t xml:space="preserve">YAZMANY ANTONIO  COTILLA  HERNANDEZ</t>
  </si>
  <si>
    <t xml:space="preserve">JOSE GABRIEL  BLET  GONZALEZ</t>
  </si>
  <si>
    <t xml:space="preserve">MAXIMO  MENDEZ  MOLINA</t>
  </si>
  <si>
    <t xml:space="preserve">LUIS MANUEL  PUENTES   CID</t>
  </si>
  <si>
    <t xml:space="preserve">FRANCISCO  PALACIOS  CABRERA</t>
  </si>
  <si>
    <t xml:space="preserve">PEDRO  BEC  LÓPEZ</t>
  </si>
  <si>
    <t xml:space="preserve">XIV</t>
  </si>
  <si>
    <t xml:space="preserve">ADOLFO DAMIÁN  MORENO  GONZÁLEZ</t>
  </si>
  <si>
    <t xml:space="preserve">YOASMIN  CALDERON   PÉREZ</t>
  </si>
  <si>
    <t xml:space="preserve">AVELARDO  IZQUIERDO   REYES</t>
  </si>
  <si>
    <t xml:space="preserve">MANUEL RAÚL  GÓMEZ   FERRO</t>
  </si>
  <si>
    <t xml:space="preserve">PEDRO EMILIO  CARNOT   PEREIRA</t>
  </si>
  <si>
    <t xml:space="preserve">YUDITH  REMIS   RODRÍGUEZ</t>
  </si>
  <si>
    <t xml:space="preserve">ALEXIS  SUÁREZ   CAPOTE</t>
  </si>
  <si>
    <t xml:space="preserve">OSVALDO  MORENO   HERNÁNDEZ</t>
  </si>
  <si>
    <t xml:space="preserve">DARIEL  ORTIZ  VALDEZ</t>
  </si>
  <si>
    <t xml:space="preserve">JULIO GERMÁN  MORA  NEGRÍN</t>
  </si>
  <si>
    <t xml:space="preserve">LOYSLI REINALDO  CORDERO  GÓMEZ</t>
  </si>
  <si>
    <t xml:space="preserve">JORGE LEANDRO  FERNANDEZ  PEREZ</t>
  </si>
  <si>
    <t xml:space="preserve">ISEL  ENAMORADO  ODUARDO</t>
  </si>
  <si>
    <t xml:space="preserve">ALFREDO  LOPEZ  ALEMAN</t>
  </si>
  <si>
    <t xml:space="preserve">DIOSDADO  VIZCAINO   RODRÍGUEZ</t>
  </si>
  <si>
    <t xml:space="preserve">MARIANELA  MANCHA  TARAJANO</t>
  </si>
  <si>
    <t xml:space="preserve">YUDIETH  PALENZUELA   YANES</t>
  </si>
  <si>
    <t xml:space="preserve">SHEYLA  NORES   GONZÁLEZ</t>
  </si>
  <si>
    <t xml:space="preserve">JAVIEL  PITA   CABALLERO</t>
  </si>
  <si>
    <t xml:space="preserve">MICHAEL  DE ARMAS   RODRÍGUEZ</t>
  </si>
  <si>
    <t xml:space="preserve">ARTURO  DÁVALOS   MOROS</t>
  </si>
  <si>
    <t xml:space="preserve">JOAQUÍN  FERNÁNDEZ   RONDÓN</t>
  </si>
  <si>
    <t xml:space="preserve">LUIS ANTONIO  NARANJO   QUINTANA</t>
  </si>
  <si>
    <t xml:space="preserve">LIUSKA  ORTEGA   RODRIGUEZ</t>
  </si>
  <si>
    <t xml:space="preserve">JOSE FRANCISCO  DUQUESNE  BAEZ</t>
  </si>
  <si>
    <t xml:space="preserve">CARLOS ERNESTO  CAPDESUÑA  LEYVA</t>
  </si>
  <si>
    <t xml:space="preserve">FÉLIX  MEDINA   SUÁREZ</t>
  </si>
  <si>
    <t xml:space="preserve">ANA MARIA  HERNÁNDEZ   GONZÁLEZ</t>
  </si>
  <si>
    <t xml:space="preserve">EDEL  JIMÉNEZ   ALBA</t>
  </si>
  <si>
    <t xml:space="preserve">ALBERTO  PÉREZ   FLORES</t>
  </si>
  <si>
    <t xml:space="preserve">CARLOS ENRIQUE  VELASCO   BLANCO</t>
  </si>
  <si>
    <t xml:space="preserve">PABLO  GARCÍA  MARTÍNEZ</t>
  </si>
  <si>
    <t xml:space="preserve">EVIS  ACUÑA  BRAVO</t>
  </si>
  <si>
    <t xml:space="preserve">FAUSTINO  RODRIGUEZ  RODRIGUEZ</t>
  </si>
  <si>
    <t xml:space="preserve">RAUL   RODRIGUEZ  SANCHEZ</t>
  </si>
  <si>
    <t xml:space="preserve">FRANK  NIEBLA  BERMUDEZ</t>
  </si>
  <si>
    <t xml:space="preserve">VLADIMIR   MANSO  GONZÁLEZ</t>
  </si>
  <si>
    <t xml:space="preserve">YOSVANY  ECHEVARRÍA  TURIÑO</t>
  </si>
  <si>
    <t xml:space="preserve">LUIS MIGUEL  MOYA  PEREZ</t>
  </si>
  <si>
    <t xml:space="preserve">ALFONSO  COLINA   HURTADO</t>
  </si>
  <si>
    <t xml:space="preserve">MAIKEL YUDIANNY   JIMÉNEZ   PÉREZ</t>
  </si>
  <si>
    <t xml:space="preserve">LUIS ORLANDO  MARTIN   MAYONADA</t>
  </si>
  <si>
    <t xml:space="preserve">MIRTA  CABRERA  GINORIA</t>
  </si>
  <si>
    <t xml:space="preserve">ROLANDO  GÓMEZ   SERRANO</t>
  </si>
  <si>
    <t xml:space="preserve">LUIS ANGEL  YERA  PEREZ</t>
  </si>
  <si>
    <t xml:space="preserve">ADEL   FERNANDEZ  GONZALEZ</t>
  </si>
  <si>
    <t xml:space="preserve">JESUS RAFAEL   DELGADO  GESSA</t>
  </si>
  <si>
    <t xml:space="preserve">CLAUDIA  LINARES   SOSA</t>
  </si>
  <si>
    <t xml:space="preserve">EDGAR  SÁNCHEZ   OLIVA</t>
  </si>
  <si>
    <t xml:space="preserve">JANETT ADRIANA  VÁZQUEZ   FANEGO</t>
  </si>
  <si>
    <t xml:space="preserve">JESSICA DE LAS MERCEDES  DEL PESO  ZAMBRANO</t>
  </si>
  <si>
    <t xml:space="preserve">PILAR MARIELA  RODRIGUEZ  REYES</t>
  </si>
  <si>
    <t xml:space="preserve">ADRIANA  VALERA  CORREA</t>
  </si>
  <si>
    <t xml:space="preserve">JUAN CARLOS  ABDALA   GARCÍA</t>
  </si>
  <si>
    <t xml:space="preserve">ABUNDIO  MOYA   PÉREZ</t>
  </si>
  <si>
    <t xml:space="preserve">MARTINIANO  HERNÁNDEZ   BARCELÓ</t>
  </si>
  <si>
    <t xml:space="preserve">GEORLANDY   VENEGA  SANTOS</t>
  </si>
  <si>
    <t xml:space="preserve">INELDO IDEL  ESPINOSA  GARCIA</t>
  </si>
  <si>
    <t xml:space="preserve">EMILIO   VIÑALES   FIGUEROA</t>
  </si>
  <si>
    <t xml:space="preserve">ERIS YOEL  MONTEAGUDO  GONZALEZ</t>
  </si>
  <si>
    <t xml:space="preserve">RICARDO  PAURA  RIVERA</t>
  </si>
  <si>
    <t xml:space="preserve">JOSE CARLOS   SANCHEZ   CID </t>
  </si>
  <si>
    <t xml:space="preserve">ADRIÁN  RODRÍGUEZ  BARRERAS</t>
  </si>
  <si>
    <t xml:space="preserve">ERIBERTO RAÚL  VALDÉS   FONTELA</t>
  </si>
  <si>
    <t xml:space="preserve">PATRICIO  HERNÁNDEZ   FÁBREGAS</t>
  </si>
  <si>
    <t xml:space="preserve">ALEXIS ELIA  CASTILLO   JIMÉNEZ</t>
  </si>
  <si>
    <t xml:space="preserve">DUANY RICHARD  VIGO  MARRERO</t>
  </si>
  <si>
    <t xml:space="preserve">HECTOR EUTIQUIO  MOYARES   RAMOS</t>
  </si>
  <si>
    <t xml:space="preserve">FERNANDO  RODRÍGUEZ   CRUZ</t>
  </si>
  <si>
    <t xml:space="preserve">LIDISMIR DOROTEA  VEGA   ARENA</t>
  </si>
  <si>
    <t xml:space="preserve">LUIS ROBERTO  ALMAGUER   SOLIS</t>
  </si>
  <si>
    <t xml:space="preserve">RAMÓN  SALINA   RICARDO</t>
  </si>
  <si>
    <t xml:space="preserve">YOSVANY  PRIETO   MERIÑO</t>
  </si>
  <si>
    <t xml:space="preserve">JORGE LUIS  SAAVEDRA   GARCÍA</t>
  </si>
  <si>
    <t xml:space="preserve">ANNIER   CHAVEZ   LECTO</t>
  </si>
  <si>
    <t xml:space="preserve">ROBERQUI  HECHAVARRIA  ALBA</t>
  </si>
  <si>
    <t xml:space="preserve">SERGIO YANSEL  SARMIENTO  CRUZ</t>
  </si>
  <si>
    <t xml:space="preserve">RACIEL  PEREDA  AGUILERA</t>
  </si>
  <si>
    <t xml:space="preserve">PEDRO RAFAEL  ALDANA  ZAPATA</t>
  </si>
  <si>
    <t xml:space="preserve">RAIDEL  PEREDA  AGUILERA</t>
  </si>
  <si>
    <t xml:space="preserve">OSMANIS  FERNANDEZ  ANZARDO</t>
  </si>
  <si>
    <t xml:space="preserve">ALEXIS  RODRÍGUEZ  CARRALERO</t>
  </si>
  <si>
    <t xml:space="preserve">ALFREDO  IGARZA   BARRIEL</t>
  </si>
  <si>
    <t xml:space="preserve">JOSE ALAIN  MASSO   ALMENARES</t>
  </si>
  <si>
    <t xml:space="preserve">ILIAT  REVILLA   BARRIENTOS</t>
  </si>
  <si>
    <t xml:space="preserve">DIUNEIKY  GIRÓN   NOA</t>
  </si>
  <si>
    <t xml:space="preserve">ALEXANDER  MARTÍNEZ   VIDAL</t>
  </si>
  <si>
    <t xml:space="preserve">ALFREDO  RODRÍGUEZ   LEÓN</t>
  </si>
  <si>
    <t xml:space="preserve">GRISEL  ORTEGA   ALVAREZ</t>
  </si>
  <si>
    <t xml:space="preserve">LEYANNE  MEDINA   SANABIA</t>
  </si>
  <si>
    <t xml:space="preserve">YOELKIS  VIAMONTE   MENDOZA</t>
  </si>
  <si>
    <t xml:space="preserve">ARNULFO EDGAR  LUNA   MENDOZA</t>
  </si>
  <si>
    <t xml:space="preserve">ONIS  GORGUET  NUÑEZ</t>
  </si>
  <si>
    <t xml:space="preserve">DANIA  BERETERVIDE   DOPICO</t>
  </si>
  <si>
    <t xml:space="preserve">SUILEN  REYES   SUÁREZ</t>
  </si>
  <si>
    <t xml:space="preserve">ISIS IVETTE  ESCALONA  LEYVA</t>
  </si>
  <si>
    <t xml:space="preserve">LISANDRA  HERNANDEZ  CREACH</t>
  </si>
  <si>
    <t xml:space="preserve">JOSE FERMIN  CORTIÑA  PIÑERA</t>
  </si>
  <si>
    <t xml:space="preserve">LORENA LAURA  MATOS  SUAREZ</t>
  </si>
  <si>
    <t xml:space="preserve">LICET  REINA  DEL TORO</t>
  </si>
  <si>
    <t xml:space="preserve">MARIA DE LOS ANGELES  JUNCO  MONTSERRAT</t>
  </si>
  <si>
    <t xml:space="preserve">TERESA DE LA CARIDAD  GARCÍA   BOLAÑOS</t>
  </si>
  <si>
    <t xml:space="preserve">JOSE LUIS  CATURLA  TERRY</t>
  </si>
  <si>
    <t xml:space="preserve">LEONARDO  PEREZ  RAMIREZ</t>
  </si>
  <si>
    <t xml:space="preserve">ADA DANIA  GONZALEZ  GONZALEZ</t>
  </si>
  <si>
    <t xml:space="preserve">ABEL  PRIETO  CASQUERO</t>
  </si>
  <si>
    <t xml:space="preserve">LAZARO  CABRERA  CRUZ</t>
  </si>
  <si>
    <t xml:space="preserve">ERNESTO  GUERRA  MATA</t>
  </si>
  <si>
    <t xml:space="preserve">CARLOS   DIAZ  ORDAZ</t>
  </si>
  <si>
    <t xml:space="preserve">RAÚL  PAVÓN   FUENTES</t>
  </si>
  <si>
    <t xml:space="preserve">DANAY  GUZMÁN  BORGES</t>
  </si>
  <si>
    <t xml:space="preserve">YAILIN  URRUTIA  POMIER</t>
  </si>
  <si>
    <t xml:space="preserve">MARTHA BRENDA  DÍAZ  DELGADO</t>
  </si>
  <si>
    <t xml:space="preserve">FRANCISCO JAVIER  CASTELLÓN   BARTROLI</t>
  </si>
  <si>
    <t xml:space="preserve">EDUARDO   FORTE  MARQUEZ</t>
  </si>
  <si>
    <t xml:space="preserve">RANNIEL  RIVERO  SEVILA</t>
  </si>
  <si>
    <t xml:space="preserve">ALEJANDRO   RAMÍREZ  COMESAÑAS</t>
  </si>
  <si>
    <t xml:space="preserve">YAMILA  JO   MARRERO</t>
  </si>
  <si>
    <t xml:space="preserve">ROBERTO  PADILLA   COLAO</t>
  </si>
  <si>
    <t xml:space="preserve">HASLEMER  SOTOLONGO   CUZA</t>
  </si>
  <si>
    <t xml:space="preserve">REMBERTO  GONZÁLEZ  MORALES</t>
  </si>
  <si>
    <t xml:space="preserve">HERMINIO  LAGARZA   ACOSTA</t>
  </si>
  <si>
    <t xml:space="preserve">ERNESTO  SÁNCHEZ   COLUMBIÉ</t>
  </si>
  <si>
    <t xml:space="preserve">ALEJANDRO  MONTAÑA   RIVERA</t>
  </si>
  <si>
    <t xml:space="preserve">ROLANDO  RODRIGUEZ  GONZALEZ</t>
  </si>
  <si>
    <t xml:space="preserve">ABEL ERNESTO  URGELLES  GARRIDO</t>
  </si>
  <si>
    <t xml:space="preserve">PABLO  PÉREZ   TORRES</t>
  </si>
  <si>
    <t xml:space="preserve">OMAR  VEGA   SIERRA</t>
  </si>
  <si>
    <t xml:space="preserve">ARNALDO  BLANCO   CARDOSO</t>
  </si>
  <si>
    <t xml:space="preserve">ROBERTO  AGUIRREZABAL   HOPUY</t>
  </si>
  <si>
    <t xml:space="preserve">LIOSBEL  VALDÉS   HERRERA</t>
  </si>
  <si>
    <t xml:space="preserve">JORGE LUIS  MARTÍNEZ   GONZÁLEZ</t>
  </si>
  <si>
    <t xml:space="preserve">REGINO  MARRERO   TAMAYO</t>
  </si>
  <si>
    <t xml:space="preserve">VLADIMIR   CLARO   NIKOLAIEVA</t>
  </si>
  <si>
    <t xml:space="preserve">MANUEL  GARCÍA   GUTIERREZ</t>
  </si>
  <si>
    <t xml:space="preserve">ARMANDO  ÁLVAREZ   FERNÁNDEZ</t>
  </si>
  <si>
    <t xml:space="preserve">JORGE PABLO  RODRÍGUEZ   SÁNCHEZ</t>
  </si>
  <si>
    <t xml:space="preserve">JORJAN  OLIVERA   MONTANO</t>
  </si>
  <si>
    <t xml:space="preserve">LÁZARO REINIER  RODRÍGUEZ  RAVELO</t>
  </si>
  <si>
    <t xml:space="preserve">LUIS ALBERTO  PITA  BODAÑO</t>
  </si>
  <si>
    <t xml:space="preserve">MICHEL  BARZAGA  URQUIZA</t>
  </si>
  <si>
    <t xml:space="preserve">OSMAR MANUEL  VAILLANT  QUEZADA</t>
  </si>
  <si>
    <t xml:space="preserve">OSMEL LEONARDO  ZAMORA  PEREZ</t>
  </si>
  <si>
    <t xml:space="preserve">YANSEL  GONZALEZ  VARELA</t>
  </si>
  <si>
    <t xml:space="preserve">DANIEL SANTIAGO  RAMOS  VALLS</t>
  </si>
  <si>
    <t xml:space="preserve">BENIGNO  GONZALEZ  ORTIZ</t>
  </si>
  <si>
    <t xml:space="preserve">ARIEL  PEÑA   NAPOLES</t>
  </si>
  <si>
    <t xml:space="preserve">YAMIAN ALEXANDER  MARTINEZ  GARCIA</t>
  </si>
  <si>
    <t xml:space="preserve">DIMAS MARCOS  IBALBIA  PAIROL</t>
  </si>
  <si>
    <t xml:space="preserve">EMIGDIO  JIMÉNEZ  PEÑA</t>
  </si>
  <si>
    <t xml:space="preserve">NOEL  FERNÁNDEZ  VARELA</t>
  </si>
  <si>
    <t xml:space="preserve">Diferencia:</t>
  </si>
  <si>
    <t xml:space="preserve">MIEMBROS DE LA COMISIÓN PARA EL PAGO DE LAS UTILIDADES</t>
  </si>
  <si>
    <t xml:space="preserve">FIRMA</t>
  </si>
  <si>
    <t xml:space="preserve">LORENA MATOS SUÁREZ</t>
  </si>
  <si>
    <t xml:space="preserve">REPRESENTANTE ÁREA ECONÓMICA</t>
  </si>
  <si>
    <t xml:space="preserve">__________</t>
  </si>
  <si>
    <t xml:space="preserve">MARTHA BRENDA DÍAZ DELGADO</t>
  </si>
  <si>
    <t xml:space="preserve">REPRESENTANTE RECURSOS HUMANOS</t>
  </si>
  <si>
    <t xml:space="preserve">LUIS BULNES CARRILLO</t>
  </si>
  <si>
    <t xml:space="preserve">SINDICATO</t>
  </si>
  <si>
    <t xml:space="preserve">YEAN MARC MORENO  CABRERA</t>
  </si>
  <si>
    <t xml:space="preserve">TRABAJADOR DE PRESTIGIO</t>
  </si>
  <si>
    <t xml:space="preserve">APROBADO:</t>
  </si>
  <si>
    <t xml:space="preserve">ARTURO E. SÁNCHEZ MARTÍNEZ</t>
  </si>
  <si>
    <t xml:space="preserve">DIRECTOR </t>
  </si>
  <si>
    <t xml:space="preserve">Num Int.</t>
  </si>
  <si>
    <t xml:space="preserve">Num Carnet</t>
  </si>
  <si>
    <t xml:space="preserve">Nombre y Apellidos</t>
  </si>
  <si>
    <t xml:space="preserve">Deveng</t>
  </si>
  <si>
    <t xml:space="preserve">VACACIONES</t>
  </si>
  <si>
    <t xml:space="preserve">TOTAL</t>
  </si>
  <si>
    <t xml:space="preserve">0030</t>
  </si>
  <si>
    <t xml:space="preserve">65012826774</t>
  </si>
  <si>
    <t xml:space="preserve">0082</t>
  </si>
  <si>
    <t xml:space="preserve">63121215640</t>
  </si>
  <si>
    <t xml:space="preserve">0309</t>
  </si>
  <si>
    <t xml:space="preserve">83070627289</t>
  </si>
  <si>
    <t xml:space="preserve">03177</t>
  </si>
  <si>
    <t xml:space="preserve">73082511608</t>
  </si>
  <si>
    <t xml:space="preserve">03193</t>
  </si>
  <si>
    <t xml:space="preserve">90101929064</t>
  </si>
  <si>
    <t xml:space="preserve">0363</t>
  </si>
  <si>
    <t xml:space="preserve">81102406997</t>
  </si>
  <si>
    <t xml:space="preserve">0365</t>
  </si>
  <si>
    <t xml:space="preserve">92082440121</t>
  </si>
  <si>
    <t xml:space="preserve">0013</t>
  </si>
  <si>
    <t xml:space="preserve">68092903503</t>
  </si>
  <si>
    <t xml:space="preserve">0015</t>
  </si>
  <si>
    <t xml:space="preserve">71061529583</t>
  </si>
  <si>
    <t xml:space="preserve">03120</t>
  </si>
  <si>
    <t xml:space="preserve">68040704042</t>
  </si>
  <si>
    <t xml:space="preserve">03127</t>
  </si>
  <si>
    <t xml:space="preserve">84020107709</t>
  </si>
  <si>
    <t xml:space="preserve">03179</t>
  </si>
  <si>
    <t xml:space="preserve">92101929363</t>
  </si>
  <si>
    <t xml:space="preserve">03180</t>
  </si>
  <si>
    <t xml:space="preserve">73031509886</t>
  </si>
  <si>
    <t xml:space="preserve">03182</t>
  </si>
  <si>
    <t xml:space="preserve">65090630602</t>
  </si>
  <si>
    <t xml:space="preserve">03198</t>
  </si>
  <si>
    <t xml:space="preserve">71042801861</t>
  </si>
  <si>
    <t xml:space="preserve">0378</t>
  </si>
  <si>
    <t xml:space="preserve">74103102985</t>
  </si>
  <si>
    <t xml:space="preserve">0387</t>
  </si>
  <si>
    <t xml:space="preserve">63081402387</t>
  </si>
  <si>
    <t xml:space="preserve">0402</t>
  </si>
  <si>
    <t xml:space="preserve">92110530422</t>
  </si>
  <si>
    <t xml:space="preserve">0087</t>
  </si>
  <si>
    <t xml:space="preserve">71110614360</t>
  </si>
  <si>
    <t xml:space="preserve">0151</t>
  </si>
  <si>
    <t xml:space="preserve">77020406607</t>
  </si>
  <si>
    <t xml:space="preserve">0264</t>
  </si>
  <si>
    <t xml:space="preserve">64092000765</t>
  </si>
  <si>
    <t xml:space="preserve">03134</t>
  </si>
  <si>
    <t xml:space="preserve">60052015562</t>
  </si>
  <si>
    <t xml:space="preserve">0338</t>
  </si>
  <si>
    <t xml:space="preserve">65081300101</t>
  </si>
  <si>
    <t xml:space="preserve">0038</t>
  </si>
  <si>
    <t xml:space="preserve">98011606643</t>
  </si>
  <si>
    <t xml:space="preserve">0086</t>
  </si>
  <si>
    <t xml:space="preserve">68070316984</t>
  </si>
  <si>
    <t xml:space="preserve">03100</t>
  </si>
  <si>
    <t xml:space="preserve">01060566285</t>
  </si>
  <si>
    <t xml:space="preserve">03139</t>
  </si>
  <si>
    <t xml:space="preserve">90031247962</t>
  </si>
  <si>
    <t xml:space="preserve">03151</t>
  </si>
  <si>
    <t xml:space="preserve">87010910026</t>
  </si>
  <si>
    <t xml:space="preserve">03157</t>
  </si>
  <si>
    <t xml:space="preserve">75082302968</t>
  </si>
  <si>
    <t xml:space="preserve">03188</t>
  </si>
  <si>
    <t xml:space="preserve">97030408102</t>
  </si>
  <si>
    <t xml:space="preserve">0321</t>
  </si>
  <si>
    <t xml:space="preserve">01111266627</t>
  </si>
  <si>
    <t xml:space="preserve">0005</t>
  </si>
  <si>
    <t xml:space="preserve">59081110669</t>
  </si>
  <si>
    <t xml:space="preserve">0252</t>
  </si>
  <si>
    <t xml:space="preserve">50061609841</t>
  </si>
  <si>
    <t xml:space="preserve">0291</t>
  </si>
  <si>
    <t xml:space="preserve">76112702407</t>
  </si>
  <si>
    <t xml:space="preserve">03202</t>
  </si>
  <si>
    <t xml:space="preserve">85051807420</t>
  </si>
  <si>
    <t xml:space="preserve">0349</t>
  </si>
  <si>
    <t xml:space="preserve">50062408808</t>
  </si>
  <si>
    <t xml:space="preserve">0014</t>
  </si>
  <si>
    <t xml:space="preserve">69062900029</t>
  </si>
  <si>
    <t xml:space="preserve">0043</t>
  </si>
  <si>
    <t xml:space="preserve">69092100201</t>
  </si>
  <si>
    <t xml:space="preserve">0090</t>
  </si>
  <si>
    <t xml:space="preserve">87112634897</t>
  </si>
  <si>
    <t xml:space="preserve">0091</t>
  </si>
  <si>
    <t xml:space="preserve">70060300806</t>
  </si>
  <si>
    <t xml:space="preserve">0213</t>
  </si>
  <si>
    <t xml:space="preserve">82102206906</t>
  </si>
  <si>
    <t xml:space="preserve">0230</t>
  </si>
  <si>
    <t xml:space="preserve">67060931181</t>
  </si>
  <si>
    <t xml:space="preserve">0232</t>
  </si>
  <si>
    <t xml:space="preserve">65061729741</t>
  </si>
  <si>
    <t xml:space="preserve">0235</t>
  </si>
  <si>
    <t xml:space="preserve">96101410001</t>
  </si>
  <si>
    <t xml:space="preserve">0246</t>
  </si>
  <si>
    <t xml:space="preserve">74092311300</t>
  </si>
  <si>
    <t xml:space="preserve">0248</t>
  </si>
  <si>
    <t xml:space="preserve">66053004348</t>
  </si>
  <si>
    <t xml:space="preserve">0249</t>
  </si>
  <si>
    <t xml:space="preserve">60082001103</t>
  </si>
  <si>
    <t xml:space="preserve">0270</t>
  </si>
  <si>
    <t xml:space="preserve">68071210806</t>
  </si>
  <si>
    <t xml:space="preserve">03117</t>
  </si>
  <si>
    <t xml:space="preserve">99092006922</t>
  </si>
  <si>
    <t xml:space="preserve">03118</t>
  </si>
  <si>
    <t xml:space="preserve">91122907042</t>
  </si>
  <si>
    <t xml:space="preserve">03137</t>
  </si>
  <si>
    <t xml:space="preserve">70010303985</t>
  </si>
  <si>
    <t xml:space="preserve">03138</t>
  </si>
  <si>
    <t xml:space="preserve">96100708980</t>
  </si>
  <si>
    <t xml:space="preserve">03148</t>
  </si>
  <si>
    <t xml:space="preserve">98120807485</t>
  </si>
  <si>
    <t xml:space="preserve">03152</t>
  </si>
  <si>
    <t xml:space="preserve">02031967364</t>
  </si>
  <si>
    <t xml:space="preserve">03183</t>
  </si>
  <si>
    <t xml:space="preserve">98112007021</t>
  </si>
  <si>
    <t xml:space="preserve">03192</t>
  </si>
  <si>
    <t xml:space="preserve">86081510947</t>
  </si>
  <si>
    <t xml:space="preserve">03196</t>
  </si>
  <si>
    <t xml:space="preserve">69041228200</t>
  </si>
  <si>
    <t xml:space="preserve">03197</t>
  </si>
  <si>
    <t xml:space="preserve">94030629620</t>
  </si>
  <si>
    <t xml:space="preserve">0396</t>
  </si>
  <si>
    <t xml:space="preserve">86080806688</t>
  </si>
  <si>
    <t xml:space="preserve">0398</t>
  </si>
  <si>
    <t xml:space="preserve">93060633862</t>
  </si>
  <si>
    <t xml:space="preserve">0003</t>
  </si>
  <si>
    <t xml:space="preserve">43072708657</t>
  </si>
  <si>
    <t xml:space="preserve">0008</t>
  </si>
  <si>
    <t xml:space="preserve">65070101316</t>
  </si>
  <si>
    <t xml:space="preserve">0010</t>
  </si>
  <si>
    <t xml:space="preserve">66102813664</t>
  </si>
  <si>
    <t xml:space="preserve">0022</t>
  </si>
  <si>
    <t xml:space="preserve">82081709443</t>
  </si>
  <si>
    <t xml:space="preserve">0033</t>
  </si>
  <si>
    <t xml:space="preserve">67103030292</t>
  </si>
  <si>
    <t xml:space="preserve">0052</t>
  </si>
  <si>
    <t xml:space="preserve">63122631988</t>
  </si>
  <si>
    <t xml:space="preserve">0057</t>
  </si>
  <si>
    <t xml:space="preserve">70102218444</t>
  </si>
  <si>
    <t xml:space="preserve">0059</t>
  </si>
  <si>
    <t xml:space="preserve">72040801628</t>
  </si>
  <si>
    <t xml:space="preserve">0062</t>
  </si>
  <si>
    <t xml:space="preserve">77071731568</t>
  </si>
  <si>
    <t xml:space="preserve">0064</t>
  </si>
  <si>
    <t xml:space="preserve">82022408624</t>
  </si>
  <si>
    <t xml:space="preserve">0078</t>
  </si>
  <si>
    <t xml:space="preserve">78011708481</t>
  </si>
  <si>
    <t xml:space="preserve">0096</t>
  </si>
  <si>
    <t xml:space="preserve">78081710301</t>
  </si>
  <si>
    <t xml:space="preserve">0115</t>
  </si>
  <si>
    <t xml:space="preserve">64060502016</t>
  </si>
  <si>
    <t xml:space="preserve">0120</t>
  </si>
  <si>
    <t xml:space="preserve">66090527133</t>
  </si>
  <si>
    <t xml:space="preserve">0130</t>
  </si>
  <si>
    <t xml:space="preserve">73022234416</t>
  </si>
  <si>
    <t xml:space="preserve">0133</t>
  </si>
  <si>
    <t xml:space="preserve">75082000671</t>
  </si>
  <si>
    <t xml:space="preserve">0135</t>
  </si>
  <si>
    <t xml:space="preserve">75101926625</t>
  </si>
  <si>
    <t xml:space="preserve">0136</t>
  </si>
  <si>
    <t xml:space="preserve">76011103251</t>
  </si>
  <si>
    <t xml:space="preserve">0137</t>
  </si>
  <si>
    <t xml:space="preserve">76022001852</t>
  </si>
  <si>
    <t xml:space="preserve">0140</t>
  </si>
  <si>
    <t xml:space="preserve">76091009576</t>
  </si>
  <si>
    <t xml:space="preserve">0142</t>
  </si>
  <si>
    <t xml:space="preserve">77011307082</t>
  </si>
  <si>
    <t xml:space="preserve">0148</t>
  </si>
  <si>
    <t xml:space="preserve">79122007759</t>
  </si>
  <si>
    <t xml:space="preserve">0156</t>
  </si>
  <si>
    <t xml:space="preserve">61101312181</t>
  </si>
  <si>
    <t xml:space="preserve">0158</t>
  </si>
  <si>
    <t xml:space="preserve">64101405101</t>
  </si>
  <si>
    <t xml:space="preserve">0160</t>
  </si>
  <si>
    <t xml:space="preserve">67091002169</t>
  </si>
  <si>
    <t xml:space="preserve">0162</t>
  </si>
  <si>
    <t xml:space="preserve">71102614788</t>
  </si>
  <si>
    <t xml:space="preserve">0163</t>
  </si>
  <si>
    <t xml:space="preserve">72061530046</t>
  </si>
  <si>
    <t xml:space="preserve">0167</t>
  </si>
  <si>
    <t xml:space="preserve">74071201582</t>
  </si>
  <si>
    <t xml:space="preserve">0173</t>
  </si>
  <si>
    <t xml:space="preserve">75042727021</t>
  </si>
  <si>
    <t xml:space="preserve">0175</t>
  </si>
  <si>
    <t xml:space="preserve">75091303206</t>
  </si>
  <si>
    <t xml:space="preserve">0176</t>
  </si>
  <si>
    <t xml:space="preserve">76010302983</t>
  </si>
  <si>
    <t xml:space="preserve">0182</t>
  </si>
  <si>
    <t xml:space="preserve">78052910322</t>
  </si>
  <si>
    <t xml:space="preserve">0183</t>
  </si>
  <si>
    <t xml:space="preserve">78111703042</t>
  </si>
  <si>
    <t xml:space="preserve">0189</t>
  </si>
  <si>
    <t xml:space="preserve">83051405903</t>
  </si>
  <si>
    <t xml:space="preserve">0196</t>
  </si>
  <si>
    <t xml:space="preserve">89103003841</t>
  </si>
  <si>
    <t xml:space="preserve">0261</t>
  </si>
  <si>
    <t xml:space="preserve">71123000994</t>
  </si>
  <si>
    <t xml:space="preserve">0275</t>
  </si>
  <si>
    <t xml:space="preserve">83102420907</t>
  </si>
  <si>
    <t xml:space="preserve">0285</t>
  </si>
  <si>
    <t xml:space="preserve">83112329161</t>
  </si>
  <si>
    <t xml:space="preserve">03124</t>
  </si>
  <si>
    <t xml:space="preserve">64101933586</t>
  </si>
  <si>
    <t xml:space="preserve">03126</t>
  </si>
  <si>
    <t xml:space="preserve">01061766707</t>
  </si>
  <si>
    <t xml:space="preserve">03187</t>
  </si>
  <si>
    <t xml:space="preserve">00091382982</t>
  </si>
  <si>
    <t xml:space="preserve">0392</t>
  </si>
  <si>
    <t xml:space="preserve">71070826900</t>
  </si>
  <si>
    <t xml:space="preserve">0172</t>
  </si>
  <si>
    <t xml:space="preserve">75041800428</t>
  </si>
  <si>
    <t xml:space="preserve">0297</t>
  </si>
  <si>
    <t xml:space="preserve">70022129062</t>
  </si>
  <si>
    <t xml:space="preserve">0298</t>
  </si>
  <si>
    <t xml:space="preserve">58070607565</t>
  </si>
  <si>
    <t xml:space="preserve">0302</t>
  </si>
  <si>
    <t xml:space="preserve">87102002268</t>
  </si>
  <si>
    <t xml:space="preserve">0034</t>
  </si>
  <si>
    <t xml:space="preserve">76111901935</t>
  </si>
  <si>
    <t xml:space="preserve">0053</t>
  </si>
  <si>
    <t xml:space="preserve">65050910745</t>
  </si>
  <si>
    <t xml:space="preserve">0066</t>
  </si>
  <si>
    <t xml:space="preserve">87031710740</t>
  </si>
  <si>
    <t xml:space="preserve">0113</t>
  </si>
  <si>
    <t xml:space="preserve">60052814445</t>
  </si>
  <si>
    <t xml:space="preserve">0141</t>
  </si>
  <si>
    <t xml:space="preserve">76102902291</t>
  </si>
  <si>
    <t xml:space="preserve">0159</t>
  </si>
  <si>
    <t xml:space="preserve">65032131369</t>
  </si>
  <si>
    <t xml:space="preserve">0199</t>
  </si>
  <si>
    <t xml:space="preserve">66121126709</t>
  </si>
  <si>
    <t xml:space="preserve">0293</t>
  </si>
  <si>
    <t xml:space="preserve">91030729164</t>
  </si>
  <si>
    <t xml:space="preserve">03168</t>
  </si>
  <si>
    <t xml:space="preserve">83101629508</t>
  </si>
  <si>
    <t xml:space="preserve">03190</t>
  </si>
  <si>
    <t xml:space="preserve">91092229722</t>
  </si>
  <si>
    <t xml:space="preserve">0351</t>
  </si>
  <si>
    <t xml:space="preserve">72120822621</t>
  </si>
  <si>
    <t xml:space="preserve">0353</t>
  </si>
  <si>
    <t xml:space="preserve">91071629640</t>
  </si>
  <si>
    <t xml:space="preserve">0009</t>
  </si>
  <si>
    <t xml:space="preserve">65110800422</t>
  </si>
  <si>
    <t xml:space="preserve">0134</t>
  </si>
  <si>
    <t xml:space="preserve">75082505833</t>
  </si>
  <si>
    <t xml:space="preserve">0145</t>
  </si>
  <si>
    <t xml:space="preserve">77071308519</t>
  </si>
  <si>
    <t xml:space="preserve">0146</t>
  </si>
  <si>
    <t xml:space="preserve">77102408513</t>
  </si>
  <si>
    <t xml:space="preserve">0170</t>
  </si>
  <si>
    <t xml:space="preserve">74122105065</t>
  </si>
  <si>
    <t xml:space="preserve">0188</t>
  </si>
  <si>
    <t xml:space="preserve">81082809140</t>
  </si>
  <si>
    <t xml:space="preserve">0193</t>
  </si>
  <si>
    <t xml:space="preserve">85102309248</t>
  </si>
  <si>
    <t xml:space="preserve">0195</t>
  </si>
  <si>
    <t xml:space="preserve">89090512026</t>
  </si>
  <si>
    <t xml:space="preserve">0197</t>
  </si>
  <si>
    <t xml:space="preserve">66020214249</t>
  </si>
  <si>
    <t xml:space="preserve">03162</t>
  </si>
  <si>
    <t xml:space="preserve">79051608214</t>
  </si>
  <si>
    <t xml:space="preserve">03174</t>
  </si>
  <si>
    <t xml:space="preserve">58051100229</t>
  </si>
  <si>
    <t xml:space="preserve">03184</t>
  </si>
  <si>
    <t xml:space="preserve">03092881287</t>
  </si>
  <si>
    <t xml:space="preserve">0071</t>
  </si>
  <si>
    <t xml:space="preserve">67072816143</t>
  </si>
  <si>
    <t xml:space="preserve">0121</t>
  </si>
  <si>
    <t xml:space="preserve">67012521893</t>
  </si>
  <si>
    <t xml:space="preserve">0209</t>
  </si>
  <si>
    <t xml:space="preserve">69101122122</t>
  </si>
  <si>
    <t xml:space="preserve">0253</t>
  </si>
  <si>
    <t xml:space="preserve">64010720143</t>
  </si>
  <si>
    <t xml:space="preserve">0255</t>
  </si>
  <si>
    <t xml:space="preserve">86081612529</t>
  </si>
  <si>
    <t xml:space="preserve">0299</t>
  </si>
  <si>
    <t xml:space="preserve">90071532404</t>
  </si>
  <si>
    <t xml:space="preserve">0304</t>
  </si>
  <si>
    <t xml:space="preserve">67030304540</t>
  </si>
  <si>
    <t xml:space="preserve">03111</t>
  </si>
  <si>
    <t xml:space="preserve">62031621487</t>
  </si>
  <si>
    <t xml:space="preserve">03121</t>
  </si>
  <si>
    <t xml:space="preserve">72010305503</t>
  </si>
  <si>
    <t xml:space="preserve">0350</t>
  </si>
  <si>
    <t xml:space="preserve">70060305903</t>
  </si>
  <si>
    <t xml:space="preserve">0377</t>
  </si>
  <si>
    <t xml:space="preserve">74021806780</t>
  </si>
  <si>
    <t xml:space="preserve">0383</t>
  </si>
  <si>
    <t xml:space="preserve">77060911684</t>
  </si>
  <si>
    <t xml:space="preserve">0393</t>
  </si>
  <si>
    <t xml:space="preserve">91042235325</t>
  </si>
  <si>
    <t xml:space="preserve">0006</t>
  </si>
  <si>
    <t xml:space="preserve">60110319785</t>
  </si>
  <si>
    <t xml:space="preserve">0125</t>
  </si>
  <si>
    <t xml:space="preserve">70051702588</t>
  </si>
  <si>
    <t xml:space="preserve">0128</t>
  </si>
  <si>
    <t xml:space="preserve">71040502217</t>
  </si>
  <si>
    <t xml:space="preserve">0165</t>
  </si>
  <si>
    <t xml:space="preserve">73112204169</t>
  </si>
  <si>
    <t xml:space="preserve">03128</t>
  </si>
  <si>
    <t xml:space="preserve">74040127747</t>
  </si>
  <si>
    <t xml:space="preserve">0384</t>
  </si>
  <si>
    <t xml:space="preserve">70021206560</t>
  </si>
  <si>
    <t xml:space="preserve">0029</t>
  </si>
  <si>
    <t xml:space="preserve">85022805459</t>
  </si>
  <si>
    <t xml:space="preserve">0089</t>
  </si>
  <si>
    <t xml:space="preserve">80091007502</t>
  </si>
  <si>
    <t xml:space="preserve">0093</t>
  </si>
  <si>
    <t xml:space="preserve">65111919779</t>
  </si>
  <si>
    <t xml:space="preserve">03199</t>
  </si>
  <si>
    <t xml:space="preserve">70071804279</t>
  </si>
  <si>
    <t xml:space="preserve">0399</t>
  </si>
  <si>
    <t xml:space="preserve">96040706757</t>
  </si>
  <si>
    <t xml:space="preserve">0075</t>
  </si>
  <si>
    <t xml:space="preserve">81122102026</t>
  </si>
  <si>
    <t xml:space="preserve">0202</t>
  </si>
  <si>
    <t xml:space="preserve">73090803027</t>
  </si>
  <si>
    <t xml:space="preserve">03115</t>
  </si>
  <si>
    <t xml:space="preserve">75102109967</t>
  </si>
  <si>
    <t xml:space="preserve">03158</t>
  </si>
  <si>
    <t xml:space="preserve">66051608502</t>
  </si>
  <si>
    <t xml:space="preserve">03165</t>
  </si>
  <si>
    <t xml:space="preserve">64112530228</t>
  </si>
  <si>
    <t xml:space="preserve">03186</t>
  </si>
  <si>
    <t xml:space="preserve">89071933027</t>
  </si>
  <si>
    <t xml:space="preserve">03194</t>
  </si>
  <si>
    <t xml:space="preserve">66061604762</t>
  </si>
  <si>
    <t xml:space="preserve">0401</t>
  </si>
  <si>
    <t xml:space="preserve">92080838904</t>
  </si>
  <si>
    <t xml:space="preserve">0194</t>
  </si>
  <si>
    <t xml:space="preserve">86030318025</t>
  </si>
  <si>
    <t xml:space="preserve">0201</t>
  </si>
  <si>
    <t xml:space="preserve">72092607622</t>
  </si>
  <si>
    <t xml:space="preserve">0277</t>
  </si>
  <si>
    <t xml:space="preserve">60042007981</t>
  </si>
  <si>
    <t xml:space="preserve">0280</t>
  </si>
  <si>
    <t xml:space="preserve">66100605447</t>
  </si>
  <si>
    <t xml:space="preserve">03116</t>
  </si>
  <si>
    <t xml:space="preserve">84120218064</t>
  </si>
  <si>
    <t xml:space="preserve">0385</t>
  </si>
  <si>
    <t xml:space="preserve">65120808422</t>
  </si>
  <si>
    <t xml:space="preserve">0114</t>
  </si>
  <si>
    <t xml:space="preserve">61022414468</t>
  </si>
  <si>
    <t xml:space="preserve">0116</t>
  </si>
  <si>
    <t xml:space="preserve">65022214076</t>
  </si>
  <si>
    <t xml:space="preserve">0126</t>
  </si>
  <si>
    <t xml:space="preserve">70092908981</t>
  </si>
  <si>
    <t xml:space="preserve">0161</t>
  </si>
  <si>
    <t xml:space="preserve">70100309809</t>
  </si>
  <si>
    <t xml:space="preserve">0212</t>
  </si>
  <si>
    <t xml:space="preserve">80072419106</t>
  </si>
  <si>
    <t xml:space="preserve">0276</t>
  </si>
  <si>
    <t xml:space="preserve">85052422029</t>
  </si>
  <si>
    <t xml:space="preserve">0307</t>
  </si>
  <si>
    <t xml:space="preserve">93011820501</t>
  </si>
  <si>
    <t xml:space="preserve">03104</t>
  </si>
  <si>
    <t xml:space="preserve">79121822300</t>
  </si>
  <si>
    <t xml:space="preserve">03155</t>
  </si>
  <si>
    <t xml:space="preserve">83040318907</t>
  </si>
  <si>
    <t xml:space="preserve">03159</t>
  </si>
  <si>
    <t xml:space="preserve">91013042305</t>
  </si>
  <si>
    <t xml:space="preserve">03173</t>
  </si>
  <si>
    <t xml:space="preserve">70031422906</t>
  </si>
  <si>
    <t xml:space="preserve">03191</t>
  </si>
  <si>
    <t xml:space="preserve">88050126187</t>
  </si>
  <si>
    <t xml:space="preserve">0376</t>
  </si>
  <si>
    <t xml:space="preserve">72012608486</t>
  </si>
  <si>
    <t xml:space="preserve">0381</t>
  </si>
  <si>
    <t xml:space="preserve">69032323108</t>
  </si>
  <si>
    <t xml:space="preserve">0001</t>
  </si>
  <si>
    <t xml:space="preserve">68100113668</t>
  </si>
  <si>
    <t xml:space="preserve">0018</t>
  </si>
  <si>
    <t xml:space="preserve">74010610566</t>
  </si>
  <si>
    <t xml:space="preserve">0021</t>
  </si>
  <si>
    <t xml:space="preserve">81052023586</t>
  </si>
  <si>
    <t xml:space="preserve">0023</t>
  </si>
  <si>
    <t xml:space="preserve">85071026793</t>
  </si>
  <si>
    <t xml:space="preserve">0072</t>
  </si>
  <si>
    <t xml:space="preserve">74100311048</t>
  </si>
  <si>
    <t xml:space="preserve">0119</t>
  </si>
  <si>
    <t xml:space="preserve">66010807008</t>
  </si>
  <si>
    <t xml:space="preserve">0131</t>
  </si>
  <si>
    <t xml:space="preserve">73092710173</t>
  </si>
  <si>
    <t xml:space="preserve">0149</t>
  </si>
  <si>
    <t xml:space="preserve">80121023416</t>
  </si>
  <si>
    <t xml:space="preserve">0200</t>
  </si>
  <si>
    <t xml:space="preserve">68092207224</t>
  </si>
  <si>
    <t xml:space="preserve">0211</t>
  </si>
  <si>
    <t xml:space="preserve">75020713705</t>
  </si>
  <si>
    <t xml:space="preserve">0105</t>
  </si>
  <si>
    <t xml:space="preserve">64061801112</t>
  </si>
  <si>
    <t xml:space="preserve">0258</t>
  </si>
  <si>
    <t xml:space="preserve">82080307612</t>
  </si>
  <si>
    <t xml:space="preserve">03105</t>
  </si>
  <si>
    <t xml:space="preserve">83102119051</t>
  </si>
  <si>
    <t xml:space="preserve">03161</t>
  </si>
  <si>
    <t xml:space="preserve">87092406817</t>
  </si>
  <si>
    <t xml:space="preserve">03166</t>
  </si>
  <si>
    <t xml:space="preserve">84040104860</t>
  </si>
  <si>
    <t xml:space="preserve">03185</t>
  </si>
  <si>
    <t xml:space="preserve">96100900215</t>
  </si>
  <si>
    <t xml:space="preserve">03195</t>
  </si>
  <si>
    <t xml:space="preserve">89041444137</t>
  </si>
  <si>
    <t xml:space="preserve">03201</t>
  </si>
  <si>
    <t xml:space="preserve">56080409791</t>
  </si>
  <si>
    <t xml:space="preserve">0032</t>
  </si>
  <si>
    <t xml:space="preserve">64030112417</t>
  </si>
  <si>
    <t xml:space="preserve">03133</t>
  </si>
  <si>
    <t xml:space="preserve">65051504181</t>
  </si>
  <si>
    <t xml:space="preserve">03140</t>
  </si>
  <si>
    <t xml:space="preserve">69062916800</t>
  </si>
  <si>
    <t xml:space="preserve">03171</t>
  </si>
  <si>
    <t xml:space="preserve">70092002476</t>
  </si>
  <si>
    <t xml:space="preserve">03200</t>
  </si>
  <si>
    <t xml:space="preserve">65123004085</t>
  </si>
  <si>
    <t xml:space="preserve">0375</t>
  </si>
  <si>
    <t xml:space="preserve">98111206907</t>
  </si>
  <si>
    <t xml:space="preserve">0395</t>
  </si>
  <si>
    <t xml:space="preserve">63122918283</t>
  </si>
  <si>
    <t xml:space="preserve">0117</t>
  </si>
  <si>
    <t xml:space="preserve">65073102769</t>
  </si>
  <si>
    <t xml:space="preserve">03141</t>
  </si>
  <si>
    <t xml:space="preserve">91071224652</t>
  </si>
  <si>
    <t xml:space="preserve">03169</t>
  </si>
  <si>
    <t xml:space="preserve">87030909778</t>
  </si>
  <si>
    <t xml:space="preserve">0333</t>
  </si>
  <si>
    <t xml:space="preserve">90050622896</t>
  </si>
  <si>
    <t xml:space="preserve">0262</t>
  </si>
  <si>
    <t xml:space="preserve">66042814748</t>
  </si>
  <si>
    <t xml:space="preserve">03153</t>
  </si>
  <si>
    <t xml:space="preserve">90050928909</t>
  </si>
  <si>
    <t xml:space="preserve">03160</t>
  </si>
  <si>
    <t xml:space="preserve">84072523147</t>
  </si>
  <si>
    <t xml:space="preserve">0331</t>
  </si>
  <si>
    <t xml:space="preserve">96093008988</t>
  </si>
  <si>
    <t xml:space="preserve">0041</t>
  </si>
  <si>
    <t xml:space="preserve">71071214350</t>
  </si>
  <si>
    <t xml:space="preserve">0046</t>
  </si>
  <si>
    <t xml:space="preserve">62021500702</t>
  </si>
  <si>
    <t xml:space="preserve">0259</t>
  </si>
  <si>
    <t xml:space="preserve">74121822567</t>
  </si>
  <si>
    <t xml:space="preserve">0366</t>
  </si>
  <si>
    <t xml:space="preserve">69073008505</t>
  </si>
  <si>
    <t xml:space="preserve">0077</t>
  </si>
  <si>
    <t xml:space="preserve">63010531600</t>
  </si>
  <si>
    <t xml:space="preserve">0081</t>
  </si>
  <si>
    <t xml:space="preserve">91102621066</t>
  </si>
  <si>
    <t xml:space="preserve">0083</t>
  </si>
  <si>
    <t xml:space="preserve">68041802704</t>
  </si>
  <si>
    <t xml:space="preserve">03122</t>
  </si>
  <si>
    <t xml:space="preserve">79042502401</t>
  </si>
  <si>
    <t xml:space="preserve">0044</t>
  </si>
  <si>
    <t xml:space="preserve">64042014641</t>
  </si>
  <si>
    <t xml:space="preserve">0045</t>
  </si>
  <si>
    <t xml:space="preserve">70102227647</t>
  </si>
  <si>
    <t xml:space="preserve">0049</t>
  </si>
  <si>
    <t xml:space="preserve">61081602442</t>
  </si>
  <si>
    <t xml:space="preserve">0050</t>
  </si>
  <si>
    <t xml:space="preserve">62061831389</t>
  </si>
  <si>
    <t xml:space="preserve">0055</t>
  </si>
  <si>
    <t xml:space="preserve">67011332047</t>
  </si>
  <si>
    <t xml:space="preserve">0063</t>
  </si>
  <si>
    <t xml:space="preserve">79080302984</t>
  </si>
  <si>
    <t xml:space="preserve">0067</t>
  </si>
  <si>
    <t xml:space="preserve">61121029863</t>
  </si>
  <si>
    <t xml:space="preserve">0080</t>
  </si>
  <si>
    <t xml:space="preserve">88082434142</t>
  </si>
  <si>
    <t xml:space="preserve">0169</t>
  </si>
  <si>
    <t xml:space="preserve">74120502342</t>
  </si>
  <si>
    <t xml:space="preserve">0180</t>
  </si>
  <si>
    <t xml:space="preserve">77012704342</t>
  </si>
  <si>
    <t xml:space="preserve">0263</t>
  </si>
  <si>
    <t xml:space="preserve">77042205726</t>
  </si>
  <si>
    <t xml:space="preserve">0274</t>
  </si>
  <si>
    <t xml:space="preserve">65090924603</t>
  </si>
  <si>
    <t xml:space="preserve">0283</t>
  </si>
  <si>
    <t xml:space="preserve">80022600820</t>
  </si>
  <si>
    <t xml:space="preserve">0290</t>
  </si>
  <si>
    <t xml:space="preserve">91081728103</t>
  </si>
  <si>
    <t xml:space="preserve">0294</t>
  </si>
  <si>
    <t xml:space="preserve">66091013022</t>
  </si>
  <si>
    <t xml:space="preserve">03113</t>
  </si>
  <si>
    <t xml:space="preserve">95102746105</t>
  </si>
  <si>
    <t xml:space="preserve">03119</t>
  </si>
  <si>
    <t xml:space="preserve">91111948221</t>
  </si>
  <si>
    <t xml:space="preserve">03131</t>
  </si>
  <si>
    <t xml:space="preserve">87010707708</t>
  </si>
  <si>
    <t xml:space="preserve">03142</t>
  </si>
  <si>
    <t xml:space="preserve">89102223545</t>
  </si>
  <si>
    <t xml:space="preserve">03143</t>
  </si>
  <si>
    <t xml:space="preserve">64092729644</t>
  </si>
  <si>
    <t xml:space="preserve">03147</t>
  </si>
  <si>
    <t xml:space="preserve">66042411566</t>
  </si>
  <si>
    <t xml:space="preserve">03154</t>
  </si>
  <si>
    <t xml:space="preserve">89020220382</t>
  </si>
  <si>
    <t xml:space="preserve">03181</t>
  </si>
  <si>
    <t xml:space="preserve">75061301842</t>
  </si>
  <si>
    <t xml:space="preserve">0354</t>
  </si>
  <si>
    <t xml:space="preserve">65032530424</t>
  </si>
  <si>
    <t xml:space="preserve">0369</t>
  </si>
  <si>
    <t xml:space="preserve">84070620820</t>
  </si>
  <si>
    <t xml:space="preserve">0388</t>
  </si>
  <si>
    <t xml:space="preserve">91071528909</t>
  </si>
  <si>
    <t xml:space="preserve">Subtotal Acumulativo:</t>
  </si>
  <si>
    <t xml:space="preserve">Aporte Seg Social5%</t>
  </si>
  <si>
    <t xml:space="preserve">Imp. Ingresos Personales</t>
  </si>
  <si>
    <t xml:space="preserve">Nómina Pago Utilidades  Segundo Trimestre 2024</t>
  </si>
  <si>
    <t xml:space="preserve">Elaborado</t>
  </si>
  <si>
    <t xml:space="preserve">Lorena L. Matos Suárez</t>
  </si>
  <si>
    <t xml:space="preserve">Periodo </t>
  </si>
  <si>
    <t xml:space="preserve">Revisado </t>
  </si>
  <si>
    <t xml:space="preserve">Martha B Díaz Delgado</t>
  </si>
  <si>
    <t xml:space="preserve">Desde</t>
  </si>
  <si>
    <t xml:space="preserve">Aprobado </t>
  </si>
  <si>
    <t xml:space="preserve">Arturo E Sánchez Martínez</t>
  </si>
  <si>
    <t xml:space="preserve">Hasta</t>
  </si>
  <si>
    <t xml:space="preserve">Contabilizado </t>
  </si>
  <si>
    <t xml:space="preserve">Suilen Reyes Suárez</t>
  </si>
  <si>
    <t xml:space="preserve">Cheque</t>
  </si>
  <si>
    <t xml:space="preserve">Fecha</t>
  </si>
  <si>
    <t xml:space="preserve">Unidad Organizativa</t>
  </si>
  <si>
    <t xml:space="preserve">Seguridad Social Diferencia</t>
  </si>
  <si>
    <t xml:space="preserve">Impuestos sobre ingresos Diferencia</t>
  </si>
  <si>
    <t xml:space="preserve">DIRECCIÓN</t>
  </si>
  <si>
    <t xml:space="preserve">Sub Total</t>
  </si>
  <si>
    <t xml:space="preserve">GRUPO DE SEGURIDAD INTERNA</t>
  </si>
  <si>
    <t xml:space="preserve">65090690602</t>
  </si>
  <si>
    <t xml:space="preserve">SUB DIRECCIÓN TÉCNICA</t>
  </si>
  <si>
    <t xml:space="preserve">JUAN CARLOS YAMACHO SILVA</t>
  </si>
  <si>
    <t xml:space="preserve">GRUPO TALLER BOYEROS</t>
  </si>
  <si>
    <t xml:space="preserve">03175</t>
  </si>
  <si>
    <t xml:space="preserve">95012928203</t>
  </si>
  <si>
    <t xml:space="preserve">GRUPO TALLER HABANA</t>
  </si>
  <si>
    <t xml:space="preserve">Seg. Social Diferencia</t>
  </si>
  <si>
    <t xml:space="preserve">Imp. sobre Ing. Diferencia</t>
  </si>
  <si>
    <t xml:space="preserve">GRUPO TALLER SIBONEY</t>
  </si>
  <si>
    <t xml:space="preserve">03156</t>
  </si>
  <si>
    <t xml:space="preserve">97013106925</t>
  </si>
  <si>
    <t xml:space="preserve">03917</t>
  </si>
  <si>
    <t xml:space="preserve">88031608447</t>
  </si>
  <si>
    <t xml:space="preserve">94013034202</t>
  </si>
  <si>
    <t xml:space="preserve">0405</t>
  </si>
  <si>
    <t xml:space="preserve">74050822569</t>
  </si>
  <si>
    <t xml:space="preserve">0389</t>
  </si>
  <si>
    <t xml:space="preserve">DEPARTAMENTO AEROPUERTO</t>
  </si>
  <si>
    <t xml:space="preserve">0025</t>
  </si>
  <si>
    <t xml:space="preserve">88071806360</t>
  </si>
  <si>
    <t xml:space="preserve">GRUPO DE VENTAS PINAR DEL RIO</t>
  </si>
  <si>
    <t xml:space="preserve">DEPARTAMENTO CIUDAD</t>
  </si>
  <si>
    <t xml:space="preserve">JORGE LEANDRO FERNANDEZ CAPOTE</t>
  </si>
  <si>
    <t xml:space="preserve">DEPARTAMENTO VARADERO</t>
  </si>
  <si>
    <t xml:space="preserve">CARLOS ERNESTO CAPDESUÑA LEYVA</t>
  </si>
  <si>
    <t xml:space="preserve">DEPARTAMENTO VILLA CLARA</t>
  </si>
  <si>
    <t xml:space="preserve">DEPARTAMENTO CIENFUEGOS</t>
  </si>
  <si>
    <t xml:space="preserve">03108</t>
  </si>
  <si>
    <t xml:space="preserve">02011872060</t>
  </si>
  <si>
    <t xml:space="preserve">SUB DIRECCIÓN COMERCIAL</t>
  </si>
  <si>
    <t xml:space="preserve">PILAR MARIELA RODRIGUEZ REYES</t>
  </si>
  <si>
    <t xml:space="preserve">03167</t>
  </si>
  <si>
    <t xml:space="preserve">91081528498</t>
  </si>
  <si>
    <t xml:space="preserve">DEPARTAMENTO CIEGO DE AVILA</t>
  </si>
  <si>
    <t xml:space="preserve">ERIS YOEL MONTEAGUDO GONZALEZ</t>
  </si>
  <si>
    <t xml:space="preserve">RICARDO PAURA RIVERA</t>
  </si>
  <si>
    <t xml:space="preserve">DEPARTAMENTO CAMAGUEY</t>
  </si>
  <si>
    <t xml:space="preserve">ERIBERTO RAÚL  VALDÉS  FONTELA</t>
  </si>
  <si>
    <t xml:space="preserve">PATRICIO  HERNÁNDEZ  FÁBREGAS</t>
  </si>
  <si>
    <t xml:space="preserve">ALEXIS ELIA  CASTILLO  JIMÉNEZ</t>
  </si>
  <si>
    <t xml:space="preserve">DEPARTAMENTO HOLGUÍN</t>
  </si>
  <si>
    <t xml:space="preserve">RAIDEL PEREDA AGUILERA</t>
  </si>
  <si>
    <t xml:space="preserve">DEPARTAMENTO SANTIAGO DE CUBA</t>
  </si>
  <si>
    <t xml:space="preserve">0368</t>
  </si>
  <si>
    <t xml:space="preserve">71041211283</t>
  </si>
  <si>
    <t xml:space="preserve">SUB DIRECCIÓN CONTABLE FINANCIERA</t>
  </si>
  <si>
    <t xml:space="preserve">LORENA LAURA MATOS SUAREZ</t>
  </si>
  <si>
    <t xml:space="preserve">LICET REINA DEL TORO</t>
  </si>
  <si>
    <t xml:space="preserve">MARIA DE LOS ANGELES JUNCO MONTSERRAT</t>
  </si>
  <si>
    <t xml:space="preserve">SUB DIRECCIÓN DE ADMINISTRACIÓN</t>
  </si>
  <si>
    <t xml:space="preserve">LAZARO CABRERA CRUZ</t>
  </si>
  <si>
    <t xml:space="preserve">SUB DIRECCIÓN DE DESARROLLO</t>
  </si>
  <si>
    <t xml:space="preserve">SUB DIRECCIÓN DE INFORMÁTICA</t>
  </si>
  <si>
    <t xml:space="preserve">SUB DIRECCIÓN DE ASEGURAMIENTO</t>
  </si>
  <si>
    <t xml:space="preserve">GRUPO ALMACÉN SIBONEY</t>
  </si>
  <si>
    <t xml:space="preserve">SUB DIRECCIÓN OPERACIONES</t>
  </si>
  <si>
    <t xml:space="preserve">YAMIAN ALEXANDER MARTINEZ GARCIA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</si>
</sst>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0"/>
    <numFmt numFmtId="167" formatCode="#,##0.00"/>
    <numFmt numFmtId="168" formatCode="0.0000"/>
    <numFmt numFmtId="169" formatCode="0%"/>
    <numFmt numFmtId="170" formatCode="0.0%"/>
    <numFmt numFmtId="171" formatCode="@"/>
    <numFmt numFmtId="172" formatCode="0.0"/>
    <numFmt numFmtId="173" formatCode="[$-C0A]mmmm\-yy;@"/>
  </numFmts>
  <fonts count="3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color rgb="FFFF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i val="true"/>
      <sz val="12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8"/>
      <color theme="1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i val="true"/>
      <sz val="8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 tint="-0.15"/>
        <bgColor rgb="FFC9C9C9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7" fillId="2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7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0" borderId="9" xfId="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9" fontId="11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6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6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5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12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2" fillId="0" borderId="2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12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12" fillId="8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2" fillId="8" borderId="2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12" fillId="8" borderId="12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12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21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64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8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8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72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71" fontId="16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16" fillId="0" borderId="12" xfId="0" applyFont="true" applyBorder="true" applyAlignment="true" applyProtection="true">
      <alignment horizontal="general" vertical="center" textRotation="0" wrapText="false" indent="0" shrinkToFit="true" readingOrder="1"/>
      <protection locked="true" hidden="false"/>
    </xf>
    <xf numFmtId="164" fontId="17" fillId="0" borderId="12" xfId="0" applyFont="true" applyBorder="true" applyAlignment="true" applyProtection="true">
      <alignment horizontal="general" vertical="top" textRotation="0" wrapText="true" indent="0" shrinkToFit="true" readingOrder="1"/>
      <protection locked="true" hidden="false"/>
    </xf>
    <xf numFmtId="164" fontId="18" fillId="0" borderId="12" xfId="0" applyFont="true" applyBorder="true" applyAlignment="true" applyProtection="true">
      <alignment horizontal="general" vertical="top" textRotation="0" wrapText="false" indent="0" shrinkToFit="true" readingOrder="1"/>
      <protection locked="true" hidden="false"/>
    </xf>
    <xf numFmtId="164" fontId="1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9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1" fillId="3" borderId="1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2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23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19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2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23" fillId="0" borderId="12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7" fontId="20" fillId="2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23" fillId="0" borderId="0" xfId="0" applyFont="true" applyBorder="true" applyAlignment="true" applyProtection="true">
      <alignment horizontal="general" vertical="center" textRotation="0" wrapText="false" indent="0" shrinkToFit="true" readingOrder="1"/>
      <protection locked="true" hidden="false"/>
    </xf>
    <xf numFmtId="167" fontId="19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30" fillId="0" borderId="2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3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12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71" fontId="35" fillId="0" borderId="12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7" fontId="3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12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34" fillId="2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0" xfId="0" applyFont="true" applyBorder="true" applyAlignment="true" applyProtection="true">
      <alignment horizontal="center" vertical="center" textRotation="0" wrapText="false" indent="0" shrinkToFit="true" readingOrder="1"/>
      <protection locked="true" hidden="false"/>
    </xf>
    <xf numFmtId="171" fontId="36" fillId="0" borderId="0" xfId="0" applyFont="true" applyBorder="true" applyAlignment="true" applyProtection="true">
      <alignment horizontal="right" vertical="center" textRotation="0" wrapText="true" indent="0" shrinkToFit="true" readingOrder="1"/>
      <protection locked="true" hidden="false"/>
    </xf>
    <xf numFmtId="167" fontId="34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0" xfId="0" applyFont="true" applyBorder="true" applyAlignment="true" applyProtection="true">
      <alignment horizontal="left" vertical="center" textRotation="0" wrapText="false" indent="0" shrinkToFit="true" readingOrder="1"/>
      <protection locked="true" hidden="false"/>
    </xf>
    <xf numFmtId="167" fontId="3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3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32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71" fontId="35" fillId="0" borderId="32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3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3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36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71" fontId="35" fillId="0" borderId="36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4" fontId="34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9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2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3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9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3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3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9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3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71" fontId="35" fillId="0" borderId="30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7" fontId="3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9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35" fillId="0" borderId="20" xfId="0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71" fontId="35" fillId="0" borderId="20" xfId="0" applyFont="true" applyBorder="true" applyAlignment="true" applyProtection="true">
      <alignment horizontal="left" vertical="center" textRotation="0" wrapText="true" indent="0" shrinkToFit="true" readingOrder="1"/>
      <protection locked="true" hidden="false"/>
    </xf>
    <xf numFmtId="167" fontId="3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19" xfId="0" applyFont="true" applyBorder="true" applyAlignment="true" applyProtection="true">
      <alignment horizontal="general" vertical="center" textRotation="0" wrapText="true" indent="0" shrinkToFit="true" readingOrder="1"/>
      <protection locked="true" hidden="false"/>
    </xf>
    <xf numFmtId="164" fontId="3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7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suilen.reyes/AppData/Local/Microsoft/Windows/Temporary%20Internet%20Files/Content.Outlook/LBJW3R04/Reporte_Salari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O"/>
      <sheetName val="VACACIONES 1"/>
      <sheetName val="Hoja3"/>
    </sheetNames>
    <sheetDataSet>
      <sheetData sheetId="0"/>
      <sheetData sheetId="1">
        <row r="3">
          <cell r="A3" t="str">
            <v>0363</v>
          </cell>
          <cell r="B3" t="str">
            <v>81102406997</v>
          </cell>
          <cell r="C3" t="str">
            <v>DILENIA HIDALGO SUÁREZ</v>
          </cell>
          <cell r="D3">
            <v>427.75</v>
          </cell>
        </row>
        <row r="4">
          <cell r="A4" t="str">
            <v>0015</v>
          </cell>
          <cell r="B4" t="str">
            <v>71061529583</v>
          </cell>
          <cell r="C4" t="str">
            <v>ROBERTO SUÁREZ  ANTÚNEZ</v>
          </cell>
          <cell r="D4">
            <v>729.91</v>
          </cell>
        </row>
        <row r="5">
          <cell r="A5" t="str">
            <v>0378</v>
          </cell>
          <cell r="B5" t="str">
            <v>74103102985</v>
          </cell>
          <cell r="C5" t="str">
            <v>JUAN ALEXANDER  ALBUQUERQUE HERRERA</v>
          </cell>
          <cell r="D5">
            <v>2650.87</v>
          </cell>
        </row>
        <row r="6">
          <cell r="A6" t="str">
            <v>0402</v>
          </cell>
          <cell r="B6" t="str">
            <v>92110530422</v>
          </cell>
          <cell r="C6" t="str">
            <v>DAYLON  QUESADA  HECHAVARRÍA</v>
          </cell>
          <cell r="D6">
            <v>3359.05</v>
          </cell>
        </row>
        <row r="7">
          <cell r="A7" t="str">
            <v>0349</v>
          </cell>
          <cell r="B7" t="str">
            <v>50062408808</v>
          </cell>
          <cell r="C7" t="str">
            <v>JUAN DE LEÓN  CARMENATY</v>
          </cell>
          <cell r="D7">
            <v>928.34</v>
          </cell>
        </row>
        <row r="8">
          <cell r="A8" t="str">
            <v>0014</v>
          </cell>
          <cell r="B8" t="str">
            <v>69062900029</v>
          </cell>
          <cell r="C8" t="str">
            <v>REINALDO RAMOS  GÓMEZ</v>
          </cell>
          <cell r="D8">
            <v>933.03</v>
          </cell>
        </row>
        <row r="9">
          <cell r="A9" t="str">
            <v>0232</v>
          </cell>
          <cell r="B9" t="str">
            <v>65061729741</v>
          </cell>
          <cell r="C9" t="str">
            <v>HUMBERTO PABLO CABEZAS   ALONSO</v>
          </cell>
          <cell r="D9">
            <v>3074.79</v>
          </cell>
        </row>
        <row r="10">
          <cell r="A10" t="str">
            <v>0235</v>
          </cell>
          <cell r="B10" t="str">
            <v>96101410001</v>
          </cell>
          <cell r="C10" t="str">
            <v>LUIS DANIEL GONZÁLEZ  VIERA</v>
          </cell>
          <cell r="D10">
            <v>3585.61</v>
          </cell>
        </row>
        <row r="11">
          <cell r="A11" t="str">
            <v>0246</v>
          </cell>
          <cell r="B11" t="str">
            <v>74092311300</v>
          </cell>
          <cell r="C11" t="str">
            <v>YORGENIS RAMÍREZ  VELÁZQUEZ</v>
          </cell>
          <cell r="D11">
            <v>3291.72</v>
          </cell>
        </row>
        <row r="12">
          <cell r="A12" t="str">
            <v>03117</v>
          </cell>
          <cell r="B12" t="str">
            <v>99092006922</v>
          </cell>
          <cell r="C12" t="str">
            <v>MALKIEL  MOJENA HERNANDEZ</v>
          </cell>
          <cell r="D12">
            <v>3643.5</v>
          </cell>
        </row>
        <row r="13">
          <cell r="A13" t="str">
            <v>03118</v>
          </cell>
          <cell r="B13" t="str">
            <v>91122907042</v>
          </cell>
          <cell r="C13" t="str">
            <v>RAIDEL RAMOS ARREBATO</v>
          </cell>
          <cell r="D13">
            <v>3008.06</v>
          </cell>
        </row>
        <row r="14">
          <cell r="A14" t="str">
            <v>0398</v>
          </cell>
          <cell r="B14" t="str">
            <v>93060633862</v>
          </cell>
          <cell r="C14" t="str">
            <v>YASSER BOTELLO VIDAL</v>
          </cell>
          <cell r="D14">
            <v>3212.88</v>
          </cell>
        </row>
        <row r="15">
          <cell r="A15" t="str">
            <v>0003</v>
          </cell>
          <cell r="B15" t="str">
            <v>43072708657</v>
          </cell>
          <cell r="C15" t="str">
            <v>ARMINDA JULIA ARIAS  HERNÁNDEZ</v>
          </cell>
          <cell r="D15">
            <v>1272.08</v>
          </cell>
        </row>
        <row r="16">
          <cell r="A16" t="str">
            <v>0010</v>
          </cell>
          <cell r="B16" t="str">
            <v>66102813664</v>
          </cell>
          <cell r="C16" t="str">
            <v>LEONEL SILVA  ABAD</v>
          </cell>
          <cell r="D16">
            <v>1495.9</v>
          </cell>
        </row>
        <row r="17">
          <cell r="A17" t="str">
            <v>0022</v>
          </cell>
          <cell r="B17" t="str">
            <v>82081709443</v>
          </cell>
          <cell r="C17" t="str">
            <v>YUNIERT CUTIÑO  GRIÑAN</v>
          </cell>
          <cell r="D17">
            <v>1413.79</v>
          </cell>
        </row>
        <row r="18">
          <cell r="A18" t="str">
            <v>0064</v>
          </cell>
          <cell r="B18" t="str">
            <v>82022408624</v>
          </cell>
          <cell r="C18" t="str">
            <v>YUSNIEL MOJENA  CAMPILLO</v>
          </cell>
          <cell r="D18">
            <v>1188.74</v>
          </cell>
        </row>
        <row r="19">
          <cell r="A19" t="str">
            <v>0120</v>
          </cell>
          <cell r="B19" t="str">
            <v>66090527133</v>
          </cell>
          <cell r="C19" t="str">
            <v>VIRGINIA ISABEL SOTO  CASTRO</v>
          </cell>
          <cell r="D19">
            <v>2930.4</v>
          </cell>
        </row>
        <row r="20">
          <cell r="A20" t="str">
            <v>0130</v>
          </cell>
          <cell r="B20" t="str">
            <v>73022234416</v>
          </cell>
          <cell r="C20" t="str">
            <v>YAMILKA DE LA CARIDAD SOSA  REMÓN</v>
          </cell>
          <cell r="D20">
            <v>1955.1</v>
          </cell>
        </row>
        <row r="21">
          <cell r="A21" t="str">
            <v>0133</v>
          </cell>
          <cell r="B21" t="str">
            <v>75082000671</v>
          </cell>
          <cell r="C21" t="str">
            <v>VALIA NOGUERA FIGUEROA</v>
          </cell>
          <cell r="D21">
            <v>1479.81</v>
          </cell>
        </row>
        <row r="22">
          <cell r="A22" t="str">
            <v>0142</v>
          </cell>
          <cell r="B22" t="str">
            <v>77011307082</v>
          </cell>
          <cell r="C22" t="str">
            <v>ALAIN GARCÍA  JEREZ</v>
          </cell>
          <cell r="D22">
            <v>1243.17</v>
          </cell>
        </row>
        <row r="23">
          <cell r="A23" t="str">
            <v>0158</v>
          </cell>
          <cell r="B23" t="str">
            <v>64101405101</v>
          </cell>
          <cell r="C23" t="str">
            <v>BÁRBARO PABLO GONZÁLEZ  RODRÍGUEZ</v>
          </cell>
          <cell r="D23">
            <v>2169.61</v>
          </cell>
        </row>
        <row r="24">
          <cell r="A24" t="str">
            <v>0160</v>
          </cell>
          <cell r="B24" t="str">
            <v>67091002169</v>
          </cell>
          <cell r="C24" t="str">
            <v>ORLANDO LLANES  MESA</v>
          </cell>
          <cell r="D24">
            <v>1695.74</v>
          </cell>
        </row>
        <row r="25">
          <cell r="A25" t="str">
            <v>0183</v>
          </cell>
          <cell r="B25" t="str">
            <v>78111703042</v>
          </cell>
          <cell r="C25" t="str">
            <v>YANOSKY ESCAÑO  RODRÍGUEZ</v>
          </cell>
          <cell r="D25">
            <v>905.97</v>
          </cell>
        </row>
        <row r="26">
          <cell r="A26" t="str">
            <v>0189</v>
          </cell>
          <cell r="B26" t="str">
            <v>83051405903</v>
          </cell>
          <cell r="C26" t="str">
            <v>RAYWER SIERRA  RODRÍGUEZ</v>
          </cell>
          <cell r="D26">
            <v>1485</v>
          </cell>
        </row>
        <row r="27">
          <cell r="A27" t="str">
            <v>0261</v>
          </cell>
          <cell r="B27" t="str">
            <v>71123000994</v>
          </cell>
          <cell r="C27" t="str">
            <v>YADIRA FERRARI  SUÁREZ</v>
          </cell>
          <cell r="D27">
            <v>1754.44</v>
          </cell>
        </row>
        <row r="28">
          <cell r="A28" t="str">
            <v>0159</v>
          </cell>
          <cell r="B28" t="str">
            <v>65032131369</v>
          </cell>
          <cell r="C28" t="str">
            <v>ALEXIS SUÁREZ  CAPOTE</v>
          </cell>
          <cell r="D28">
            <v>2118.48</v>
          </cell>
        </row>
        <row r="29">
          <cell r="A29" t="str">
            <v>0353</v>
          </cell>
          <cell r="B29" t="str">
            <v>91071629640</v>
          </cell>
          <cell r="C29" t="str">
            <v>ALFREDO LOPEZ ALEMAN</v>
          </cell>
          <cell r="D29">
            <v>2266.46</v>
          </cell>
        </row>
        <row r="30">
          <cell r="A30" t="str">
            <v>0145</v>
          </cell>
          <cell r="B30" t="str">
            <v>77071308519</v>
          </cell>
          <cell r="C30" t="str">
            <v>YUDIETH PALENZUELA  YANES</v>
          </cell>
          <cell r="D30">
            <v>2988.24</v>
          </cell>
        </row>
        <row r="31">
          <cell r="A31" t="str">
            <v>0121</v>
          </cell>
          <cell r="B31" t="str">
            <v>67012521893</v>
          </cell>
          <cell r="C31" t="str">
            <v>ANA MARIA HERNÁNDEZ  GONZÁLEZ</v>
          </cell>
          <cell r="D31">
            <v>4205.38</v>
          </cell>
        </row>
        <row r="32">
          <cell r="A32" t="str">
            <v>0304</v>
          </cell>
          <cell r="B32" t="str">
            <v>67030304540</v>
          </cell>
          <cell r="C32" t="str">
            <v>EVIS ACUÑA BRAVO</v>
          </cell>
          <cell r="D32">
            <v>3103.24</v>
          </cell>
        </row>
        <row r="33">
          <cell r="A33" t="str">
            <v>03121</v>
          </cell>
          <cell r="B33" t="str">
            <v>72010305503</v>
          </cell>
          <cell r="C33" t="str">
            <v>RAUL  RODRIGUEZ SANCHEZ</v>
          </cell>
          <cell r="D33">
            <v>1767.21</v>
          </cell>
        </row>
        <row r="34">
          <cell r="A34" t="str">
            <v>0006</v>
          </cell>
          <cell r="B34" t="str">
            <v>60110319785</v>
          </cell>
          <cell r="C34" t="str">
            <v>ALFONSO COLINA  HURTADO</v>
          </cell>
          <cell r="D34">
            <v>2085.82</v>
          </cell>
        </row>
        <row r="35">
          <cell r="A35" t="str">
            <v>03128</v>
          </cell>
          <cell r="B35" t="str">
            <v>74040127747</v>
          </cell>
          <cell r="C35" t="str">
            <v>ADEL  FERNANDEZ GONZALEZ</v>
          </cell>
          <cell r="D35">
            <v>2252.58</v>
          </cell>
        </row>
        <row r="36">
          <cell r="A36" t="str">
            <v>0277</v>
          </cell>
          <cell r="B36" t="str">
            <v>60042007981</v>
          </cell>
          <cell r="C36" t="str">
            <v>PATRICIO HERNÁNDEZ  FÁBREGAS</v>
          </cell>
          <cell r="D36">
            <v>2986.77</v>
          </cell>
        </row>
        <row r="37">
          <cell r="A37" t="str">
            <v>0280</v>
          </cell>
          <cell r="B37" t="str">
            <v>66100605447</v>
          </cell>
          <cell r="C37" t="str">
            <v>ALEXIS ELIA CASTILLO  JIMÉNEZ</v>
          </cell>
          <cell r="D37">
            <v>2756.73</v>
          </cell>
        </row>
        <row r="38">
          <cell r="A38" t="str">
            <v>0126</v>
          </cell>
          <cell r="B38" t="str">
            <v>70092908981</v>
          </cell>
          <cell r="C38" t="str">
            <v>LUIS ROBERTO ALMAGUER  SOLIS</v>
          </cell>
          <cell r="D38">
            <v>3786.67</v>
          </cell>
        </row>
        <row r="39">
          <cell r="A39" t="str">
            <v>0161</v>
          </cell>
          <cell r="B39" t="str">
            <v>70100309809</v>
          </cell>
          <cell r="C39" t="str">
            <v>RAMÓN SALINA  RICARDO</v>
          </cell>
          <cell r="D39">
            <v>2726.85</v>
          </cell>
        </row>
        <row r="40">
          <cell r="A40" t="str">
            <v>0276</v>
          </cell>
          <cell r="B40" t="str">
            <v>85052422029</v>
          </cell>
          <cell r="C40" t="str">
            <v>JORGE LUIS SAAVEDRA  GARCÍA</v>
          </cell>
          <cell r="D40">
            <v>2953.87</v>
          </cell>
        </row>
        <row r="41">
          <cell r="A41" t="str">
            <v>03191</v>
          </cell>
          <cell r="B41" t="str">
            <v>88050126187</v>
          </cell>
          <cell r="C41" t="str">
            <v>RAIDEL PEREDA AGUILERA</v>
          </cell>
          <cell r="D41">
            <v>497.71</v>
          </cell>
        </row>
        <row r="42">
          <cell r="A42" t="str">
            <v>0376</v>
          </cell>
          <cell r="B42" t="str">
            <v>72012608486</v>
          </cell>
          <cell r="C42" t="str">
            <v>OSMANIS FERNANDEZ ANZARDO</v>
          </cell>
          <cell r="D42">
            <v>2082.91</v>
          </cell>
        </row>
        <row r="43">
          <cell r="A43" t="str">
            <v>0001</v>
          </cell>
          <cell r="B43" t="str">
            <v>68100113668</v>
          </cell>
          <cell r="C43" t="str">
            <v>ALFREDO IGARZA  BARRIEL</v>
          </cell>
          <cell r="D43">
            <v>2199.79</v>
          </cell>
        </row>
        <row r="44">
          <cell r="A44" t="str">
            <v>0023</v>
          </cell>
          <cell r="B44" t="str">
            <v>85071026793</v>
          </cell>
          <cell r="C44" t="str">
            <v>DIUNEIKY GIRÓN  NOA</v>
          </cell>
          <cell r="D44">
            <v>2016.84</v>
          </cell>
        </row>
        <row r="45">
          <cell r="A45" t="str">
            <v>0131</v>
          </cell>
          <cell r="B45" t="str">
            <v>73092710173</v>
          </cell>
          <cell r="C45" t="str">
            <v>GRISEL ORTEGA  ALVAREZ</v>
          </cell>
          <cell r="D45">
            <v>1233</v>
          </cell>
        </row>
        <row r="46">
          <cell r="A46" t="str">
            <v>0105</v>
          </cell>
          <cell r="B46" t="str">
            <v>64061801112</v>
          </cell>
          <cell r="C46" t="str">
            <v>DANIA BERETERVIDE  DOPICO</v>
          </cell>
          <cell r="D46">
            <v>3500.63</v>
          </cell>
        </row>
        <row r="47">
          <cell r="A47" t="str">
            <v>0333</v>
          </cell>
          <cell r="B47" t="str">
            <v>90050622896</v>
          </cell>
          <cell r="C47" t="str">
            <v>MARTHA BRENDA DÍAZ DELGADO</v>
          </cell>
          <cell r="D47">
            <v>747.72</v>
          </cell>
        </row>
        <row r="48">
          <cell r="A48" t="str">
            <v>0262</v>
          </cell>
          <cell r="B48" t="str">
            <v>66042814748</v>
          </cell>
          <cell r="C48" t="str">
            <v>FRANCISCO JAVIER CASTELLÓN  BARTROLI</v>
          </cell>
          <cell r="D48">
            <v>2177.47</v>
          </cell>
        </row>
        <row r="49">
          <cell r="A49" t="str">
            <v>0331</v>
          </cell>
          <cell r="B49" t="str">
            <v>96093008988</v>
          </cell>
          <cell r="C49" t="str">
            <v>ALEJANDRO  RAMÍREZ COMESAÑAS</v>
          </cell>
          <cell r="D49">
            <v>2034.15</v>
          </cell>
        </row>
        <row r="50">
          <cell r="A50" t="str">
            <v>0044</v>
          </cell>
          <cell r="B50" t="str">
            <v>64042014641</v>
          </cell>
          <cell r="C50" t="str">
            <v>ABEL ERNESTO URGELLES GARRIDO</v>
          </cell>
          <cell r="D50">
            <v>2779.9</v>
          </cell>
        </row>
        <row r="51">
          <cell r="A51" t="str">
            <v>0049</v>
          </cell>
          <cell r="B51" t="str">
            <v>61081602442</v>
          </cell>
          <cell r="C51" t="str">
            <v>OMAR VEGA  SIERRA</v>
          </cell>
          <cell r="D51">
            <v>1752.69</v>
          </cell>
        </row>
        <row r="52">
          <cell r="A52" t="str">
            <v>0067</v>
          </cell>
          <cell r="B52" t="str">
            <v>61121029863</v>
          </cell>
          <cell r="C52" t="str">
            <v>JORGE LUIS MARTÍNEZ  GONZÁLEZ</v>
          </cell>
          <cell r="D52">
            <v>1299.09</v>
          </cell>
        </row>
        <row r="53">
          <cell r="A53" t="str">
            <v>0169</v>
          </cell>
          <cell r="B53" t="str">
            <v>74120502342</v>
          </cell>
          <cell r="C53" t="str">
            <v>VLADIMIR  CLARO  NIKOLAIEVA</v>
          </cell>
          <cell r="D53">
            <v>2666.59</v>
          </cell>
        </row>
        <row r="54">
          <cell r="A54" t="str">
            <v>0180</v>
          </cell>
          <cell r="B54" t="str">
            <v>77012704342</v>
          </cell>
          <cell r="C54" t="str">
            <v>MANUEL GARCÍA  GUTIERREZ</v>
          </cell>
          <cell r="D54">
            <v>1731.46</v>
          </cell>
        </row>
        <row r="55">
          <cell r="A55" t="str">
            <v>03113</v>
          </cell>
          <cell r="B55" t="str">
            <v>95102746105</v>
          </cell>
          <cell r="C55" t="str">
            <v>MICHEL BARZAGA URQUIZA</v>
          </cell>
          <cell r="D55">
            <v>2760.06</v>
          </cell>
        </row>
        <row r="56">
          <cell r="A56" t="str">
            <v>03131</v>
          </cell>
          <cell r="B56" t="str">
            <v>87010707708</v>
          </cell>
          <cell r="C56" t="str">
            <v>OSMEL LEONARDO ZAMORA PEREZ</v>
          </cell>
          <cell r="D56">
            <v>2644.96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CA1304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2" ySplit="0" topLeftCell="AH1" activePane="topRight" state="frozen"/>
      <selection pane="topLeft" activeCell="B1" activeCellId="0" sqref="B1"/>
      <selection pane="topRight" activeCell="AN6" activeCellId="0" sqref="AN6"/>
    </sheetView>
  </sheetViews>
  <sheetFormatPr defaultColWidth="16.2890625" defaultRowHeight="1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2" width="7"/>
    <col collapsed="false" customWidth="true" hidden="false" outlineLevel="0" max="3" min="3" style="2" width="8.67"/>
    <col collapsed="false" customWidth="true" hidden="false" outlineLevel="0" max="4" min="4" style="2" width="15.38"/>
    <col collapsed="false" customWidth="true" hidden="false" outlineLevel="0" max="5" min="5" style="3" width="41.42"/>
    <col collapsed="false" customWidth="true" hidden="false" outlineLevel="0" max="6" min="6" style="4" width="7.86"/>
    <col collapsed="false" customWidth="true" hidden="false" outlineLevel="0" max="7" min="7" style="5" width="7.57"/>
    <col collapsed="false" customWidth="true" hidden="false" outlineLevel="0" max="8" min="8" style="5" width="11.14"/>
    <col collapsed="false" customWidth="true" hidden="false" outlineLevel="0" max="9" min="9" style="5" width="8.15"/>
    <col collapsed="false" customWidth="true" hidden="false" outlineLevel="0" max="10" min="10" style="5" width="10.57"/>
    <col collapsed="false" customWidth="true" hidden="false" outlineLevel="0" max="11" min="11" style="5" width="8.57"/>
    <col collapsed="false" customWidth="true" hidden="false" outlineLevel="0" max="12" min="12" style="5" width="11"/>
    <col collapsed="false" customWidth="true" hidden="false" outlineLevel="0" max="13" min="13" style="5" width="16.71"/>
    <col collapsed="false" customWidth="true" hidden="false" outlineLevel="0" max="14" min="14" style="6" width="7.42"/>
    <col collapsed="false" customWidth="true" hidden="false" outlineLevel="0" max="15" min="15" style="6" width="6.85"/>
    <col collapsed="false" customWidth="true" hidden="false" outlineLevel="0" max="16" min="16" style="6" width="7.29"/>
    <col collapsed="false" customWidth="true" hidden="false" outlineLevel="0" max="17" min="17" style="2" width="9.14"/>
    <col collapsed="false" customWidth="true" hidden="false" outlineLevel="0" max="18" min="18" style="2" width="12.15"/>
    <col collapsed="false" customWidth="true" hidden="false" outlineLevel="0" max="19" min="19" style="7" width="18.42"/>
    <col collapsed="false" customWidth="true" hidden="false" outlineLevel="0" max="20" min="20" style="8" width="13.71"/>
    <col collapsed="false" customWidth="true" hidden="false" outlineLevel="0" max="22" min="21" style="9" width="18.71"/>
    <col collapsed="false" customWidth="true" hidden="false" outlineLevel="0" max="23" min="23" style="10" width="13.42"/>
    <col collapsed="false" customWidth="true" hidden="false" outlineLevel="0" max="48" min="24" style="1" width="16.43"/>
    <col collapsed="false" customWidth="false" hidden="false" outlineLevel="0" max="49" min="49" style="1" width="16.29"/>
    <col collapsed="false" customWidth="true" hidden="false" outlineLevel="0" max="50" min="50" style="1" width="19.29"/>
    <col collapsed="false" customWidth="false" hidden="false" outlineLevel="0" max="16384" min="51" style="1" width="16.29"/>
  </cols>
  <sheetData>
    <row r="1" customFormat="false" ht="39.75" hidden="false" customHeight="true" outlineLevel="0" collapsed="false">
      <c r="I1" s="11"/>
      <c r="J1" s="11"/>
    </row>
    <row r="2" customFormat="false" ht="72" hidden="false" customHeight="true" outlineLevel="0" collapsed="false">
      <c r="B2" s="12"/>
      <c r="C2" s="12"/>
      <c r="D2" s="12"/>
      <c r="E2" s="13" t="s">
        <v>0</v>
      </c>
      <c r="F2" s="13"/>
      <c r="G2" s="13"/>
      <c r="H2" s="13"/>
      <c r="I2" s="14" t="s">
        <v>1</v>
      </c>
      <c r="J2" s="14"/>
      <c r="K2" s="15" t="s">
        <v>2</v>
      </c>
      <c r="L2" s="15"/>
      <c r="M2" s="14" t="s">
        <v>3</v>
      </c>
      <c r="N2" s="16"/>
      <c r="O2" s="16"/>
      <c r="P2" s="16"/>
      <c r="Q2" s="17"/>
      <c r="R2" s="17"/>
      <c r="S2" s="17"/>
      <c r="T2" s="18"/>
      <c r="U2" s="19"/>
      <c r="V2" s="20"/>
      <c r="W2" s="21"/>
    </row>
    <row r="3" customFormat="false" ht="29.25" hidden="false" customHeight="true" outlineLevel="0" collapsed="false">
      <c r="B3" s="22"/>
      <c r="C3" s="22"/>
      <c r="D3" s="22"/>
      <c r="F3" s="23"/>
      <c r="G3" s="24"/>
      <c r="H3" s="25"/>
      <c r="I3" s="26" t="n">
        <v>27494659.64</v>
      </c>
      <c r="J3" s="26"/>
      <c r="K3" s="27" t="n">
        <f aca="false">S274</f>
        <v>5563596.27333333</v>
      </c>
      <c r="L3" s="27"/>
      <c r="M3" s="28" t="n">
        <f aca="false">I3/K3</f>
        <v>4.94188619900111</v>
      </c>
      <c r="N3" s="16"/>
      <c r="O3" s="16"/>
      <c r="P3" s="16"/>
      <c r="Q3" s="17"/>
      <c r="R3" s="17"/>
      <c r="S3" s="17"/>
      <c r="T3" s="18"/>
      <c r="U3" s="19"/>
      <c r="V3" s="20"/>
      <c r="W3" s="21"/>
    </row>
    <row r="4" customFormat="false" ht="28.5" hidden="false" customHeight="true" outlineLevel="0" collapsed="false">
      <c r="B4" s="29" t="s">
        <v>4</v>
      </c>
      <c r="C4" s="29" t="s">
        <v>5</v>
      </c>
      <c r="D4" s="29" t="s">
        <v>6</v>
      </c>
      <c r="E4" s="30" t="s">
        <v>7</v>
      </c>
      <c r="F4" s="31"/>
      <c r="G4" s="32" t="s">
        <v>8</v>
      </c>
      <c r="H4" s="32"/>
      <c r="I4" s="32" t="s">
        <v>9</v>
      </c>
      <c r="J4" s="32"/>
      <c r="K4" s="32" t="s">
        <v>10</v>
      </c>
      <c r="L4" s="32"/>
      <c r="M4" s="33" t="s">
        <v>11</v>
      </c>
      <c r="N4" s="32" t="s">
        <v>12</v>
      </c>
      <c r="O4" s="32"/>
      <c r="P4" s="32"/>
      <c r="Q4" s="32"/>
      <c r="R4" s="34" t="s">
        <v>13</v>
      </c>
      <c r="S4" s="34" t="s">
        <v>14</v>
      </c>
      <c r="T4" s="35" t="s">
        <v>3</v>
      </c>
      <c r="U4" s="36" t="s">
        <v>15</v>
      </c>
      <c r="V4" s="37"/>
      <c r="W4" s="38"/>
      <c r="X4" s="39" t="s">
        <v>16</v>
      </c>
      <c r="Y4" s="39" t="s">
        <v>17</v>
      </c>
      <c r="Z4" s="40" t="s">
        <v>18</v>
      </c>
      <c r="AA4" s="41" t="s">
        <v>19</v>
      </c>
      <c r="AB4" s="41"/>
      <c r="AC4" s="42" t="s">
        <v>20</v>
      </c>
      <c r="AD4" s="43" t="s">
        <v>21</v>
      </c>
      <c r="AE4" s="43"/>
      <c r="AF4" s="42" t="s">
        <v>21</v>
      </c>
      <c r="AG4" s="44" t="s">
        <v>22</v>
      </c>
      <c r="AH4" s="45" t="s">
        <v>23</v>
      </c>
      <c r="AI4" s="45"/>
      <c r="AJ4" s="45"/>
      <c r="AK4" s="45"/>
      <c r="AL4" s="45"/>
      <c r="AM4" s="45"/>
      <c r="AN4" s="46" t="s">
        <v>24</v>
      </c>
      <c r="AO4" s="45" t="s">
        <v>23</v>
      </c>
      <c r="AP4" s="45"/>
      <c r="AQ4" s="45"/>
      <c r="AR4" s="45"/>
      <c r="AS4" s="45"/>
      <c r="AT4" s="45"/>
      <c r="AU4" s="46" t="s">
        <v>25</v>
      </c>
      <c r="AV4" s="46" t="s">
        <v>22</v>
      </c>
      <c r="AW4" s="47" t="s">
        <v>26</v>
      </c>
      <c r="AX4" s="47" t="s">
        <v>27</v>
      </c>
      <c r="AY4" s="47" t="s">
        <v>28</v>
      </c>
    </row>
    <row r="5" customFormat="false" ht="90" hidden="false" customHeight="true" outlineLevel="0" collapsed="false">
      <c r="B5" s="29"/>
      <c r="C5" s="29"/>
      <c r="D5" s="29"/>
      <c r="E5" s="30"/>
      <c r="F5" s="48" t="s">
        <v>29</v>
      </c>
      <c r="G5" s="33" t="s">
        <v>30</v>
      </c>
      <c r="H5" s="33" t="s">
        <v>31</v>
      </c>
      <c r="I5" s="33" t="s">
        <v>30</v>
      </c>
      <c r="J5" s="33" t="s">
        <v>31</v>
      </c>
      <c r="K5" s="33" t="s">
        <v>30</v>
      </c>
      <c r="L5" s="33" t="s">
        <v>31</v>
      </c>
      <c r="M5" s="33"/>
      <c r="N5" s="49" t="s">
        <v>8</v>
      </c>
      <c r="O5" s="49" t="s">
        <v>9</v>
      </c>
      <c r="P5" s="49" t="s">
        <v>10</v>
      </c>
      <c r="Q5" s="34" t="s">
        <v>32</v>
      </c>
      <c r="R5" s="34"/>
      <c r="S5" s="34"/>
      <c r="T5" s="35"/>
      <c r="U5" s="36"/>
      <c r="V5" s="37"/>
      <c r="W5" s="38"/>
      <c r="X5" s="39"/>
      <c r="Y5" s="39"/>
      <c r="Z5" s="40"/>
      <c r="AA5" s="50" t="n">
        <v>0.05</v>
      </c>
      <c r="AB5" s="51" t="n">
        <v>0.1</v>
      </c>
      <c r="AC5" s="42"/>
      <c r="AD5" s="52" t="n">
        <v>0.05</v>
      </c>
      <c r="AE5" s="53" t="n">
        <v>0.1</v>
      </c>
      <c r="AF5" s="42"/>
      <c r="AG5" s="42"/>
      <c r="AH5" s="54" t="n">
        <v>0.03</v>
      </c>
      <c r="AI5" s="55" t="n">
        <v>0.05</v>
      </c>
      <c r="AJ5" s="56" t="n">
        <v>0.075</v>
      </c>
      <c r="AK5" s="55" t="n">
        <v>0.1</v>
      </c>
      <c r="AL5" s="55" t="n">
        <v>0.15</v>
      </c>
      <c r="AM5" s="57" t="n">
        <v>0.2</v>
      </c>
      <c r="AN5" s="46"/>
      <c r="AO5" s="58" t="n">
        <v>0.03</v>
      </c>
      <c r="AP5" s="59" t="n">
        <v>0.05</v>
      </c>
      <c r="AQ5" s="60" t="n">
        <v>0.075</v>
      </c>
      <c r="AR5" s="59" t="n">
        <v>0.1</v>
      </c>
      <c r="AS5" s="59" t="n">
        <v>0.15</v>
      </c>
      <c r="AT5" s="61" t="n">
        <v>0.2</v>
      </c>
      <c r="AU5" s="46"/>
      <c r="AV5" s="46"/>
      <c r="AW5" s="47"/>
      <c r="AX5" s="47"/>
      <c r="AY5" s="47"/>
    </row>
    <row r="6" customFormat="false" ht="16.5" hidden="false" customHeight="true" outlineLevel="0" collapsed="false">
      <c r="B6" s="62" t="n">
        <v>1</v>
      </c>
      <c r="C6" s="63"/>
      <c r="D6" s="63"/>
      <c r="E6" s="64" t="s">
        <v>33</v>
      </c>
      <c r="F6" s="65" t="s">
        <v>34</v>
      </c>
      <c r="G6" s="66" t="n">
        <v>186</v>
      </c>
      <c r="H6" s="67" t="n">
        <v>10763.79</v>
      </c>
      <c r="I6" s="66" t="n">
        <v>96</v>
      </c>
      <c r="J6" s="68" t="n">
        <v>3475.34</v>
      </c>
      <c r="K6" s="66" t="n">
        <v>185</v>
      </c>
      <c r="L6" s="69" t="n">
        <v>6697.27</v>
      </c>
      <c r="M6" s="70" t="n">
        <f aca="false">(H6+J6+L6)/3</f>
        <v>6978.8</v>
      </c>
      <c r="N6" s="71" t="n">
        <v>4</v>
      </c>
      <c r="O6" s="71" t="n">
        <v>4</v>
      </c>
      <c r="P6" s="71" t="n">
        <v>4</v>
      </c>
      <c r="Q6" s="72" t="n">
        <f aca="false">SUM(N6:P6)/IF((3-COUNTIF(N6:P6,"NE")=0),1,(3-COUNTIF(N6:P6,"NE")))</f>
        <v>4</v>
      </c>
      <c r="R6" s="72" t="n">
        <f aca="false">IF(Q6&lt;=2,0,Q6)</f>
        <v>4</v>
      </c>
      <c r="S6" s="73" t="n">
        <f aca="false">M6*R6</f>
        <v>27915.2</v>
      </c>
      <c r="T6" s="74" t="n">
        <f aca="false">$M$3</f>
        <v>4.94188619900111</v>
      </c>
      <c r="U6" s="75" t="n">
        <f aca="false">ROUNDDOWN(S6*T6,2)</f>
        <v>137953.74</v>
      </c>
      <c r="V6" s="76"/>
      <c r="W6" s="77"/>
      <c r="X6" s="78" t="n">
        <f aca="false">VLOOKUP(E6,SALARIO!$D$4:$G$252,4,FALSE())</f>
        <v>6697.27</v>
      </c>
      <c r="Y6" s="79" t="n">
        <f aca="false">U6</f>
        <v>137953.74</v>
      </c>
      <c r="Z6" s="80" t="n">
        <f aca="false">X6+Y6</f>
        <v>144651.01</v>
      </c>
      <c r="AA6" s="81" t="n">
        <f aca="false">IF(X6&lt;=15000,X6*AA$5,15000*AA$5)</f>
        <v>334.8635</v>
      </c>
      <c r="AB6" s="82" t="n">
        <f aca="false">IF(X6&lt;=15000,0,(X6-15000)*AB$5)</f>
        <v>0</v>
      </c>
      <c r="AC6" s="83" t="n">
        <f aca="false">SUM(AA6:AB6)</f>
        <v>334.8635</v>
      </c>
      <c r="AD6" s="84" t="n">
        <f aca="false">IF(Z6&lt;=15000,Z6*AD$5,15000*AD$5)</f>
        <v>750</v>
      </c>
      <c r="AE6" s="82" t="n">
        <f aca="false">IF(Z6&lt;=15000,0,(Z6-15000)*AE$5)</f>
        <v>12965.101</v>
      </c>
      <c r="AF6" s="85" t="n">
        <f aca="false">SUM(AD6:AE6)</f>
        <v>13715.101</v>
      </c>
      <c r="AG6" s="86" t="n">
        <f aca="false">AF6-AC6</f>
        <v>13380.2375</v>
      </c>
      <c r="AH6" s="84" t="n">
        <f aca="false">IF(X6&gt;3260,IF(X6&gt;9510,(9510-3260)*AH$5,(X6-3260)*AH$5),0)</f>
        <v>103.1181</v>
      </c>
      <c r="AI6" s="87" t="n">
        <f aca="false">IF(X6&gt;9510,IF(X6&gt;15000,(15000-9510)*AI$5,(X6-9510)*AI$5),0)</f>
        <v>0</v>
      </c>
      <c r="AJ6" s="87" t="n">
        <f aca="false">IF(X6&gt;15000,IF(X6&gt;20000,(20000-15000)*AJ$5,(X6-15000)*AJ$5),0)</f>
        <v>0</v>
      </c>
      <c r="AK6" s="87" t="n">
        <f aca="false">IF(X6&gt;20000,IF(X6&gt;25000,(25000-20000)*AK$5,(X6-20000)*AK$5),0)</f>
        <v>0</v>
      </c>
      <c r="AL6" s="87" t="n">
        <f aca="false">IF(X6&gt;25000,IF(X6&gt;30000,(30000-25000)*AL$5,(X6-25000)*AL$5),0)</f>
        <v>0</v>
      </c>
      <c r="AM6" s="82" t="n">
        <f aca="false">IF(X6&gt;30000,(X6-30000)*AM$5,0)</f>
        <v>0</v>
      </c>
      <c r="AN6" s="88" t="n">
        <f aca="false">SUM(AH6:AM6)</f>
        <v>103.1181</v>
      </c>
      <c r="AO6" s="84" t="n">
        <f aca="false">IF(Z6&gt;3260,IF(Z6&gt;9510,(9510-3260)*AO$5,(Z6-3260)*AO$5),0)</f>
        <v>187.5</v>
      </c>
      <c r="AP6" s="87" t="n">
        <f aca="false">IF(Z6&gt;9510,IF(Z6&gt;15000,(15000-9510)*AP$5,(Z6-9510)*AP$5),0)</f>
        <v>274.5</v>
      </c>
      <c r="AQ6" s="87" t="n">
        <f aca="false">IF(Z6&gt;15000,IF(Z6&gt;20000,(20000-15000)*AQ$5,(Z6-15000)*AQ$5),0)</f>
        <v>375</v>
      </c>
      <c r="AR6" s="87" t="n">
        <f aca="false">IF(Z6&gt;20000,IF(Z6&gt;25000,(25000-20000)*AR$5,(Z6-20000)*AR$5),0)</f>
        <v>500</v>
      </c>
      <c r="AS6" s="87" t="n">
        <f aca="false">IF(Z6&gt;25000,IF(Z6&gt;30000,(30000-25000)*AS$5,(Z6-25000)*AS$5),0)</f>
        <v>750</v>
      </c>
      <c r="AT6" s="82" t="n">
        <f aca="false">IF(Z6&gt;30000,(Z6-30000)*AT$5,0)</f>
        <v>22930.202</v>
      </c>
      <c r="AU6" s="89" t="n">
        <f aca="false">SUM(AO6:AT6)</f>
        <v>25017.202</v>
      </c>
      <c r="AV6" s="90" t="n">
        <f aca="false">AU6-AN6</f>
        <v>24914.0839</v>
      </c>
      <c r="AW6" s="86"/>
      <c r="AX6" s="79" t="n">
        <f aca="false">Y6-AG6-AV6-AW6</f>
        <v>99659.4186</v>
      </c>
      <c r="AY6" s="91" t="s">
        <v>35</v>
      </c>
    </row>
    <row r="7" customFormat="false" ht="16.5" hidden="false" customHeight="true" outlineLevel="0" collapsed="false">
      <c r="B7" s="63" t="n">
        <v>2</v>
      </c>
      <c r="C7" s="63"/>
      <c r="D7" s="63"/>
      <c r="E7" s="64" t="s">
        <v>36</v>
      </c>
      <c r="F7" s="65" t="s">
        <v>37</v>
      </c>
      <c r="G7" s="66" t="n">
        <v>186</v>
      </c>
      <c r="H7" s="67" t="n">
        <v>9692.03</v>
      </c>
      <c r="I7" s="66" t="n">
        <v>97</v>
      </c>
      <c r="J7" s="68" t="n">
        <v>9166.29</v>
      </c>
      <c r="K7" s="66" t="n">
        <v>185</v>
      </c>
      <c r="L7" s="69" t="n">
        <v>8832.63</v>
      </c>
      <c r="M7" s="70" t="n">
        <f aca="false">(H7+J7+L7)/3</f>
        <v>9230.31666666667</v>
      </c>
      <c r="N7" s="71" t="n">
        <v>4</v>
      </c>
      <c r="O7" s="71" t="n">
        <v>4</v>
      </c>
      <c r="P7" s="71" t="n">
        <v>4</v>
      </c>
      <c r="Q7" s="72" t="n">
        <f aca="false">SUM(N7:P7)/IF((3-COUNTIF(N7:P7,"NE")=0),1,(3-COUNTIF(N7:P7,"NE")))</f>
        <v>4</v>
      </c>
      <c r="R7" s="72" t="n">
        <f aca="false">IF(Q7&lt;=2,0,Q7)</f>
        <v>4</v>
      </c>
      <c r="S7" s="73" t="n">
        <f aca="false">M7*R7</f>
        <v>36921.2666666667</v>
      </c>
      <c r="T7" s="74" t="n">
        <f aca="false">$M$3</f>
        <v>4.94188619900111</v>
      </c>
      <c r="U7" s="75" t="n">
        <f aca="false">ROUNDDOWN(S7*T7,2)</f>
        <v>182460.69</v>
      </c>
      <c r="V7" s="76"/>
      <c r="W7" s="77"/>
      <c r="X7" s="78" t="n">
        <f aca="false">VLOOKUP(E7,SALARIO!$D$4:$G$252,4,FALSE())</f>
        <v>8832.63</v>
      </c>
      <c r="Y7" s="79" t="n">
        <f aca="false">U7</f>
        <v>182460.69</v>
      </c>
      <c r="Z7" s="80" t="n">
        <f aca="false">X7+Y7</f>
        <v>191293.32</v>
      </c>
      <c r="AA7" s="81" t="n">
        <f aca="false">IF(X7&lt;=15000,X7*AA$5,15000*AA$5)</f>
        <v>441.6315</v>
      </c>
      <c r="AB7" s="82" t="n">
        <f aca="false">IF(X7&lt;=15000,0,(X7-15000)*AB$5)</f>
        <v>0</v>
      </c>
      <c r="AC7" s="83" t="n">
        <f aca="false">SUM(AA7:AB7)</f>
        <v>441.6315</v>
      </c>
      <c r="AD7" s="84" t="n">
        <f aca="false">IF(Z7&lt;=15000,Z7*AD$5,15000*AD$5)</f>
        <v>750</v>
      </c>
      <c r="AE7" s="82" t="n">
        <f aca="false">IF(Z7&lt;=15000,0,(Z7-15000)*AE$5)</f>
        <v>17629.332</v>
      </c>
      <c r="AF7" s="85" t="n">
        <f aca="false">SUM(AD7:AE7)</f>
        <v>18379.332</v>
      </c>
      <c r="AG7" s="86" t="n">
        <f aca="false">AF7-AC7</f>
        <v>17937.7005</v>
      </c>
      <c r="AH7" s="84" t="n">
        <f aca="false">IF(X7&gt;3260,IF(X7&gt;9510,(9510-3260)*AH$5,(X7-3260)*AH$5),0)</f>
        <v>167.1789</v>
      </c>
      <c r="AI7" s="87" t="n">
        <f aca="false">IF(X7&gt;9510,IF(X7&gt;15000,(15000-9510)*AI$5,(X7-9510)*AI$5),0)</f>
        <v>0</v>
      </c>
      <c r="AJ7" s="87" t="n">
        <f aca="false">IF(X7&gt;15000,IF(X7&gt;20000,(20000-15000)*AJ$5,(X7-15000)*AJ$5),0)</f>
        <v>0</v>
      </c>
      <c r="AK7" s="87" t="n">
        <f aca="false">IF(X7&gt;20000,IF(X7&gt;25000,(25000-20000)*AK$5,(X7-20000)*AK$5),0)</f>
        <v>0</v>
      </c>
      <c r="AL7" s="87" t="n">
        <f aca="false">IF(X7&gt;25000,IF(X7&gt;30000,(30000-25000)*AL$5,(X7-25000)*AL$5),0)</f>
        <v>0</v>
      </c>
      <c r="AM7" s="82" t="n">
        <f aca="false">IF(X7&gt;30000,(X7-30000)*AM$5,0)</f>
        <v>0</v>
      </c>
      <c r="AN7" s="88" t="n">
        <f aca="false">SUM(AH7:AM7)</f>
        <v>167.1789</v>
      </c>
      <c r="AO7" s="84" t="n">
        <f aca="false">IF(Z7&gt;3260,IF(Z7&gt;9510,(9510-3260)*AO$5,(Z7-3260)*AO$5),0)</f>
        <v>187.5</v>
      </c>
      <c r="AP7" s="87" t="n">
        <f aca="false">IF(Z7&gt;9510,IF(Z7&gt;15000,(15000-9510)*AP$5,(Z7-9510)*AP$5),0)</f>
        <v>274.5</v>
      </c>
      <c r="AQ7" s="87" t="n">
        <f aca="false">IF(Z7&gt;15000,IF(Z7&gt;20000,(20000-15000)*AQ$5,(Z7-15000)*AQ$5),0)</f>
        <v>375</v>
      </c>
      <c r="AR7" s="87" t="n">
        <f aca="false">IF(Z7&gt;20000,IF(Z7&gt;25000,(25000-20000)*AR$5,(Z7-20000)*AR$5),0)</f>
        <v>500</v>
      </c>
      <c r="AS7" s="87" t="n">
        <f aca="false">IF(Z7&gt;25000,IF(Z7&gt;30000,(30000-25000)*AS$5,(Z7-25000)*AS$5),0)</f>
        <v>750</v>
      </c>
      <c r="AT7" s="82" t="n">
        <f aca="false">IF(Z7&gt;30000,(Z7-30000)*AT$5,0)</f>
        <v>32258.664</v>
      </c>
      <c r="AU7" s="89" t="n">
        <f aca="false">SUM(AO7:AT7)</f>
        <v>34345.664</v>
      </c>
      <c r="AV7" s="90" t="n">
        <f aca="false">AU7-AN7</f>
        <v>34178.4851</v>
      </c>
      <c r="AW7" s="86"/>
      <c r="AX7" s="79" t="n">
        <f aca="false">Y7-AG7-AV7-AW7</f>
        <v>130344.5044</v>
      </c>
      <c r="AY7" s="91" t="s">
        <v>35</v>
      </c>
    </row>
    <row r="8" customFormat="false" ht="16.5" hidden="false" customHeight="true" outlineLevel="0" collapsed="false">
      <c r="B8" s="63" t="n">
        <v>3</v>
      </c>
      <c r="C8" s="63"/>
      <c r="D8" s="63"/>
      <c r="E8" s="64" t="s">
        <v>38</v>
      </c>
      <c r="F8" s="65" t="s">
        <v>34</v>
      </c>
      <c r="G8" s="66" t="n">
        <v>186</v>
      </c>
      <c r="H8" s="67" t="n">
        <v>7348.9</v>
      </c>
      <c r="I8" s="66" t="n">
        <v>193</v>
      </c>
      <c r="J8" s="68" t="n">
        <v>6986.88</v>
      </c>
      <c r="K8" s="66" t="n">
        <v>185</v>
      </c>
      <c r="L8" s="69" t="n">
        <v>6697.27</v>
      </c>
      <c r="M8" s="70" t="n">
        <f aca="false">(H8+J8+L8)/3</f>
        <v>7011.01666666667</v>
      </c>
      <c r="N8" s="71" t="n">
        <v>4</v>
      </c>
      <c r="O8" s="71" t="n">
        <v>4</v>
      </c>
      <c r="P8" s="71" t="n">
        <v>4</v>
      </c>
      <c r="Q8" s="72" t="n">
        <f aca="false">SUM(N8:P8)/IF((3-COUNTIF(N8:P8,"NE")=0),1,(3-COUNTIF(N8:P8,"NE")))</f>
        <v>4</v>
      </c>
      <c r="R8" s="72" t="n">
        <f aca="false">IF(Q8&lt;=2,0,Q8)</f>
        <v>4</v>
      </c>
      <c r="S8" s="73" t="n">
        <f aca="false">M8*R8</f>
        <v>28044.0666666667</v>
      </c>
      <c r="T8" s="74" t="n">
        <f aca="false">$M$3</f>
        <v>4.94188619900111</v>
      </c>
      <c r="U8" s="75" t="n">
        <f aca="false">ROUNDDOWN(S8*T8,2)</f>
        <v>138590.58</v>
      </c>
      <c r="V8" s="76"/>
      <c r="W8" s="77"/>
      <c r="X8" s="78" t="n">
        <f aca="false">VLOOKUP(E8,SALARIO!$D$4:$G$252,4,FALSE())</f>
        <v>6697.27</v>
      </c>
      <c r="Y8" s="79" t="n">
        <f aca="false">U8</f>
        <v>138590.58</v>
      </c>
      <c r="Z8" s="80" t="n">
        <f aca="false">X8+Y8</f>
        <v>145287.85</v>
      </c>
      <c r="AA8" s="81" t="n">
        <f aca="false">IF(X8&lt;=15000,X8*AA$5,15000*AA$5)</f>
        <v>334.8635</v>
      </c>
      <c r="AB8" s="82" t="n">
        <f aca="false">IF(X8&lt;=15000,0,(X8-15000)*AB$5)</f>
        <v>0</v>
      </c>
      <c r="AC8" s="83" t="n">
        <f aca="false">SUM(AA8:AB8)</f>
        <v>334.8635</v>
      </c>
      <c r="AD8" s="84" t="n">
        <f aca="false">IF(Z8&lt;=15000,Z8*AD$5,15000*AD$5)</f>
        <v>750</v>
      </c>
      <c r="AE8" s="82" t="n">
        <f aca="false">IF(Z8&lt;=15000,0,(Z8-15000)*AE$5)</f>
        <v>13028.785</v>
      </c>
      <c r="AF8" s="85" t="n">
        <f aca="false">SUM(AD8:AE8)</f>
        <v>13778.785</v>
      </c>
      <c r="AG8" s="86" t="n">
        <f aca="false">AF8-AC8</f>
        <v>13443.9215</v>
      </c>
      <c r="AH8" s="84" t="n">
        <f aca="false">IF(X8&gt;3260,IF(X8&gt;9510,(9510-3260)*AH$5,(X8-3260)*AH$5),0)</f>
        <v>103.1181</v>
      </c>
      <c r="AI8" s="87" t="n">
        <f aca="false">IF(X8&gt;9510,IF(X8&gt;15000,(15000-9510)*AI$5,(X8-9510)*AI$5),0)</f>
        <v>0</v>
      </c>
      <c r="AJ8" s="87" t="n">
        <f aca="false">IF(X8&gt;15000,IF(X8&gt;20000,(20000-15000)*AJ$5,(X8-15000)*AJ$5),0)</f>
        <v>0</v>
      </c>
      <c r="AK8" s="87" t="n">
        <f aca="false">IF(X8&gt;20000,IF(X8&gt;25000,(25000-20000)*AK$5,(X8-20000)*AK$5),0)</f>
        <v>0</v>
      </c>
      <c r="AL8" s="87" t="n">
        <f aca="false">IF(X8&gt;25000,IF(X8&gt;30000,(30000-25000)*AL$5,(X8-25000)*AL$5),0)</f>
        <v>0</v>
      </c>
      <c r="AM8" s="82" t="n">
        <f aca="false">IF(X8&gt;30000,(X8-30000)*AM$5,0)</f>
        <v>0</v>
      </c>
      <c r="AN8" s="88" t="n">
        <f aca="false">SUM(AH8:AM8)</f>
        <v>103.1181</v>
      </c>
      <c r="AO8" s="84" t="n">
        <f aca="false">IF(Z8&gt;3260,IF(Z8&gt;9510,(9510-3260)*AO$5,(Z8-3260)*AO$5),0)</f>
        <v>187.5</v>
      </c>
      <c r="AP8" s="87" t="n">
        <f aca="false">IF(Z8&gt;9510,IF(Z8&gt;15000,(15000-9510)*AP$5,(Z8-9510)*AP$5),0)</f>
        <v>274.5</v>
      </c>
      <c r="AQ8" s="87" t="n">
        <f aca="false">IF(Z8&gt;15000,IF(Z8&gt;20000,(20000-15000)*AQ$5,(Z8-15000)*AQ$5),0)</f>
        <v>375</v>
      </c>
      <c r="AR8" s="87" t="n">
        <f aca="false">IF(Z8&gt;20000,IF(Z8&gt;25000,(25000-20000)*AR$5,(Z8-20000)*AR$5),0)</f>
        <v>500</v>
      </c>
      <c r="AS8" s="87" t="n">
        <f aca="false">IF(Z8&gt;25000,IF(Z8&gt;30000,(30000-25000)*AS$5,(Z8-25000)*AS$5),0)</f>
        <v>750</v>
      </c>
      <c r="AT8" s="82" t="n">
        <f aca="false">IF(Z8&gt;30000,(Z8-30000)*AT$5,0)</f>
        <v>23057.57</v>
      </c>
      <c r="AU8" s="89" t="n">
        <f aca="false">SUM(AO8:AT8)</f>
        <v>25144.57</v>
      </c>
      <c r="AV8" s="90" t="n">
        <f aca="false">AU8-AN8</f>
        <v>25041.4519</v>
      </c>
      <c r="AW8" s="86"/>
      <c r="AX8" s="79" t="n">
        <f aca="false">Y8-AG8-AV8-AW8</f>
        <v>100105.2066</v>
      </c>
      <c r="AY8" s="91" t="s">
        <v>35</v>
      </c>
    </row>
    <row r="9" customFormat="false" ht="16.5" hidden="false" customHeight="true" outlineLevel="0" collapsed="false">
      <c r="B9" s="63" t="n">
        <v>4</v>
      </c>
      <c r="C9" s="63"/>
      <c r="D9" s="63"/>
      <c r="E9" s="64" t="s">
        <v>39</v>
      </c>
      <c r="F9" s="65" t="s">
        <v>34</v>
      </c>
      <c r="G9" s="66" t="n">
        <v>186</v>
      </c>
      <c r="H9" s="67" t="n">
        <v>7348.9</v>
      </c>
      <c r="I9" s="66" t="n">
        <v>193</v>
      </c>
      <c r="J9" s="68" t="n">
        <v>6986.88</v>
      </c>
      <c r="K9" s="66" t="n">
        <v>185</v>
      </c>
      <c r="L9" s="69" t="n">
        <v>6697.27</v>
      </c>
      <c r="M9" s="70" t="n">
        <f aca="false">(H9+J9+L9)/3</f>
        <v>7011.01666666667</v>
      </c>
      <c r="N9" s="71" t="n">
        <v>4</v>
      </c>
      <c r="O9" s="71" t="n">
        <v>4</v>
      </c>
      <c r="P9" s="71" t="n">
        <v>4</v>
      </c>
      <c r="Q9" s="72" t="n">
        <f aca="false">SUM(N9:P9)/IF((3-COUNTIF(N9:P9,"NE")=0),1,(3-COUNTIF(N9:P9,"NE")))</f>
        <v>4</v>
      </c>
      <c r="R9" s="72" t="n">
        <f aca="false">IF(Q9&lt;=2,0,Q9)</f>
        <v>4</v>
      </c>
      <c r="S9" s="73" t="n">
        <f aca="false">M9*R9</f>
        <v>28044.0666666667</v>
      </c>
      <c r="T9" s="74" t="n">
        <f aca="false">$M$3</f>
        <v>4.94188619900111</v>
      </c>
      <c r="U9" s="75" t="n">
        <f aca="false">ROUNDDOWN(S9*T9,2)</f>
        <v>138590.58</v>
      </c>
      <c r="V9" s="76"/>
      <c r="W9" s="77"/>
      <c r="X9" s="78" t="n">
        <f aca="false">VLOOKUP(E9,SALARIO!$D$4:$G$252,4,FALSE())</f>
        <v>6697.27</v>
      </c>
      <c r="Y9" s="79" t="n">
        <f aca="false">U9</f>
        <v>138590.58</v>
      </c>
      <c r="Z9" s="80" t="n">
        <f aca="false">X9+Y9</f>
        <v>145287.85</v>
      </c>
      <c r="AA9" s="81" t="n">
        <f aca="false">IF(X9&lt;=15000,X9*AA$5,15000*AA$5)</f>
        <v>334.8635</v>
      </c>
      <c r="AB9" s="82" t="n">
        <f aca="false">IF(X9&lt;=15000,0,(X9-15000)*AB$5)</f>
        <v>0</v>
      </c>
      <c r="AC9" s="83" t="n">
        <f aca="false">SUM(AA9:AB9)</f>
        <v>334.8635</v>
      </c>
      <c r="AD9" s="84" t="n">
        <f aca="false">IF(Z9&lt;=15000,Z9*AD$5,15000*AD$5)</f>
        <v>750</v>
      </c>
      <c r="AE9" s="82" t="n">
        <f aca="false">IF(Z9&lt;=15000,0,(Z9-15000)*AE$5)</f>
        <v>13028.785</v>
      </c>
      <c r="AF9" s="85" t="n">
        <f aca="false">SUM(AD9:AE9)</f>
        <v>13778.785</v>
      </c>
      <c r="AG9" s="86" t="n">
        <f aca="false">AF9-AC9</f>
        <v>13443.9215</v>
      </c>
      <c r="AH9" s="84" t="n">
        <f aca="false">IF(X9&gt;3260,IF(X9&gt;9510,(9510-3260)*AH$5,(X9-3260)*AH$5),0)</f>
        <v>103.1181</v>
      </c>
      <c r="AI9" s="87" t="n">
        <f aca="false">IF(X9&gt;9510,IF(X9&gt;15000,(15000-9510)*AI$5,(X9-9510)*AI$5),0)</f>
        <v>0</v>
      </c>
      <c r="AJ9" s="87" t="n">
        <f aca="false">IF(X9&gt;15000,IF(X9&gt;20000,(20000-15000)*AJ$5,(X9-15000)*AJ$5),0)</f>
        <v>0</v>
      </c>
      <c r="AK9" s="87" t="n">
        <f aca="false">IF(X9&gt;20000,IF(X9&gt;25000,(25000-20000)*AK$5,(X9-20000)*AK$5),0)</f>
        <v>0</v>
      </c>
      <c r="AL9" s="87" t="n">
        <f aca="false">IF(X9&gt;25000,IF(X9&gt;30000,(30000-25000)*AL$5,(X9-25000)*AL$5),0)</f>
        <v>0</v>
      </c>
      <c r="AM9" s="82" t="n">
        <f aca="false">IF(X9&gt;30000,(X9-30000)*AM$5,0)</f>
        <v>0</v>
      </c>
      <c r="AN9" s="88" t="n">
        <f aca="false">SUM(AH9:AM9)</f>
        <v>103.1181</v>
      </c>
      <c r="AO9" s="84" t="n">
        <f aca="false">IF(Z9&gt;3260,IF(Z9&gt;9510,(9510-3260)*AO$5,(Z9-3260)*AO$5),0)</f>
        <v>187.5</v>
      </c>
      <c r="AP9" s="87" t="n">
        <f aca="false">IF(Z9&gt;9510,IF(Z9&gt;15000,(15000-9510)*AP$5,(Z9-9510)*AP$5),0)</f>
        <v>274.5</v>
      </c>
      <c r="AQ9" s="87" t="n">
        <f aca="false">IF(Z9&gt;15000,IF(Z9&gt;20000,(20000-15000)*AQ$5,(Z9-15000)*AQ$5),0)</f>
        <v>375</v>
      </c>
      <c r="AR9" s="87" t="n">
        <f aca="false">IF(Z9&gt;20000,IF(Z9&gt;25000,(25000-20000)*AR$5,(Z9-20000)*AR$5),0)</f>
        <v>500</v>
      </c>
      <c r="AS9" s="87" t="n">
        <f aca="false">IF(Z9&gt;25000,IF(Z9&gt;30000,(30000-25000)*AS$5,(Z9-25000)*AS$5),0)</f>
        <v>750</v>
      </c>
      <c r="AT9" s="82" t="n">
        <f aca="false">IF(Z9&gt;30000,(Z9-30000)*AT$5,0)</f>
        <v>23057.57</v>
      </c>
      <c r="AU9" s="89" t="n">
        <f aca="false">SUM(AO9:AT9)</f>
        <v>25144.57</v>
      </c>
      <c r="AV9" s="90" t="n">
        <f aca="false">AU9-AN9</f>
        <v>25041.4519</v>
      </c>
      <c r="AW9" s="86"/>
      <c r="AX9" s="79" t="n">
        <f aca="false">Y9-AG9-AV9-AW9</f>
        <v>100105.2066</v>
      </c>
      <c r="AY9" s="91" t="s">
        <v>35</v>
      </c>
    </row>
    <row r="10" customFormat="false" ht="16.5" hidden="false" customHeight="true" outlineLevel="0" collapsed="false">
      <c r="B10" s="63" t="n">
        <v>5</v>
      </c>
      <c r="C10" s="63"/>
      <c r="D10" s="63"/>
      <c r="E10" s="92" t="s">
        <v>40</v>
      </c>
      <c r="F10" s="65" t="s">
        <v>34</v>
      </c>
      <c r="G10" s="66"/>
      <c r="H10" s="67"/>
      <c r="I10" s="66" t="n">
        <v>193</v>
      </c>
      <c r="J10" s="68" t="n">
        <v>6986.88</v>
      </c>
      <c r="K10" s="66" t="n">
        <v>185</v>
      </c>
      <c r="L10" s="69" t="n">
        <v>6697.27</v>
      </c>
      <c r="M10" s="70" t="n">
        <f aca="false">(H10+J10+L10)/3</f>
        <v>4561.38333333333</v>
      </c>
      <c r="N10" s="93" t="s">
        <v>41</v>
      </c>
      <c r="O10" s="71" t="n">
        <v>4</v>
      </c>
      <c r="P10" s="71" t="n">
        <v>4</v>
      </c>
      <c r="Q10" s="72" t="n">
        <f aca="false">SUM(N10:P10)/IF((3-COUNTIF(N10:P10,"NE")=0),1,(3-COUNTIF(N10:P10,"NE")))</f>
        <v>4</v>
      </c>
      <c r="R10" s="72" t="n">
        <f aca="false">IF(Q10&lt;=2,0,Q10)</f>
        <v>4</v>
      </c>
      <c r="S10" s="73" t="n">
        <f aca="false">M10*R10</f>
        <v>18245.5333333333</v>
      </c>
      <c r="T10" s="74" t="n">
        <f aca="false">$M$3</f>
        <v>4.94188619900111</v>
      </c>
      <c r="U10" s="75" t="n">
        <f aca="false">ROUNDDOWN(S10*T10,2)</f>
        <v>90167.34</v>
      </c>
      <c r="V10" s="76"/>
      <c r="W10" s="77"/>
      <c r="X10" s="78" t="n">
        <f aca="false">VLOOKUP(E10,SALARIO!$D$4:$G$252,4,FALSE())</f>
        <v>6697.27</v>
      </c>
      <c r="Y10" s="79" t="n">
        <f aca="false">U10</f>
        <v>90167.34</v>
      </c>
      <c r="Z10" s="80" t="n">
        <f aca="false">X10+Y10</f>
        <v>96864.61</v>
      </c>
      <c r="AA10" s="81" t="n">
        <f aca="false">IF(X10&lt;=15000,X10*AA$5,15000*AA$5)</f>
        <v>334.8635</v>
      </c>
      <c r="AB10" s="82" t="n">
        <f aca="false">IF(X10&lt;=15000,0,(X10-15000)*AB$5)</f>
        <v>0</v>
      </c>
      <c r="AC10" s="94" t="n">
        <f aca="false">SUM(AA10:AB10)</f>
        <v>334.8635</v>
      </c>
      <c r="AD10" s="84" t="n">
        <f aca="false">IF(Z10&lt;=15000,Z10*AD$5,15000*AD$5)</f>
        <v>750</v>
      </c>
      <c r="AE10" s="82" t="n">
        <f aca="false">IF(Z10&lt;=15000,0,(Z10-15000)*AE$5)</f>
        <v>8186.461</v>
      </c>
      <c r="AF10" s="85" t="n">
        <f aca="false">SUM(AD10:AE10)</f>
        <v>8936.461</v>
      </c>
      <c r="AG10" s="86" t="n">
        <f aca="false">AF10-AC10</f>
        <v>8601.5975</v>
      </c>
      <c r="AH10" s="84" t="n">
        <f aca="false">IF(X10&gt;3260,IF(X10&gt;9510,(9510-3260)*AH$5,(X10-3260)*AH$5),0)</f>
        <v>103.1181</v>
      </c>
      <c r="AI10" s="87" t="n">
        <f aca="false">IF(X10&gt;9510,IF(X10&gt;15000,(15000-9510)*AI$5,(X10-9510)*AI$5),0)</f>
        <v>0</v>
      </c>
      <c r="AJ10" s="87" t="n">
        <f aca="false">IF(X10&gt;15000,IF(X10&gt;20000,(20000-15000)*AJ$5,(X10-15000)*AJ$5),0)</f>
        <v>0</v>
      </c>
      <c r="AK10" s="87" t="n">
        <f aca="false">IF(X10&gt;20000,IF(X10&gt;25000,(25000-20000)*AK$5,(X10-20000)*AK$5),0)</f>
        <v>0</v>
      </c>
      <c r="AL10" s="87" t="n">
        <f aca="false">IF(X10&gt;25000,IF(X10&gt;30000,(30000-25000)*AL$5,(X10-25000)*AL$5),0)</f>
        <v>0</v>
      </c>
      <c r="AM10" s="82" t="n">
        <f aca="false">IF(X10&gt;30000,(X10-30000)*AM$5,0)</f>
        <v>0</v>
      </c>
      <c r="AN10" s="89" t="n">
        <f aca="false">SUM(AH10:AM10)</f>
        <v>103.1181</v>
      </c>
      <c r="AO10" s="84" t="n">
        <f aca="false">IF(Z10&gt;3260,IF(Z10&gt;9510,(9510-3260)*AO$5,(Z10-3260)*AO$5),0)</f>
        <v>187.5</v>
      </c>
      <c r="AP10" s="87" t="n">
        <f aca="false">IF(Z10&gt;9510,IF(Z10&gt;15000,(15000-9510)*AP$5,(Z10-9510)*AP$5),0)</f>
        <v>274.5</v>
      </c>
      <c r="AQ10" s="87" t="n">
        <f aca="false">IF(Z10&gt;15000,IF(Z10&gt;20000,(20000-15000)*AQ$5,(Z10-15000)*AQ$5),0)</f>
        <v>375</v>
      </c>
      <c r="AR10" s="87" t="n">
        <f aca="false">IF(Z10&gt;20000,IF(Z10&gt;25000,(25000-20000)*AR$5,(Z10-20000)*AR$5),0)</f>
        <v>500</v>
      </c>
      <c r="AS10" s="87" t="n">
        <f aca="false">IF(Z10&gt;25000,IF(Z10&gt;30000,(30000-25000)*AS$5,(Z10-25000)*AS$5),0)</f>
        <v>750</v>
      </c>
      <c r="AT10" s="82" t="n">
        <f aca="false">IF(Z10&gt;30000,(Z10-30000)*AT$5,0)</f>
        <v>13372.922</v>
      </c>
      <c r="AU10" s="89" t="n">
        <f aca="false">SUM(AO10:AT10)</f>
        <v>15459.922</v>
      </c>
      <c r="AV10" s="90" t="n">
        <f aca="false">AU10-AN10</f>
        <v>15356.8039</v>
      </c>
      <c r="AW10" s="86"/>
      <c r="AX10" s="79" t="n">
        <f aca="false">Y10-AG10-AV10-AW10</f>
        <v>66208.9386</v>
      </c>
      <c r="AY10" s="91" t="s">
        <v>35</v>
      </c>
    </row>
    <row r="11" customFormat="false" ht="16.5" hidden="false" customHeight="true" outlineLevel="0" collapsed="false">
      <c r="B11" s="63" t="n">
        <v>6</v>
      </c>
      <c r="C11" s="63"/>
      <c r="D11" s="63"/>
      <c r="E11" s="64" t="s">
        <v>42</v>
      </c>
      <c r="F11" s="65" t="s">
        <v>43</v>
      </c>
      <c r="G11" s="66" t="n">
        <v>178</v>
      </c>
      <c r="H11" s="67" t="n">
        <v>5429.15</v>
      </c>
      <c r="I11" s="66" t="n">
        <v>193</v>
      </c>
      <c r="J11" s="68" t="n">
        <v>5164.22</v>
      </c>
      <c r="K11" s="66" t="n">
        <v>168</v>
      </c>
      <c r="L11" s="69" t="n">
        <v>4923.03</v>
      </c>
      <c r="M11" s="70" t="n">
        <f aca="false">(H11+J11+L11)/3</f>
        <v>5172.13333333333</v>
      </c>
      <c r="N11" s="71" t="n">
        <v>4</v>
      </c>
      <c r="O11" s="71" t="n">
        <v>4</v>
      </c>
      <c r="P11" s="71" t="n">
        <v>4</v>
      </c>
      <c r="Q11" s="72" t="n">
        <f aca="false">SUM(N11:P11)/IF((3-COUNTIF(N11:P11,"NE")=0),1,(3-COUNTIF(N11:P11,"NE")))</f>
        <v>4</v>
      </c>
      <c r="R11" s="72" t="n">
        <f aca="false">IF(Q11&lt;=2,0,Q11)</f>
        <v>4</v>
      </c>
      <c r="S11" s="73" t="n">
        <f aca="false">M11*R11</f>
        <v>20688.5333333333</v>
      </c>
      <c r="T11" s="74" t="n">
        <f aca="false">$M$3</f>
        <v>4.94188619900111</v>
      </c>
      <c r="U11" s="75" t="n">
        <f aca="false">ROUNDDOWN(S11*T11,2)</f>
        <v>102240.37</v>
      </c>
      <c r="V11" s="76"/>
      <c r="W11" s="77"/>
      <c r="X11" s="78" t="n">
        <f aca="false">VLOOKUP(E11,SALARIO!$D$4:$G$252,4,FALSE())</f>
        <v>4923.03</v>
      </c>
      <c r="Y11" s="79" t="n">
        <f aca="false">U11</f>
        <v>102240.37</v>
      </c>
      <c r="Z11" s="80" t="n">
        <f aca="false">X11+Y11</f>
        <v>107163.4</v>
      </c>
      <c r="AA11" s="81" t="n">
        <f aca="false">IF(X11&lt;=15000,X11*AA$5,15000*AA$5)</f>
        <v>246.1515</v>
      </c>
      <c r="AB11" s="82" t="n">
        <f aca="false">IF(X11&lt;=15000,0,(X11-15000)*AB$5)</f>
        <v>0</v>
      </c>
      <c r="AC11" s="94" t="n">
        <f aca="false">SUM(AA11:AB11)</f>
        <v>246.1515</v>
      </c>
      <c r="AD11" s="84" t="n">
        <f aca="false">IF(Z11&lt;=15000,Z11*AD$5,15000*AD$5)</f>
        <v>750</v>
      </c>
      <c r="AE11" s="82" t="n">
        <f aca="false">IF(Z11&lt;=15000,0,(Z11-15000)*AE$5)</f>
        <v>9216.34</v>
      </c>
      <c r="AF11" s="85" t="n">
        <f aca="false">SUM(AD11:AE11)</f>
        <v>9966.34</v>
      </c>
      <c r="AG11" s="86" t="n">
        <f aca="false">AF11-AC11</f>
        <v>9720.1885</v>
      </c>
      <c r="AH11" s="84" t="n">
        <f aca="false">IF(X11&gt;3260,IF(X11&gt;9510,(9510-3260)*AH$5,(X11-3260)*AH$5),0)</f>
        <v>49.8909</v>
      </c>
      <c r="AI11" s="87" t="n">
        <f aca="false">IF(X11&gt;9510,IF(X11&gt;15000,(15000-9510)*AI$5,(X11-9510)*AI$5),0)</f>
        <v>0</v>
      </c>
      <c r="AJ11" s="87" t="n">
        <f aca="false">IF(X11&gt;15000,IF(X11&gt;20000,(20000-15000)*AJ$5,(X11-15000)*AJ$5),0)</f>
        <v>0</v>
      </c>
      <c r="AK11" s="87" t="n">
        <f aca="false">IF(X11&gt;20000,IF(X11&gt;25000,(25000-20000)*AK$5,(X11-20000)*AK$5),0)</f>
        <v>0</v>
      </c>
      <c r="AL11" s="87" t="n">
        <f aca="false">IF(X11&gt;25000,IF(X11&gt;30000,(30000-25000)*AL$5,(X11-25000)*AL$5),0)</f>
        <v>0</v>
      </c>
      <c r="AM11" s="82" t="n">
        <f aca="false">IF(X11&gt;30000,(X11-30000)*AM$5,0)</f>
        <v>0</v>
      </c>
      <c r="AN11" s="89" t="n">
        <f aca="false">SUM(AH11:AM11)</f>
        <v>49.8909</v>
      </c>
      <c r="AO11" s="84" t="n">
        <f aca="false">IF(Z11&gt;3260,IF(Z11&gt;9510,(9510-3260)*AO$5,(Z11-3260)*AO$5),0)</f>
        <v>187.5</v>
      </c>
      <c r="AP11" s="87" t="n">
        <f aca="false">IF(Z11&gt;9510,IF(Z11&gt;15000,(15000-9510)*AP$5,(Z11-9510)*AP$5),0)</f>
        <v>274.5</v>
      </c>
      <c r="AQ11" s="87" t="n">
        <f aca="false">IF(Z11&gt;15000,IF(Z11&gt;20000,(20000-15000)*AQ$5,(Z11-15000)*AQ$5),0)</f>
        <v>375</v>
      </c>
      <c r="AR11" s="87" t="n">
        <f aca="false">IF(Z11&gt;20000,IF(Z11&gt;25000,(25000-20000)*AR$5,(Z11-20000)*AR$5),0)</f>
        <v>500</v>
      </c>
      <c r="AS11" s="87" t="n">
        <f aca="false">IF(Z11&gt;25000,IF(Z11&gt;30000,(30000-25000)*AS$5,(Z11-25000)*AS$5),0)</f>
        <v>750</v>
      </c>
      <c r="AT11" s="82" t="n">
        <f aca="false">IF(Z11&gt;30000,(Z11-30000)*AT$5,0)</f>
        <v>15432.68</v>
      </c>
      <c r="AU11" s="89" t="n">
        <f aca="false">SUM(AO11:AT11)</f>
        <v>17519.68</v>
      </c>
      <c r="AV11" s="90" t="n">
        <f aca="false">AU11-AN11</f>
        <v>17469.7891</v>
      </c>
      <c r="AW11" s="86"/>
      <c r="AX11" s="79" t="n">
        <f aca="false">Y11-AG11-AV11-AW11</f>
        <v>75050.3924</v>
      </c>
      <c r="AY11" s="91" t="s">
        <v>35</v>
      </c>
    </row>
    <row r="12" customFormat="false" ht="16.5" hidden="false" customHeight="true" outlineLevel="0" collapsed="false">
      <c r="B12" s="63" t="n">
        <v>7</v>
      </c>
      <c r="C12" s="63"/>
      <c r="D12" s="63"/>
      <c r="E12" s="64" t="s">
        <v>44</v>
      </c>
      <c r="F12" s="65" t="s">
        <v>45</v>
      </c>
      <c r="G12" s="66" t="n">
        <v>186</v>
      </c>
      <c r="H12" s="67" t="n">
        <v>9266</v>
      </c>
      <c r="I12" s="66" t="n">
        <v>123</v>
      </c>
      <c r="J12" s="68" t="n">
        <v>8471.11</v>
      </c>
      <c r="K12" s="66" t="n">
        <v>185</v>
      </c>
      <c r="L12" s="69" t="n">
        <v>8444.39</v>
      </c>
      <c r="M12" s="70" t="n">
        <f aca="false">(H12+J12+L12)/3</f>
        <v>8727.16666666667</v>
      </c>
      <c r="N12" s="71" t="n">
        <v>4</v>
      </c>
      <c r="O12" s="71" t="n">
        <v>4</v>
      </c>
      <c r="P12" s="71" t="n">
        <v>4</v>
      </c>
      <c r="Q12" s="72" t="n">
        <f aca="false">SUM(N12:P12)/IF((3-COUNTIF(N12:P12,"NE")=0),1,(3-COUNTIF(N12:P12,"NE")))</f>
        <v>4</v>
      </c>
      <c r="R12" s="72" t="n">
        <f aca="false">IF(Q12&lt;=2,0,Q12)</f>
        <v>4</v>
      </c>
      <c r="S12" s="73" t="n">
        <f aca="false">M12*R12</f>
        <v>34908.6666666667</v>
      </c>
      <c r="T12" s="74" t="n">
        <f aca="false">$M$3</f>
        <v>4.94188619900111</v>
      </c>
      <c r="U12" s="75" t="n">
        <f aca="false">ROUNDDOWN(S12*T12,2)</f>
        <v>172514.65</v>
      </c>
      <c r="V12" s="76"/>
      <c r="W12" s="77"/>
      <c r="X12" s="78" t="n">
        <f aca="false">VLOOKUP(E12,SALARIO!$D$4:$G$252,4,FALSE())</f>
        <v>8444.39</v>
      </c>
      <c r="Y12" s="79" t="n">
        <f aca="false">U12</f>
        <v>172514.65</v>
      </c>
      <c r="Z12" s="80" t="n">
        <f aca="false">X12+Y12</f>
        <v>180959.04</v>
      </c>
      <c r="AA12" s="81" t="n">
        <f aca="false">IF(X12&lt;=15000,X12*AA$5,15000*AA$5)</f>
        <v>422.2195</v>
      </c>
      <c r="AB12" s="82" t="n">
        <f aca="false">IF(X12&lt;=15000,0,(X12-15000)*AB$5)</f>
        <v>0</v>
      </c>
      <c r="AC12" s="94" t="n">
        <f aca="false">SUM(AA12:AB12)</f>
        <v>422.2195</v>
      </c>
      <c r="AD12" s="84" t="n">
        <f aca="false">IF(Z12&lt;=15000,Z12*AD$5,15000*AD$5)</f>
        <v>750</v>
      </c>
      <c r="AE12" s="82" t="n">
        <f aca="false">IF(Z12&lt;=15000,0,(Z12-15000)*AE$5)</f>
        <v>16595.904</v>
      </c>
      <c r="AF12" s="85" t="n">
        <f aca="false">SUM(AD12:AE12)</f>
        <v>17345.904</v>
      </c>
      <c r="AG12" s="86" t="n">
        <f aca="false">AF12-AC12</f>
        <v>16923.6845</v>
      </c>
      <c r="AH12" s="84" t="n">
        <f aca="false">IF(X12&gt;3260,IF(X12&gt;9510,(9510-3260)*AH$5,(X12-3260)*AH$5),0)</f>
        <v>155.5317</v>
      </c>
      <c r="AI12" s="87" t="n">
        <f aca="false">IF(X12&gt;9510,IF(X12&gt;15000,(15000-9510)*AI$5,(X12-9510)*AI$5),0)</f>
        <v>0</v>
      </c>
      <c r="AJ12" s="87" t="n">
        <f aca="false">IF(X12&gt;15000,IF(X12&gt;20000,(20000-15000)*AJ$5,(X12-15000)*AJ$5),0)</f>
        <v>0</v>
      </c>
      <c r="AK12" s="87" t="n">
        <f aca="false">IF(X12&gt;20000,IF(X12&gt;25000,(25000-20000)*AK$5,(X12-20000)*AK$5),0)</f>
        <v>0</v>
      </c>
      <c r="AL12" s="87" t="n">
        <f aca="false">IF(X12&gt;25000,IF(X12&gt;30000,(30000-25000)*AL$5,(X12-25000)*AL$5),0)</f>
        <v>0</v>
      </c>
      <c r="AM12" s="82" t="n">
        <f aca="false">IF(X12&gt;30000,(X12-30000)*AM$5,0)</f>
        <v>0</v>
      </c>
      <c r="AN12" s="89" t="n">
        <f aca="false">SUM(AH12:AM12)</f>
        <v>155.5317</v>
      </c>
      <c r="AO12" s="84" t="n">
        <f aca="false">IF(Z12&gt;3260,IF(Z12&gt;9510,(9510-3260)*AO$5,(Z12-3260)*AO$5),0)</f>
        <v>187.5</v>
      </c>
      <c r="AP12" s="87" t="n">
        <f aca="false">IF(Z12&gt;9510,IF(Z12&gt;15000,(15000-9510)*AP$5,(Z12-9510)*AP$5),0)</f>
        <v>274.5</v>
      </c>
      <c r="AQ12" s="87" t="n">
        <f aca="false">IF(Z12&gt;15000,IF(Z12&gt;20000,(20000-15000)*AQ$5,(Z12-15000)*AQ$5),0)</f>
        <v>375</v>
      </c>
      <c r="AR12" s="87" t="n">
        <f aca="false">IF(Z12&gt;20000,IF(Z12&gt;25000,(25000-20000)*AR$5,(Z12-20000)*AR$5),0)</f>
        <v>500</v>
      </c>
      <c r="AS12" s="87" t="n">
        <f aca="false">IF(Z12&gt;25000,IF(Z12&gt;30000,(30000-25000)*AS$5,(Z12-25000)*AS$5),0)</f>
        <v>750</v>
      </c>
      <c r="AT12" s="82" t="n">
        <f aca="false">IF(Z12&gt;30000,(Z12-30000)*AT$5,0)</f>
        <v>30191.808</v>
      </c>
      <c r="AU12" s="89" t="n">
        <f aca="false">SUM(AO12:AT12)</f>
        <v>32278.808</v>
      </c>
      <c r="AV12" s="90" t="n">
        <f aca="false">AU12-AN12</f>
        <v>32123.2763</v>
      </c>
      <c r="AW12" s="86"/>
      <c r="AX12" s="79" t="n">
        <f aca="false">Y12-AG12-AV12-AW12</f>
        <v>123467.6892</v>
      </c>
      <c r="AY12" s="91" t="s">
        <v>35</v>
      </c>
    </row>
    <row r="13" s="95" customFormat="true" ht="16.5" hidden="false" customHeight="true" outlineLevel="0" collapsed="false">
      <c r="B13" s="62" t="n">
        <v>8</v>
      </c>
      <c r="C13" s="62"/>
      <c r="D13" s="62"/>
      <c r="E13" s="64" t="s">
        <v>46</v>
      </c>
      <c r="F13" s="65" t="s">
        <v>47</v>
      </c>
      <c r="G13" s="66" t="n">
        <v>192</v>
      </c>
      <c r="H13" s="67" t="n">
        <v>5090.76</v>
      </c>
      <c r="I13" s="66" t="n">
        <v>192</v>
      </c>
      <c r="J13" s="68" t="n">
        <v>4525.12</v>
      </c>
      <c r="K13" s="66" t="n">
        <v>168</v>
      </c>
      <c r="L13" s="69" t="n">
        <v>3959.48</v>
      </c>
      <c r="M13" s="70" t="n">
        <f aca="false">(H13+J13+L13)/3</f>
        <v>4525.12</v>
      </c>
      <c r="N13" s="71" t="n">
        <v>4</v>
      </c>
      <c r="O13" s="71" t="n">
        <v>4</v>
      </c>
      <c r="P13" s="71" t="n">
        <v>4</v>
      </c>
      <c r="Q13" s="72" t="n">
        <f aca="false">SUM(N13:P13)/IF((3-COUNTIF(N13:P13,"NE")=0),1,(3-COUNTIF(N13:P13,"NE")))</f>
        <v>4</v>
      </c>
      <c r="R13" s="72" t="n">
        <f aca="false">IF(Q13&lt;=2,0,Q13)</f>
        <v>4</v>
      </c>
      <c r="S13" s="73" t="n">
        <f aca="false">M13*R13</f>
        <v>18100.48</v>
      </c>
      <c r="T13" s="74" t="n">
        <f aca="false">$M$3</f>
        <v>4.94188619900111</v>
      </c>
      <c r="U13" s="75" t="n">
        <f aca="false">ROUNDDOWN(S13*T13,2)</f>
        <v>89450.51</v>
      </c>
      <c r="V13" s="76"/>
      <c r="W13" s="77"/>
      <c r="X13" s="78" t="n">
        <f aca="false">VLOOKUP(E13,SALARIO!$D$4:$G$252,4,FALSE())</f>
        <v>3959.48</v>
      </c>
      <c r="Y13" s="79" t="n">
        <f aca="false">U13</f>
        <v>89450.51</v>
      </c>
      <c r="Z13" s="80" t="n">
        <f aca="false">X13+Y13</f>
        <v>93409.99</v>
      </c>
      <c r="AA13" s="81" t="n">
        <f aca="false">IF(X13&lt;=15000,X13*AA$5,15000*AA$5)</f>
        <v>197.974</v>
      </c>
      <c r="AB13" s="82" t="n">
        <f aca="false">IF(X13&lt;=15000,0,(X13-15000)*AB$5)</f>
        <v>0</v>
      </c>
      <c r="AC13" s="94" t="n">
        <f aca="false">SUM(AA13:AB13)</f>
        <v>197.974</v>
      </c>
      <c r="AD13" s="84" t="n">
        <f aca="false">IF(Z13&lt;=15000,Z13*AD$5,15000*AD$5)</f>
        <v>750</v>
      </c>
      <c r="AE13" s="82" t="n">
        <f aca="false">IF(Z13&lt;=15000,0,(Z13-15000)*AE$5)</f>
        <v>7840.999</v>
      </c>
      <c r="AF13" s="85" t="n">
        <f aca="false">SUM(AD13:AE13)</f>
        <v>8590.999</v>
      </c>
      <c r="AG13" s="86" t="n">
        <f aca="false">AF13-AC13</f>
        <v>8393.025</v>
      </c>
      <c r="AH13" s="84" t="n">
        <f aca="false">IF(X13&gt;3260,IF(X13&gt;9510,(9510-3260)*AH$5,(X13-3260)*AH$5),0)</f>
        <v>20.9844</v>
      </c>
      <c r="AI13" s="87" t="n">
        <f aca="false">IF(X13&gt;9510,IF(X13&gt;15000,(15000-9510)*AI$5,(X13-9510)*AI$5),0)</f>
        <v>0</v>
      </c>
      <c r="AJ13" s="87" t="n">
        <f aca="false">IF(X13&gt;15000,IF(X13&gt;20000,(20000-15000)*AJ$5,(X13-15000)*AJ$5),0)</f>
        <v>0</v>
      </c>
      <c r="AK13" s="87" t="n">
        <f aca="false">IF(X13&gt;20000,IF(X13&gt;25000,(25000-20000)*AK$5,(X13-20000)*AK$5),0)</f>
        <v>0</v>
      </c>
      <c r="AL13" s="87" t="n">
        <f aca="false">IF(X13&gt;25000,IF(X13&gt;30000,(30000-25000)*AL$5,(X13-25000)*AL$5),0)</f>
        <v>0</v>
      </c>
      <c r="AM13" s="82" t="n">
        <f aca="false">IF(X13&gt;30000,(X13-30000)*AM$5,0)</f>
        <v>0</v>
      </c>
      <c r="AN13" s="89" t="n">
        <f aca="false">SUM(AH13:AM13)</f>
        <v>20.9844</v>
      </c>
      <c r="AO13" s="84" t="n">
        <f aca="false">IF(Z13&gt;3260,IF(Z13&gt;9510,(9510-3260)*AO$5,(Z13-3260)*AO$5),0)</f>
        <v>187.5</v>
      </c>
      <c r="AP13" s="87" t="n">
        <f aca="false">IF(Z13&gt;9510,IF(Z13&gt;15000,(15000-9510)*AP$5,(Z13-9510)*AP$5),0)</f>
        <v>274.5</v>
      </c>
      <c r="AQ13" s="87" t="n">
        <f aca="false">IF(Z13&gt;15000,IF(Z13&gt;20000,(20000-15000)*AQ$5,(Z13-15000)*AQ$5),0)</f>
        <v>375</v>
      </c>
      <c r="AR13" s="87" t="n">
        <f aca="false">IF(Z13&gt;20000,IF(Z13&gt;25000,(25000-20000)*AR$5,(Z13-20000)*AR$5),0)</f>
        <v>500</v>
      </c>
      <c r="AS13" s="87" t="n">
        <f aca="false">IF(Z13&gt;25000,IF(Z13&gt;30000,(30000-25000)*AS$5,(Z13-25000)*AS$5),0)</f>
        <v>750</v>
      </c>
      <c r="AT13" s="82" t="n">
        <f aca="false">IF(Z13&gt;30000,(Z13-30000)*AT$5,0)</f>
        <v>12681.998</v>
      </c>
      <c r="AU13" s="89" t="n">
        <f aca="false">SUM(AO13:AT13)</f>
        <v>14768.998</v>
      </c>
      <c r="AV13" s="90" t="n">
        <f aca="false">AU13-AN13</f>
        <v>14748.0136</v>
      </c>
      <c r="AW13" s="86"/>
      <c r="AX13" s="79" t="n">
        <f aca="false">Y13-AG13-AV13-AW13</f>
        <v>66309.4714</v>
      </c>
      <c r="AY13" s="91" t="s">
        <v>35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customFormat="false" ht="16.5" hidden="false" customHeight="true" outlineLevel="0" collapsed="false">
      <c r="B14" s="63" t="n">
        <v>9</v>
      </c>
      <c r="C14" s="63"/>
      <c r="D14" s="63"/>
      <c r="E14" s="64" t="s">
        <v>48</v>
      </c>
      <c r="F14" s="65" t="s">
        <v>47</v>
      </c>
      <c r="G14" s="66" t="n">
        <v>171</v>
      </c>
      <c r="H14" s="67" t="n">
        <v>4259.57</v>
      </c>
      <c r="I14" s="66" t="n">
        <v>202.5</v>
      </c>
      <c r="J14" s="68" t="n">
        <v>4700.86</v>
      </c>
      <c r="K14" s="66" t="n">
        <v>189.75</v>
      </c>
      <c r="L14" s="69" t="n">
        <v>4405.03</v>
      </c>
      <c r="M14" s="70" t="n">
        <f aca="false">(H14+J14+L14)/3</f>
        <v>4455.15333333333</v>
      </c>
      <c r="N14" s="71" t="n">
        <v>4</v>
      </c>
      <c r="O14" s="71" t="n">
        <v>4</v>
      </c>
      <c r="P14" s="71" t="n">
        <v>4</v>
      </c>
      <c r="Q14" s="72" t="n">
        <f aca="false">SUM(N14:P14)/IF((3-COUNTIF(N14:P14,"NE")=0),1,(3-COUNTIF(N14:P14,"NE")))</f>
        <v>4</v>
      </c>
      <c r="R14" s="72" t="n">
        <f aca="false">IF(Q14&lt;=2,0,Q14)</f>
        <v>4</v>
      </c>
      <c r="S14" s="73" t="n">
        <f aca="false">M14*R14</f>
        <v>17820.6133333333</v>
      </c>
      <c r="T14" s="74" t="n">
        <f aca="false">$M$3</f>
        <v>4.94188619900111</v>
      </c>
      <c r="U14" s="75" t="n">
        <f aca="false">ROUNDDOWN(S14*T14,2)</f>
        <v>88067.44</v>
      </c>
      <c r="V14" s="76"/>
      <c r="W14" s="77"/>
      <c r="X14" s="78" t="n">
        <f aca="false">VLOOKUP(E14,SALARIO!$D$4:$G$252,4,FALSE())</f>
        <v>5134.94</v>
      </c>
      <c r="Y14" s="79" t="n">
        <f aca="false">U14</f>
        <v>88067.44</v>
      </c>
      <c r="Z14" s="80" t="n">
        <f aca="false">X14+Y14</f>
        <v>93202.38</v>
      </c>
      <c r="AA14" s="81" t="n">
        <f aca="false">IF(X14&lt;=15000,X14*AA$5,15000*AA$5)</f>
        <v>256.747</v>
      </c>
      <c r="AB14" s="82" t="n">
        <f aca="false">IF(X14&lt;=15000,0,(X14-15000)*AB$5)</f>
        <v>0</v>
      </c>
      <c r="AC14" s="94" t="n">
        <f aca="false">SUM(AA14:AB14)</f>
        <v>256.747</v>
      </c>
      <c r="AD14" s="84" t="n">
        <f aca="false">IF(Z14&lt;=15000,Z14*AD$5,15000*AD$5)</f>
        <v>750</v>
      </c>
      <c r="AE14" s="82" t="n">
        <f aca="false">IF(Z14&lt;=15000,0,(Z14-15000)*AE$5)</f>
        <v>7820.238</v>
      </c>
      <c r="AF14" s="85" t="n">
        <f aca="false">SUM(AD14:AE14)</f>
        <v>8570.238</v>
      </c>
      <c r="AG14" s="86" t="n">
        <f aca="false">AF14-AC14</f>
        <v>8313.491</v>
      </c>
      <c r="AH14" s="84" t="n">
        <f aca="false">IF(X14&gt;3260,IF(X14&gt;9510,(9510-3260)*AH$5,(X14-3260)*AH$5),0)</f>
        <v>56.2482</v>
      </c>
      <c r="AI14" s="87" t="n">
        <f aca="false">IF(X14&gt;9510,IF(X14&gt;15000,(15000-9510)*AI$5,(X14-9510)*AI$5),0)</f>
        <v>0</v>
      </c>
      <c r="AJ14" s="87" t="n">
        <f aca="false">IF(X14&gt;15000,IF(X14&gt;20000,(20000-15000)*AJ$5,(X14-15000)*AJ$5),0)</f>
        <v>0</v>
      </c>
      <c r="AK14" s="87" t="n">
        <f aca="false">IF(X14&gt;20000,IF(X14&gt;25000,(25000-20000)*AK$5,(X14-20000)*AK$5),0)</f>
        <v>0</v>
      </c>
      <c r="AL14" s="87" t="n">
        <f aca="false">IF(X14&gt;25000,IF(X14&gt;30000,(30000-25000)*AL$5,(X14-25000)*AL$5),0)</f>
        <v>0</v>
      </c>
      <c r="AM14" s="82" t="n">
        <f aca="false">IF(X14&gt;30000,(X14-30000)*AM$5,0)</f>
        <v>0</v>
      </c>
      <c r="AN14" s="89" t="n">
        <f aca="false">SUM(AH14:AM14)</f>
        <v>56.2482</v>
      </c>
      <c r="AO14" s="84" t="n">
        <f aca="false">IF(Z14&gt;3260,IF(Z14&gt;9510,(9510-3260)*AO$5,(Z14-3260)*AO$5),0)</f>
        <v>187.5</v>
      </c>
      <c r="AP14" s="87" t="n">
        <f aca="false">IF(Z14&gt;9510,IF(Z14&gt;15000,(15000-9510)*AP$5,(Z14-9510)*AP$5),0)</f>
        <v>274.5</v>
      </c>
      <c r="AQ14" s="87" t="n">
        <f aca="false">IF(Z14&gt;15000,IF(Z14&gt;20000,(20000-15000)*AQ$5,(Z14-15000)*AQ$5),0)</f>
        <v>375</v>
      </c>
      <c r="AR14" s="87" t="n">
        <f aca="false">IF(Z14&gt;20000,IF(Z14&gt;25000,(25000-20000)*AR$5,(Z14-20000)*AR$5),0)</f>
        <v>500</v>
      </c>
      <c r="AS14" s="87" t="n">
        <f aca="false">IF(Z14&gt;25000,IF(Z14&gt;30000,(30000-25000)*AS$5,(Z14-25000)*AS$5),0)</f>
        <v>750</v>
      </c>
      <c r="AT14" s="82" t="n">
        <f aca="false">IF(Z14&gt;30000,(Z14-30000)*AT$5,0)</f>
        <v>12640.476</v>
      </c>
      <c r="AU14" s="89" t="n">
        <f aca="false">SUM(AO14:AT14)</f>
        <v>14727.476</v>
      </c>
      <c r="AV14" s="90" t="n">
        <f aca="false">AU14-AN14</f>
        <v>14671.2278</v>
      </c>
      <c r="AW14" s="86"/>
      <c r="AX14" s="79" t="n">
        <f aca="false">Y14-AG14-AV14-AW14</f>
        <v>65082.7212</v>
      </c>
      <c r="AY14" s="91" t="s">
        <v>35</v>
      </c>
    </row>
    <row r="15" customFormat="false" ht="16.5" hidden="false" customHeight="true" outlineLevel="0" collapsed="false">
      <c r="B15" s="63" t="n">
        <v>10</v>
      </c>
      <c r="C15" s="63"/>
      <c r="D15" s="63"/>
      <c r="E15" s="64" t="s">
        <v>49</v>
      </c>
      <c r="F15" s="65" t="s">
        <v>47</v>
      </c>
      <c r="G15" s="66" t="n">
        <v>204</v>
      </c>
      <c r="H15" s="67" t="n">
        <v>5315.86</v>
      </c>
      <c r="I15" s="66" t="n">
        <v>178.5</v>
      </c>
      <c r="J15" s="68" t="n">
        <v>4398.03</v>
      </c>
      <c r="K15" s="66" t="n">
        <v>191.25</v>
      </c>
      <c r="L15" s="69" t="n">
        <v>4430.76</v>
      </c>
      <c r="M15" s="70" t="n">
        <f aca="false">(H15+J15+L15)/3</f>
        <v>4714.88333333333</v>
      </c>
      <c r="N15" s="71" t="n">
        <v>4</v>
      </c>
      <c r="O15" s="71" t="n">
        <v>4</v>
      </c>
      <c r="P15" s="71" t="n">
        <v>4</v>
      </c>
      <c r="Q15" s="72" t="n">
        <f aca="false">SUM(N15:P15)/IF((3-COUNTIF(N15:P15,"NE")=0),1,(3-COUNTIF(N15:P15,"NE")))</f>
        <v>4</v>
      </c>
      <c r="R15" s="72" t="n">
        <f aca="false">IF(Q15&lt;=2,0,Q15)</f>
        <v>4</v>
      </c>
      <c r="S15" s="73" t="n">
        <f aca="false">M15*R15</f>
        <v>18859.5333333333</v>
      </c>
      <c r="T15" s="74" t="n">
        <f aca="false">$M$3</f>
        <v>4.94188619900111</v>
      </c>
      <c r="U15" s="75" t="n">
        <f aca="false">ROUNDDOWN(S15*T15,2)</f>
        <v>93201.66</v>
      </c>
      <c r="V15" s="76"/>
      <c r="W15" s="77"/>
      <c r="X15" s="78" t="n">
        <f aca="false">VLOOKUP(E15,SALARIO!$D$4:$G$252,4,FALSE())</f>
        <v>4430.76</v>
      </c>
      <c r="Y15" s="79" t="n">
        <f aca="false">U15</f>
        <v>93201.66</v>
      </c>
      <c r="Z15" s="80" t="n">
        <f aca="false">X15+Y15</f>
        <v>97632.42</v>
      </c>
      <c r="AA15" s="81" t="n">
        <f aca="false">IF(X15&lt;=15000,X15*AA$5,15000*AA$5)</f>
        <v>221.538</v>
      </c>
      <c r="AB15" s="82" t="n">
        <f aca="false">IF(X15&lt;=15000,0,(X15-15000)*AB$5)</f>
        <v>0</v>
      </c>
      <c r="AC15" s="94" t="n">
        <f aca="false">SUM(AA15:AB15)</f>
        <v>221.538</v>
      </c>
      <c r="AD15" s="84" t="n">
        <f aca="false">IF(Z15&lt;=15000,Z15*AD$5,15000*AD$5)</f>
        <v>750</v>
      </c>
      <c r="AE15" s="82" t="n">
        <f aca="false">IF(Z15&lt;=15000,0,(Z15-15000)*AE$5)</f>
        <v>8263.242</v>
      </c>
      <c r="AF15" s="85" t="n">
        <f aca="false">SUM(AD15:AE15)</f>
        <v>9013.242</v>
      </c>
      <c r="AG15" s="86" t="n">
        <f aca="false">AF15-AC15</f>
        <v>8791.704</v>
      </c>
      <c r="AH15" s="84" t="n">
        <f aca="false">IF(X15&gt;3260,IF(X15&gt;9510,(9510-3260)*AH$5,(X15-3260)*AH$5),0)</f>
        <v>35.1228</v>
      </c>
      <c r="AI15" s="87" t="n">
        <f aca="false">IF(X15&gt;9510,IF(X15&gt;15000,(15000-9510)*AI$5,(X15-9510)*AI$5),0)</f>
        <v>0</v>
      </c>
      <c r="AJ15" s="87" t="n">
        <f aca="false">IF(X15&gt;15000,IF(X15&gt;20000,(20000-15000)*AJ$5,(X15-15000)*AJ$5),0)</f>
        <v>0</v>
      </c>
      <c r="AK15" s="87" t="n">
        <f aca="false">IF(X15&gt;20000,IF(X15&gt;25000,(25000-20000)*AK$5,(X15-20000)*AK$5),0)</f>
        <v>0</v>
      </c>
      <c r="AL15" s="87" t="n">
        <f aca="false">IF(X15&gt;25000,IF(X15&gt;30000,(30000-25000)*AL$5,(X15-25000)*AL$5),0)</f>
        <v>0</v>
      </c>
      <c r="AM15" s="82" t="n">
        <f aca="false">IF(X15&gt;30000,(X15-30000)*AM$5,0)</f>
        <v>0</v>
      </c>
      <c r="AN15" s="89" t="n">
        <f aca="false">SUM(AH15:AM15)</f>
        <v>35.1228</v>
      </c>
      <c r="AO15" s="84" t="n">
        <f aca="false">IF(Z15&gt;3260,IF(Z15&gt;9510,(9510-3260)*AO$5,(Z15-3260)*AO$5),0)</f>
        <v>187.5</v>
      </c>
      <c r="AP15" s="87" t="n">
        <f aca="false">IF(Z15&gt;9510,IF(Z15&gt;15000,(15000-9510)*AP$5,(Z15-9510)*AP$5),0)</f>
        <v>274.5</v>
      </c>
      <c r="AQ15" s="87" t="n">
        <f aca="false">IF(Z15&gt;15000,IF(Z15&gt;20000,(20000-15000)*AQ$5,(Z15-15000)*AQ$5),0)</f>
        <v>375</v>
      </c>
      <c r="AR15" s="87" t="n">
        <f aca="false">IF(Z15&gt;20000,IF(Z15&gt;25000,(25000-20000)*AR$5,(Z15-20000)*AR$5),0)</f>
        <v>500</v>
      </c>
      <c r="AS15" s="87" t="n">
        <f aca="false">IF(Z15&gt;25000,IF(Z15&gt;30000,(30000-25000)*AS$5,(Z15-25000)*AS$5),0)</f>
        <v>750</v>
      </c>
      <c r="AT15" s="82" t="n">
        <f aca="false">IF(Z15&gt;30000,(Z15-30000)*AT$5,0)</f>
        <v>13526.484</v>
      </c>
      <c r="AU15" s="89" t="n">
        <f aca="false">SUM(AO15:AT15)</f>
        <v>15613.484</v>
      </c>
      <c r="AV15" s="90" t="n">
        <f aca="false">AU15-AN15</f>
        <v>15578.3612</v>
      </c>
      <c r="AW15" s="86"/>
      <c r="AX15" s="79" t="n">
        <f aca="false">Y15-AG15-AV15-AW15</f>
        <v>68831.5948</v>
      </c>
      <c r="AY15" s="91" t="s">
        <v>35</v>
      </c>
    </row>
    <row r="16" customFormat="false" ht="16.5" hidden="false" customHeight="true" outlineLevel="0" collapsed="false">
      <c r="B16" s="63" t="n">
        <v>11</v>
      </c>
      <c r="C16" s="63"/>
      <c r="D16" s="63"/>
      <c r="E16" s="64" t="s">
        <v>50</v>
      </c>
      <c r="F16" s="65" t="s">
        <v>47</v>
      </c>
      <c r="G16" s="66" t="n">
        <v>195.25</v>
      </c>
      <c r="H16" s="67" t="n">
        <v>5075.92</v>
      </c>
      <c r="I16" s="66" t="n">
        <v>187.25</v>
      </c>
      <c r="J16" s="68" t="n">
        <v>6762.67</v>
      </c>
      <c r="K16" s="66" t="n">
        <v>102</v>
      </c>
      <c r="L16" s="69" t="n">
        <v>2424.27</v>
      </c>
      <c r="M16" s="70" t="n">
        <f aca="false">(H16+J16+L16)/3</f>
        <v>4754.28666666667</v>
      </c>
      <c r="N16" s="71" t="n">
        <v>4</v>
      </c>
      <c r="O16" s="71" t="n">
        <v>4</v>
      </c>
      <c r="P16" s="71" t="n">
        <v>4</v>
      </c>
      <c r="Q16" s="72" t="n">
        <f aca="false">SUM(N16:P16)/IF((3-COUNTIF(N16:P16,"NE")=0),1,(3-COUNTIF(N16:P16,"NE")))</f>
        <v>4</v>
      </c>
      <c r="R16" s="72" t="n">
        <f aca="false">IF(Q16&lt;=2,0,Q16)</f>
        <v>4</v>
      </c>
      <c r="S16" s="73" t="n">
        <f aca="false">M16*R16</f>
        <v>19017.1466666667</v>
      </c>
      <c r="T16" s="74" t="n">
        <f aca="false">$M$3</f>
        <v>4.94188619900111</v>
      </c>
      <c r="U16" s="75" t="n">
        <f aca="false">ROUNDDOWN(S16*T16,2)</f>
        <v>93980.57</v>
      </c>
      <c r="V16" s="76"/>
      <c r="W16" s="77"/>
      <c r="X16" s="78" t="n">
        <f aca="false">VLOOKUP(E16,SALARIO!$D$4:$G$252,4,FALSE())</f>
        <v>2424.27</v>
      </c>
      <c r="Y16" s="79" t="n">
        <f aca="false">U16</f>
        <v>93980.57</v>
      </c>
      <c r="Z16" s="80" t="n">
        <f aca="false">X16+Y16</f>
        <v>96404.84</v>
      </c>
      <c r="AA16" s="81" t="n">
        <f aca="false">IF(X16&lt;=15000,X16*AA$5,15000*AA$5)</f>
        <v>121.2135</v>
      </c>
      <c r="AB16" s="82" t="n">
        <f aca="false">IF(X16&lt;=15000,0,(X16-15000)*AB$5)</f>
        <v>0</v>
      </c>
      <c r="AC16" s="94" t="n">
        <f aca="false">SUM(AA16:AB16)</f>
        <v>121.2135</v>
      </c>
      <c r="AD16" s="84" t="n">
        <f aca="false">IF(Z16&lt;=15000,Z16*AD$5,15000*AD$5)</f>
        <v>750</v>
      </c>
      <c r="AE16" s="82" t="n">
        <f aca="false">IF(Z16&lt;=15000,0,(Z16-15000)*AE$5)</f>
        <v>8140.484</v>
      </c>
      <c r="AF16" s="85" t="n">
        <f aca="false">SUM(AD16:AE16)</f>
        <v>8890.484</v>
      </c>
      <c r="AG16" s="86" t="n">
        <f aca="false">AF16-AC16</f>
        <v>8769.2705</v>
      </c>
      <c r="AH16" s="84" t="n">
        <f aca="false">IF(X16&gt;3260,IF(X16&gt;9510,(9510-3260)*AH$5,(X16-3260)*AH$5),0)</f>
        <v>0</v>
      </c>
      <c r="AI16" s="87" t="n">
        <f aca="false">IF(X16&gt;9510,IF(X16&gt;15000,(15000-9510)*AI$5,(X16-9510)*AI$5),0)</f>
        <v>0</v>
      </c>
      <c r="AJ16" s="87" t="n">
        <f aca="false">IF(X16&gt;15000,IF(X16&gt;20000,(20000-15000)*AJ$5,(X16-15000)*AJ$5),0)</f>
        <v>0</v>
      </c>
      <c r="AK16" s="87" t="n">
        <f aca="false">IF(X16&gt;20000,IF(X16&gt;25000,(25000-20000)*AK$5,(X16-20000)*AK$5),0)</f>
        <v>0</v>
      </c>
      <c r="AL16" s="87" t="n">
        <f aca="false">IF(X16&gt;25000,IF(X16&gt;30000,(30000-25000)*AL$5,(X16-25000)*AL$5),0)</f>
        <v>0</v>
      </c>
      <c r="AM16" s="82" t="n">
        <f aca="false">IF(X16&gt;30000,(X16-30000)*AM$5,0)</f>
        <v>0</v>
      </c>
      <c r="AN16" s="89" t="n">
        <f aca="false">SUM(AH16:AM16)</f>
        <v>0</v>
      </c>
      <c r="AO16" s="84" t="n">
        <f aca="false">IF(Z16&gt;3260,IF(Z16&gt;9510,(9510-3260)*AO$5,(Z16-3260)*AO$5),0)</f>
        <v>187.5</v>
      </c>
      <c r="AP16" s="87" t="n">
        <f aca="false">IF(Z16&gt;9510,IF(Z16&gt;15000,(15000-9510)*AP$5,(Z16-9510)*AP$5),0)</f>
        <v>274.5</v>
      </c>
      <c r="AQ16" s="87" t="n">
        <f aca="false">IF(Z16&gt;15000,IF(Z16&gt;20000,(20000-15000)*AQ$5,(Z16-15000)*AQ$5),0)</f>
        <v>375</v>
      </c>
      <c r="AR16" s="87" t="n">
        <f aca="false">IF(Z16&gt;20000,IF(Z16&gt;25000,(25000-20000)*AR$5,(Z16-20000)*AR$5),0)</f>
        <v>500</v>
      </c>
      <c r="AS16" s="87" t="n">
        <f aca="false">IF(Z16&gt;25000,IF(Z16&gt;30000,(30000-25000)*AS$5,(Z16-25000)*AS$5),0)</f>
        <v>750</v>
      </c>
      <c r="AT16" s="82" t="n">
        <f aca="false">IF(Z16&gt;30000,(Z16-30000)*AT$5,0)</f>
        <v>13280.968</v>
      </c>
      <c r="AU16" s="89" t="n">
        <f aca="false">SUM(AO16:AT16)</f>
        <v>15367.968</v>
      </c>
      <c r="AV16" s="90" t="n">
        <f aca="false">AU16-AN16</f>
        <v>15367.968</v>
      </c>
      <c r="AW16" s="86"/>
      <c r="AX16" s="79" t="n">
        <f aca="false">Y16-AG16-AV16-AW16</f>
        <v>69843.3315</v>
      </c>
      <c r="AY16" s="91" t="s">
        <v>35</v>
      </c>
    </row>
    <row r="17" s="95" customFormat="true" ht="16.5" hidden="false" customHeight="true" outlineLevel="0" collapsed="false">
      <c r="B17" s="63" t="n">
        <v>12</v>
      </c>
      <c r="C17" s="63"/>
      <c r="D17" s="63"/>
      <c r="E17" s="64" t="s">
        <v>51</v>
      </c>
      <c r="F17" s="65" t="s">
        <v>47</v>
      </c>
      <c r="G17" s="66" t="n">
        <v>153</v>
      </c>
      <c r="H17" s="67" t="n">
        <v>4274.67</v>
      </c>
      <c r="I17" s="66" t="n">
        <v>195.25</v>
      </c>
      <c r="J17" s="68" t="n">
        <v>4675.3</v>
      </c>
      <c r="K17" s="66" t="n">
        <v>182.5</v>
      </c>
      <c r="L17" s="69" t="n">
        <v>4369.96</v>
      </c>
      <c r="M17" s="70" t="n">
        <f aca="false">(H17+J17+L17)/3</f>
        <v>4439.97666666667</v>
      </c>
      <c r="N17" s="71" t="n">
        <v>4</v>
      </c>
      <c r="O17" s="71" t="n">
        <v>2</v>
      </c>
      <c r="P17" s="71" t="n">
        <v>4</v>
      </c>
      <c r="Q17" s="72" t="n">
        <f aca="false">SUM(N17:P17)/IF((3-COUNTIF(N17:P17,"NE")=0),1,(3-COUNTIF(N17:P17,"NE")))</f>
        <v>3.33333333333333</v>
      </c>
      <c r="R17" s="72" t="n">
        <f aca="false">IF(Q17&lt;=2,0,Q17)</f>
        <v>3.33333333333333</v>
      </c>
      <c r="S17" s="73" t="n">
        <f aca="false">M17*R17</f>
        <v>14799.9222222222</v>
      </c>
      <c r="T17" s="74" t="n">
        <f aca="false">$M$3</f>
        <v>4.94188619900111</v>
      </c>
      <c r="U17" s="75" t="n">
        <f aca="false">ROUNDDOWN(S17*T17,2)</f>
        <v>73139.53</v>
      </c>
      <c r="V17" s="76"/>
      <c r="W17" s="77"/>
      <c r="X17" s="78" t="n">
        <f aca="false">VLOOKUP(E17,SALARIO!$D$4:$G$252,4,FALSE())</f>
        <v>4369.96</v>
      </c>
      <c r="Y17" s="79" t="n">
        <f aca="false">U17</f>
        <v>73139.53</v>
      </c>
      <c r="Z17" s="80" t="n">
        <f aca="false">X17+Y17</f>
        <v>77509.49</v>
      </c>
      <c r="AA17" s="81" t="n">
        <f aca="false">IF(X17&lt;=15000,X17*AA$5,15000*AA$5)</f>
        <v>218.498</v>
      </c>
      <c r="AB17" s="82" t="n">
        <f aca="false">IF(X17&lt;=15000,0,(X17-15000)*AB$5)</f>
        <v>0</v>
      </c>
      <c r="AC17" s="94" t="n">
        <f aca="false">SUM(AA17:AB17)</f>
        <v>218.498</v>
      </c>
      <c r="AD17" s="84" t="n">
        <f aca="false">IF(Z17&lt;=15000,Z17*AD$5,15000*AD$5)</f>
        <v>750</v>
      </c>
      <c r="AE17" s="82" t="n">
        <f aca="false">IF(Z17&lt;=15000,0,(Z17-15000)*AE$5)</f>
        <v>6250.949</v>
      </c>
      <c r="AF17" s="85" t="n">
        <f aca="false">SUM(AD17:AE17)</f>
        <v>7000.949</v>
      </c>
      <c r="AG17" s="86" t="n">
        <f aca="false">AF17-AC17</f>
        <v>6782.451</v>
      </c>
      <c r="AH17" s="84" t="n">
        <f aca="false">IF(X17&gt;3260,IF(X17&gt;9510,(9510-3260)*AH$5,(X17-3260)*AH$5),0)</f>
        <v>33.2988</v>
      </c>
      <c r="AI17" s="87" t="n">
        <f aca="false">IF(X17&gt;9510,IF(X17&gt;15000,(15000-9510)*AI$5,(X17-9510)*AI$5),0)</f>
        <v>0</v>
      </c>
      <c r="AJ17" s="87" t="n">
        <f aca="false">IF(X17&gt;15000,IF(X17&gt;20000,(20000-15000)*AJ$5,(X17-15000)*AJ$5),0)</f>
        <v>0</v>
      </c>
      <c r="AK17" s="87" t="n">
        <f aca="false">IF(X17&gt;20000,IF(X17&gt;25000,(25000-20000)*AK$5,(X17-20000)*AK$5),0)</f>
        <v>0</v>
      </c>
      <c r="AL17" s="87" t="n">
        <f aca="false">IF(X17&gt;25000,IF(X17&gt;30000,(30000-25000)*AL$5,(X17-25000)*AL$5),0)</f>
        <v>0</v>
      </c>
      <c r="AM17" s="82" t="n">
        <f aca="false">IF(X17&gt;30000,(X17-30000)*AM$5,0)</f>
        <v>0</v>
      </c>
      <c r="AN17" s="89" t="n">
        <f aca="false">SUM(AH17:AM17)</f>
        <v>33.2988</v>
      </c>
      <c r="AO17" s="84" t="n">
        <f aca="false">IF(Z17&gt;3260,IF(Z17&gt;9510,(9510-3260)*AO$5,(Z17-3260)*AO$5),0)</f>
        <v>187.5</v>
      </c>
      <c r="AP17" s="87" t="n">
        <f aca="false">IF(Z17&gt;9510,IF(Z17&gt;15000,(15000-9510)*AP$5,(Z17-9510)*AP$5),0)</f>
        <v>274.5</v>
      </c>
      <c r="AQ17" s="87" t="n">
        <f aca="false">IF(Z17&gt;15000,IF(Z17&gt;20000,(20000-15000)*AQ$5,(Z17-15000)*AQ$5),0)</f>
        <v>375</v>
      </c>
      <c r="AR17" s="87" t="n">
        <f aca="false">IF(Z17&gt;20000,IF(Z17&gt;25000,(25000-20000)*AR$5,(Z17-20000)*AR$5),0)</f>
        <v>500</v>
      </c>
      <c r="AS17" s="87" t="n">
        <f aca="false">IF(Z17&gt;25000,IF(Z17&gt;30000,(30000-25000)*AS$5,(Z17-25000)*AS$5),0)</f>
        <v>750</v>
      </c>
      <c r="AT17" s="82" t="n">
        <f aca="false">IF(Z17&gt;30000,(Z17-30000)*AT$5,0)</f>
        <v>9501.898</v>
      </c>
      <c r="AU17" s="89" t="n">
        <f aca="false">SUM(AO17:AT17)</f>
        <v>11588.898</v>
      </c>
      <c r="AV17" s="90" t="n">
        <f aca="false">AU17-AN17</f>
        <v>11555.5992</v>
      </c>
      <c r="AW17" s="86"/>
      <c r="AX17" s="79" t="n">
        <f aca="false">Y17-AG17-AV17-AW17</f>
        <v>54801.4798</v>
      </c>
      <c r="AY17" s="91" t="s">
        <v>35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customFormat="false" ht="16.5" hidden="false" customHeight="true" outlineLevel="0" collapsed="false">
      <c r="B18" s="63" t="n">
        <v>13</v>
      </c>
      <c r="C18" s="63"/>
      <c r="D18" s="63"/>
      <c r="E18" s="64" t="s">
        <v>52</v>
      </c>
      <c r="F18" s="65" t="s">
        <v>47</v>
      </c>
      <c r="G18" s="66" t="n">
        <v>144.25</v>
      </c>
      <c r="H18" s="67" t="n">
        <v>3854.58</v>
      </c>
      <c r="I18" s="66" t="n">
        <v>191.25</v>
      </c>
      <c r="J18" s="68" t="n">
        <v>4580.01</v>
      </c>
      <c r="K18" s="66" t="n">
        <v>200</v>
      </c>
      <c r="L18" s="69" t="n">
        <v>4790.05</v>
      </c>
      <c r="M18" s="70" t="n">
        <f aca="false">(H18+J18+L18)/3</f>
        <v>4408.21333333333</v>
      </c>
      <c r="N18" s="71" t="n">
        <v>4</v>
      </c>
      <c r="O18" s="71" t="n">
        <v>4</v>
      </c>
      <c r="P18" s="71" t="n">
        <v>4</v>
      </c>
      <c r="Q18" s="72" t="n">
        <f aca="false">SUM(N18:P18)/IF((3-COUNTIF(N18:P18,"NE")=0),1,(3-COUNTIF(N18:P18,"NE")))</f>
        <v>4</v>
      </c>
      <c r="R18" s="72" t="n">
        <f aca="false">IF(Q18&lt;=2,0,Q18)</f>
        <v>4</v>
      </c>
      <c r="S18" s="73" t="n">
        <f aca="false">M18*R18</f>
        <v>17632.8533333333</v>
      </c>
      <c r="T18" s="74" t="n">
        <f aca="false">$M$3</f>
        <v>4.94188619900111</v>
      </c>
      <c r="U18" s="75" t="n">
        <f aca="false">ROUNDDOWN(S18*T18,2)</f>
        <v>87139.55</v>
      </c>
      <c r="V18" s="76"/>
      <c r="W18" s="77"/>
      <c r="X18" s="78" t="n">
        <f aca="false">VLOOKUP(E18,SALARIO!$D$4:$G$252,4,FALSE())</f>
        <v>4790.05</v>
      </c>
      <c r="Y18" s="79" t="n">
        <f aca="false">U18</f>
        <v>87139.55</v>
      </c>
      <c r="Z18" s="80" t="n">
        <f aca="false">X18+Y18</f>
        <v>91929.6</v>
      </c>
      <c r="AA18" s="81" t="n">
        <f aca="false">IF(X18&lt;=15000,X18*AA$5,15000*AA$5)</f>
        <v>239.5025</v>
      </c>
      <c r="AB18" s="82" t="n">
        <f aca="false">IF(X18&lt;=15000,0,(X18-15000)*AB$5)</f>
        <v>0</v>
      </c>
      <c r="AC18" s="94" t="n">
        <f aca="false">SUM(AA18:AB18)</f>
        <v>239.5025</v>
      </c>
      <c r="AD18" s="84" t="n">
        <f aca="false">IF(Z18&lt;=15000,Z18*AD$5,15000*AD$5)</f>
        <v>750</v>
      </c>
      <c r="AE18" s="82" t="n">
        <f aca="false">IF(Z18&lt;=15000,0,(Z18-15000)*AE$5)</f>
        <v>7692.96</v>
      </c>
      <c r="AF18" s="85" t="n">
        <f aca="false">SUM(AD18:AE18)</f>
        <v>8442.96</v>
      </c>
      <c r="AG18" s="86" t="n">
        <f aca="false">AF18-AC18</f>
        <v>8203.4575</v>
      </c>
      <c r="AH18" s="84" t="n">
        <f aca="false">IF(X18&gt;3260,IF(X18&gt;9510,(9510-3260)*AH$5,(X18-3260)*AH$5),0)</f>
        <v>45.9015</v>
      </c>
      <c r="AI18" s="87" t="n">
        <f aca="false">IF(X18&gt;9510,IF(X18&gt;15000,(15000-9510)*AI$5,(X18-9510)*AI$5),0)</f>
        <v>0</v>
      </c>
      <c r="AJ18" s="87" t="n">
        <f aca="false">IF(X18&gt;15000,IF(X18&gt;20000,(20000-15000)*AJ$5,(X18-15000)*AJ$5),0)</f>
        <v>0</v>
      </c>
      <c r="AK18" s="87" t="n">
        <f aca="false">IF(X18&gt;20000,IF(X18&gt;25000,(25000-20000)*AK$5,(X18-20000)*AK$5),0)</f>
        <v>0</v>
      </c>
      <c r="AL18" s="87" t="n">
        <f aca="false">IF(X18&gt;25000,IF(X18&gt;30000,(30000-25000)*AL$5,(X18-25000)*AL$5),0)</f>
        <v>0</v>
      </c>
      <c r="AM18" s="82" t="n">
        <f aca="false">IF(X18&gt;30000,(X18-30000)*AM$5,0)</f>
        <v>0</v>
      </c>
      <c r="AN18" s="89" t="n">
        <f aca="false">SUM(AH18:AM18)</f>
        <v>45.9015</v>
      </c>
      <c r="AO18" s="84" t="n">
        <f aca="false">IF(Z18&gt;3260,IF(Z18&gt;9510,(9510-3260)*AO$5,(Z18-3260)*AO$5),0)</f>
        <v>187.5</v>
      </c>
      <c r="AP18" s="87" t="n">
        <f aca="false">IF(Z18&gt;9510,IF(Z18&gt;15000,(15000-9510)*AP$5,(Z18-9510)*AP$5),0)</f>
        <v>274.5</v>
      </c>
      <c r="AQ18" s="87" t="n">
        <f aca="false">IF(Z18&gt;15000,IF(Z18&gt;20000,(20000-15000)*AQ$5,(Z18-15000)*AQ$5),0)</f>
        <v>375</v>
      </c>
      <c r="AR18" s="87" t="n">
        <f aca="false">IF(Z18&gt;20000,IF(Z18&gt;25000,(25000-20000)*AR$5,(Z18-20000)*AR$5),0)</f>
        <v>500</v>
      </c>
      <c r="AS18" s="87" t="n">
        <f aca="false">IF(Z18&gt;25000,IF(Z18&gt;30000,(30000-25000)*AS$5,(Z18-25000)*AS$5),0)</f>
        <v>750</v>
      </c>
      <c r="AT18" s="82" t="n">
        <f aca="false">IF(Z18&gt;30000,(Z18-30000)*AT$5,0)</f>
        <v>12385.92</v>
      </c>
      <c r="AU18" s="89" t="n">
        <f aca="false">SUM(AO18:AT18)</f>
        <v>14472.92</v>
      </c>
      <c r="AV18" s="90" t="n">
        <f aca="false">AU18-AN18</f>
        <v>14427.0185</v>
      </c>
      <c r="AW18" s="86"/>
      <c r="AX18" s="79" t="n">
        <f aca="false">Y18-AG18-AV18-AW18</f>
        <v>64509.074</v>
      </c>
      <c r="AY18" s="91" t="s">
        <v>35</v>
      </c>
    </row>
    <row r="19" customFormat="false" ht="16.5" hidden="false" customHeight="true" outlineLevel="0" collapsed="false">
      <c r="B19" s="63" t="n">
        <v>14</v>
      </c>
      <c r="C19" s="63"/>
      <c r="D19" s="63"/>
      <c r="E19" s="64" t="s">
        <v>53</v>
      </c>
      <c r="F19" s="65" t="s">
        <v>47</v>
      </c>
      <c r="G19" s="66" t="n">
        <v>140.25</v>
      </c>
      <c r="H19" s="67" t="n">
        <v>3237.67</v>
      </c>
      <c r="I19" s="66" t="n">
        <v>205.5</v>
      </c>
      <c r="J19" s="68" t="n">
        <v>4833.22</v>
      </c>
      <c r="K19" s="66" t="n">
        <v>185</v>
      </c>
      <c r="L19" s="69" t="n">
        <v>4402.47</v>
      </c>
      <c r="M19" s="70" t="n">
        <f aca="false">(H19+J19+L19)/3</f>
        <v>4157.78666666667</v>
      </c>
      <c r="N19" s="71" t="n">
        <v>4</v>
      </c>
      <c r="O19" s="71" t="n">
        <v>4</v>
      </c>
      <c r="P19" s="71" t="n">
        <v>4</v>
      </c>
      <c r="Q19" s="72" t="n">
        <f aca="false">SUM(N19:P19)/IF((3-COUNTIF(N19:P19,"NE")=0),1,(3-COUNTIF(N19:P19,"NE")))</f>
        <v>4</v>
      </c>
      <c r="R19" s="72" t="n">
        <f aca="false">IF(Q19&lt;=2,0,Q19)</f>
        <v>4</v>
      </c>
      <c r="S19" s="73" t="n">
        <f aca="false">M19*R19</f>
        <v>16631.1466666667</v>
      </c>
      <c r="T19" s="74" t="n">
        <f aca="false">$M$3</f>
        <v>4.94188619900111</v>
      </c>
      <c r="U19" s="75" t="n">
        <f aca="false">ROUNDDOWN(S19*T19,2)</f>
        <v>82189.23</v>
      </c>
      <c r="V19" s="76"/>
      <c r="W19" s="77"/>
      <c r="X19" s="78" t="n">
        <f aca="false">VLOOKUP(E19,SALARIO!$D$4:$G$252,4,FALSE())</f>
        <v>4402.47</v>
      </c>
      <c r="Y19" s="79" t="n">
        <f aca="false">U19</f>
        <v>82189.23</v>
      </c>
      <c r="Z19" s="80" t="n">
        <f aca="false">X19+Y19</f>
        <v>86591.7</v>
      </c>
      <c r="AA19" s="81" t="n">
        <f aca="false">IF(X19&lt;=15000,X19*AA$5,15000*AA$5)</f>
        <v>220.1235</v>
      </c>
      <c r="AB19" s="82" t="n">
        <f aca="false">IF(X19&lt;=15000,0,(X19-15000)*AB$5)</f>
        <v>0</v>
      </c>
      <c r="AC19" s="94" t="n">
        <f aca="false">SUM(AA19:AB19)</f>
        <v>220.1235</v>
      </c>
      <c r="AD19" s="84" t="n">
        <f aca="false">IF(Z19&lt;=15000,Z19*AD$5,15000*AD$5)</f>
        <v>750</v>
      </c>
      <c r="AE19" s="82" t="n">
        <f aca="false">IF(Z19&lt;=15000,0,(Z19-15000)*AE$5)</f>
        <v>7159.17</v>
      </c>
      <c r="AF19" s="85" t="n">
        <f aca="false">SUM(AD19:AE19)</f>
        <v>7909.17</v>
      </c>
      <c r="AG19" s="86" t="n">
        <f aca="false">AF19-AC19</f>
        <v>7689.0465</v>
      </c>
      <c r="AH19" s="84" t="n">
        <f aca="false">IF(X19&gt;3260,IF(X19&gt;9510,(9510-3260)*AH$5,(X19-3260)*AH$5),0)</f>
        <v>34.2741</v>
      </c>
      <c r="AI19" s="87" t="n">
        <f aca="false">IF(X19&gt;9510,IF(X19&gt;15000,(15000-9510)*AI$5,(X19-9510)*AI$5),0)</f>
        <v>0</v>
      </c>
      <c r="AJ19" s="87" t="n">
        <f aca="false">IF(X19&gt;15000,IF(X19&gt;20000,(20000-15000)*AJ$5,(X19-15000)*AJ$5),0)</f>
        <v>0</v>
      </c>
      <c r="AK19" s="87" t="n">
        <f aca="false">IF(X19&gt;20000,IF(X19&gt;25000,(25000-20000)*AK$5,(X19-20000)*AK$5),0)</f>
        <v>0</v>
      </c>
      <c r="AL19" s="87" t="n">
        <f aca="false">IF(X19&gt;25000,IF(X19&gt;30000,(30000-25000)*AL$5,(X19-25000)*AL$5),0)</f>
        <v>0</v>
      </c>
      <c r="AM19" s="82" t="n">
        <f aca="false">IF(X19&gt;30000,(X19-30000)*AM$5,0)</f>
        <v>0</v>
      </c>
      <c r="AN19" s="89" t="n">
        <f aca="false">SUM(AH19:AM19)</f>
        <v>34.2741</v>
      </c>
      <c r="AO19" s="84" t="n">
        <f aca="false">IF(Z19&gt;3260,IF(Z19&gt;9510,(9510-3260)*AO$5,(Z19-3260)*AO$5),0)</f>
        <v>187.5</v>
      </c>
      <c r="AP19" s="87" t="n">
        <f aca="false">IF(Z19&gt;9510,IF(Z19&gt;15000,(15000-9510)*AP$5,(Z19-9510)*AP$5),0)</f>
        <v>274.5</v>
      </c>
      <c r="AQ19" s="87" t="n">
        <f aca="false">IF(Z19&gt;15000,IF(Z19&gt;20000,(20000-15000)*AQ$5,(Z19-15000)*AQ$5),0)</f>
        <v>375</v>
      </c>
      <c r="AR19" s="87" t="n">
        <f aca="false">IF(Z19&gt;20000,IF(Z19&gt;25000,(25000-20000)*AR$5,(Z19-20000)*AR$5),0)</f>
        <v>500</v>
      </c>
      <c r="AS19" s="87" t="n">
        <f aca="false">IF(Z19&gt;25000,IF(Z19&gt;30000,(30000-25000)*AS$5,(Z19-25000)*AS$5),0)</f>
        <v>750</v>
      </c>
      <c r="AT19" s="82" t="n">
        <f aca="false">IF(Z19&gt;30000,(Z19-30000)*AT$5,0)</f>
        <v>11318.34</v>
      </c>
      <c r="AU19" s="89" t="n">
        <f aca="false">SUM(AO19:AT19)</f>
        <v>13405.34</v>
      </c>
      <c r="AV19" s="90" t="n">
        <f aca="false">AU19-AN19</f>
        <v>13371.0659</v>
      </c>
      <c r="AW19" s="86"/>
      <c r="AX19" s="79" t="n">
        <f aca="false">Y19-AG19-AV19-AW19</f>
        <v>61129.1176</v>
      </c>
      <c r="AY19" s="91" t="s">
        <v>35</v>
      </c>
    </row>
    <row r="20" customFormat="false" ht="16.5" hidden="false" customHeight="true" outlineLevel="0" collapsed="false">
      <c r="B20" s="62" t="n">
        <v>15</v>
      </c>
      <c r="C20" s="62"/>
      <c r="D20" s="62"/>
      <c r="E20" s="92" t="s">
        <v>54</v>
      </c>
      <c r="F20" s="65" t="s">
        <v>47</v>
      </c>
      <c r="G20" s="66"/>
      <c r="H20" s="67"/>
      <c r="I20" s="66" t="n">
        <v>76.5</v>
      </c>
      <c r="J20" s="68" t="n">
        <v>1832</v>
      </c>
      <c r="K20" s="66"/>
      <c r="L20" s="69"/>
      <c r="M20" s="70" t="n">
        <f aca="false">(H20+J20+L20)/3</f>
        <v>610.666666666667</v>
      </c>
      <c r="N20" s="93" t="s">
        <v>41</v>
      </c>
      <c r="O20" s="71" t="n">
        <v>2</v>
      </c>
      <c r="P20" s="93" t="s">
        <v>41</v>
      </c>
      <c r="Q20" s="72" t="n">
        <f aca="false">SUM(N20:P20)/IF((3-COUNTIF(N20:P20,"NE")=0),1,(3-COUNTIF(N20:P20,"NE")))</f>
        <v>2</v>
      </c>
      <c r="R20" s="72" t="n">
        <f aca="false">IF(Q20&lt;=2,0,Q20)</f>
        <v>0</v>
      </c>
      <c r="S20" s="73" t="n">
        <f aca="false">M20*R20</f>
        <v>0</v>
      </c>
      <c r="T20" s="74" t="n">
        <f aca="false">$M$3</f>
        <v>4.94188619900111</v>
      </c>
      <c r="U20" s="75" t="n">
        <f aca="false">ROUNDDOWN(S20*T20,2)</f>
        <v>0</v>
      </c>
      <c r="V20" s="76"/>
      <c r="W20" s="77"/>
      <c r="X20" s="78" t="n">
        <v>0</v>
      </c>
      <c r="Y20" s="79" t="n">
        <f aca="false">U20</f>
        <v>0</v>
      </c>
      <c r="Z20" s="80" t="n">
        <f aca="false">X20+Y20</f>
        <v>0</v>
      </c>
      <c r="AA20" s="81" t="n">
        <f aca="false">IF(X20&lt;=15000,X20*AA$5,15000*AA$5)</f>
        <v>0</v>
      </c>
      <c r="AB20" s="82" t="n">
        <f aca="false">IF(X20&lt;=15000,0,(X20-15000)*AB$5)</f>
        <v>0</v>
      </c>
      <c r="AC20" s="94" t="n">
        <f aca="false">SUM(AA20:AB20)</f>
        <v>0</v>
      </c>
      <c r="AD20" s="84" t="n">
        <f aca="false">IF(Z20&lt;=15000,Z20*AD$5,15000*AD$5)</f>
        <v>0</v>
      </c>
      <c r="AE20" s="82" t="n">
        <f aca="false">IF(Z20&lt;=15000,0,(Z20-15000)*AE$5)</f>
        <v>0</v>
      </c>
      <c r="AF20" s="85" t="n">
        <f aca="false">SUM(AD20:AE20)</f>
        <v>0</v>
      </c>
      <c r="AG20" s="86" t="n">
        <f aca="false">AF20-AC20</f>
        <v>0</v>
      </c>
      <c r="AH20" s="84" t="n">
        <f aca="false">IF(X20&gt;3260,IF(X20&gt;9510,(9510-3260)*AH$5,(X20-3260)*AH$5),0)</f>
        <v>0</v>
      </c>
      <c r="AI20" s="87" t="n">
        <f aca="false">IF(X20&gt;9510,IF(X20&gt;15000,(15000-9510)*AI$5,(X20-9510)*AI$5),0)</f>
        <v>0</v>
      </c>
      <c r="AJ20" s="87" t="n">
        <f aca="false">IF(X20&gt;15000,IF(X20&gt;20000,(20000-15000)*AJ$5,(X20-15000)*AJ$5),0)</f>
        <v>0</v>
      </c>
      <c r="AK20" s="87" t="n">
        <f aca="false">IF(X20&gt;20000,IF(X20&gt;25000,(25000-20000)*AK$5,(X20-20000)*AK$5),0)</f>
        <v>0</v>
      </c>
      <c r="AL20" s="87" t="n">
        <f aca="false">IF(X20&gt;25000,IF(X20&gt;30000,(30000-25000)*AL$5,(X20-25000)*AL$5),0)</f>
        <v>0</v>
      </c>
      <c r="AM20" s="82" t="n">
        <f aca="false">IF(X20&gt;30000,(X20-30000)*AM$5,0)</f>
        <v>0</v>
      </c>
      <c r="AN20" s="89" t="n">
        <f aca="false">SUM(AH20:AM20)</f>
        <v>0</v>
      </c>
      <c r="AO20" s="84" t="n">
        <f aca="false">IF(Z20&gt;3260,IF(Z20&gt;9510,(9510-3260)*AO$5,(Z20-3260)*AO$5),0)</f>
        <v>0</v>
      </c>
      <c r="AP20" s="87" t="n">
        <f aca="false">IF(Z20&gt;9510,IF(Z20&gt;15000,(15000-9510)*AP$5,(Z20-9510)*AP$5),0)</f>
        <v>0</v>
      </c>
      <c r="AQ20" s="87" t="n">
        <f aca="false">IF(Z20&gt;15000,IF(Z20&gt;20000,(20000-15000)*AQ$5,(Z20-15000)*AQ$5),0)</f>
        <v>0</v>
      </c>
      <c r="AR20" s="87" t="n">
        <f aca="false">IF(Z20&gt;20000,IF(Z20&gt;25000,(25000-20000)*AR$5,(Z20-20000)*AR$5),0)</f>
        <v>0</v>
      </c>
      <c r="AS20" s="87" t="n">
        <f aca="false">IF(Z20&gt;25000,IF(Z20&gt;30000,(30000-25000)*AS$5,(Z20-25000)*AS$5),0)</f>
        <v>0</v>
      </c>
      <c r="AT20" s="82" t="n">
        <f aca="false">IF(Z20&gt;30000,(Z20-30000)*AT$5,0)</f>
        <v>0</v>
      </c>
      <c r="AU20" s="89" t="n">
        <f aca="false">SUM(AO20:AT20)</f>
        <v>0</v>
      </c>
      <c r="AV20" s="90" t="n">
        <f aca="false">AU20-AN20</f>
        <v>0</v>
      </c>
      <c r="AW20" s="86"/>
      <c r="AX20" s="79" t="n">
        <f aca="false">Y20-AG20-AV20-AW20</f>
        <v>0</v>
      </c>
      <c r="AY20" s="91" t="s">
        <v>35</v>
      </c>
    </row>
    <row r="21" customFormat="false" ht="16.5" hidden="false" customHeight="true" outlineLevel="0" collapsed="false">
      <c r="B21" s="63" t="n">
        <v>16</v>
      </c>
      <c r="C21" s="63"/>
      <c r="D21" s="63"/>
      <c r="E21" s="92" t="s">
        <v>55</v>
      </c>
      <c r="F21" s="65" t="s">
        <v>47</v>
      </c>
      <c r="G21" s="66"/>
      <c r="H21" s="67"/>
      <c r="I21" s="66"/>
      <c r="J21" s="68"/>
      <c r="K21" s="66" t="n">
        <v>160</v>
      </c>
      <c r="L21" s="69" t="n">
        <v>3766.75</v>
      </c>
      <c r="M21" s="70" t="n">
        <f aca="false">(H21+J21+L21)/3</f>
        <v>1255.58333333333</v>
      </c>
      <c r="N21" s="93" t="s">
        <v>41</v>
      </c>
      <c r="O21" s="93" t="s">
        <v>41</v>
      </c>
      <c r="P21" s="71" t="n">
        <v>4</v>
      </c>
      <c r="Q21" s="72" t="n">
        <f aca="false">SUM(N21:P21)/IF((3-COUNTIF(N21:P21,"NE")=0),1,(3-COUNTIF(N21:P21,"NE")))</f>
        <v>4</v>
      </c>
      <c r="R21" s="72" t="n">
        <f aca="false">IF(Q21&lt;=2,0,Q21)</f>
        <v>4</v>
      </c>
      <c r="S21" s="73" t="n">
        <f aca="false">M21*R21</f>
        <v>5022.33333333333</v>
      </c>
      <c r="T21" s="74" t="n">
        <f aca="false">$M$3</f>
        <v>4.94188619900111</v>
      </c>
      <c r="U21" s="75" t="n">
        <f aca="false">ROUNDDOWN(S21*T21,2)</f>
        <v>24819.79</v>
      </c>
      <c r="V21" s="76"/>
      <c r="W21" s="77"/>
      <c r="X21" s="78" t="n">
        <f aca="false">VLOOKUP(E21,SALARIO!$D$4:$G$252,4,FALSE())</f>
        <v>3766.75</v>
      </c>
      <c r="Y21" s="79" t="n">
        <f aca="false">U21</f>
        <v>24819.79</v>
      </c>
      <c r="Z21" s="80" t="n">
        <f aca="false">X21+Y21</f>
        <v>28586.54</v>
      </c>
      <c r="AA21" s="81" t="n">
        <f aca="false">IF(X21&lt;=15000,X21*AA$5,15000*AA$5)</f>
        <v>188.3375</v>
      </c>
      <c r="AB21" s="82" t="n">
        <f aca="false">IF(X21&lt;=15000,0,(X21-15000)*AB$5)</f>
        <v>0</v>
      </c>
      <c r="AC21" s="94" t="n">
        <f aca="false">SUM(AA21:AB21)</f>
        <v>188.3375</v>
      </c>
      <c r="AD21" s="84" t="n">
        <f aca="false">IF(Z21&lt;=15000,Z21*AD$5,15000*AD$5)</f>
        <v>750</v>
      </c>
      <c r="AE21" s="82" t="n">
        <f aca="false">IF(Z21&lt;=15000,0,(Z21-15000)*AE$5)</f>
        <v>1358.654</v>
      </c>
      <c r="AF21" s="85" t="n">
        <f aca="false">SUM(AD21:AE21)</f>
        <v>2108.654</v>
      </c>
      <c r="AG21" s="86" t="n">
        <f aca="false">AF21-AC21</f>
        <v>1920.3165</v>
      </c>
      <c r="AH21" s="84" t="n">
        <f aca="false">IF(X21&gt;3260,IF(X21&gt;9510,(9510-3260)*AH$5,(X21-3260)*AH$5),0)</f>
        <v>15.2025</v>
      </c>
      <c r="AI21" s="87" t="n">
        <f aca="false">IF(X21&gt;9510,IF(X21&gt;15000,(15000-9510)*AI$5,(X21-9510)*AI$5),0)</f>
        <v>0</v>
      </c>
      <c r="AJ21" s="87" t="n">
        <f aca="false">IF(X21&gt;15000,IF(X21&gt;20000,(20000-15000)*AJ$5,(X21-15000)*AJ$5),0)</f>
        <v>0</v>
      </c>
      <c r="AK21" s="87" t="n">
        <f aca="false">IF(X21&gt;20000,IF(X21&gt;25000,(25000-20000)*AK$5,(X21-20000)*AK$5),0)</f>
        <v>0</v>
      </c>
      <c r="AL21" s="87" t="n">
        <f aca="false">IF(X21&gt;25000,IF(X21&gt;30000,(30000-25000)*AL$5,(X21-25000)*AL$5),0)</f>
        <v>0</v>
      </c>
      <c r="AM21" s="82" t="n">
        <f aca="false">IF(X21&gt;30000,(X21-30000)*AM$5,0)</f>
        <v>0</v>
      </c>
      <c r="AN21" s="89" t="n">
        <f aca="false">SUM(AH21:AM21)</f>
        <v>15.2025</v>
      </c>
      <c r="AO21" s="84" t="n">
        <f aca="false">IF(Z21&gt;3260,IF(Z21&gt;9510,(9510-3260)*AO$5,(Z21-3260)*AO$5),0)</f>
        <v>187.5</v>
      </c>
      <c r="AP21" s="87" t="n">
        <f aca="false">IF(Z21&gt;9510,IF(Z21&gt;15000,(15000-9510)*AP$5,(Z21-9510)*AP$5),0)</f>
        <v>274.5</v>
      </c>
      <c r="AQ21" s="87" t="n">
        <f aca="false">IF(Z21&gt;15000,IF(Z21&gt;20000,(20000-15000)*AQ$5,(Z21-15000)*AQ$5),0)</f>
        <v>375</v>
      </c>
      <c r="AR21" s="87" t="n">
        <f aca="false">IF(Z21&gt;20000,IF(Z21&gt;25000,(25000-20000)*AR$5,(Z21-20000)*AR$5),0)</f>
        <v>500</v>
      </c>
      <c r="AS21" s="87" t="n">
        <f aca="false">IF(Z21&gt;25000,IF(Z21&gt;30000,(30000-25000)*AS$5,(Z21-25000)*AS$5),0)</f>
        <v>537.981</v>
      </c>
      <c r="AT21" s="82" t="n">
        <f aca="false">IF(Z21&gt;30000,(Z21-30000)*AT$5,0)</f>
        <v>0</v>
      </c>
      <c r="AU21" s="89" t="n">
        <f aca="false">SUM(AO21:AT21)</f>
        <v>1874.981</v>
      </c>
      <c r="AV21" s="90" t="n">
        <f aca="false">AU21-AN21</f>
        <v>1859.7785</v>
      </c>
      <c r="AW21" s="86"/>
      <c r="AX21" s="79" t="n">
        <f aca="false">Y21-AG21-AV21-AW21</f>
        <v>21039.695</v>
      </c>
      <c r="AY21" s="91" t="s">
        <v>35</v>
      </c>
    </row>
    <row r="22" customFormat="false" ht="16.5" hidden="false" customHeight="true" outlineLevel="0" collapsed="false">
      <c r="B22" s="63" t="n">
        <v>17</v>
      </c>
      <c r="C22" s="63"/>
      <c r="D22" s="63"/>
      <c r="E22" s="64" t="s">
        <v>56</v>
      </c>
      <c r="F22" s="65" t="s">
        <v>57</v>
      </c>
      <c r="G22" s="66" t="n">
        <v>195</v>
      </c>
      <c r="H22" s="67" t="n">
        <v>6562.43</v>
      </c>
      <c r="I22" s="66" t="n">
        <v>193</v>
      </c>
      <c r="J22" s="68" t="n">
        <v>5974.29</v>
      </c>
      <c r="K22" s="66" t="n">
        <v>185</v>
      </c>
      <c r="L22" s="69" t="n">
        <v>5726.65</v>
      </c>
      <c r="M22" s="70" t="n">
        <f aca="false">(H22+J22+L22)/3</f>
        <v>6087.79</v>
      </c>
      <c r="N22" s="71" t="n">
        <v>4</v>
      </c>
      <c r="O22" s="71" t="n">
        <v>4</v>
      </c>
      <c r="P22" s="71" t="n">
        <v>4</v>
      </c>
      <c r="Q22" s="72" t="n">
        <f aca="false">SUM(N22:P22)/IF((3-COUNTIF(N22:P22,"NE")=0),1,(3-COUNTIF(N22:P22,"NE")))</f>
        <v>4</v>
      </c>
      <c r="R22" s="72" t="n">
        <f aca="false">IF(Q22&lt;=2,0,Q22)</f>
        <v>4</v>
      </c>
      <c r="S22" s="73" t="n">
        <f aca="false">M22*R22</f>
        <v>24351.16</v>
      </c>
      <c r="T22" s="74" t="n">
        <f aca="false">$M$3</f>
        <v>4.94188619900111</v>
      </c>
      <c r="U22" s="75" t="n">
        <f aca="false">ROUNDDOWN(S22*T22,2)</f>
        <v>120340.66</v>
      </c>
      <c r="V22" s="76"/>
      <c r="W22" s="77"/>
      <c r="X22" s="78" t="n">
        <f aca="false">VLOOKUP(E22,SALARIO!$D$4:$G$252,4,FALSE())</f>
        <v>8377.52</v>
      </c>
      <c r="Y22" s="79" t="n">
        <f aca="false">U22</f>
        <v>120340.66</v>
      </c>
      <c r="Z22" s="80" t="n">
        <f aca="false">X22+Y22</f>
        <v>128718.18</v>
      </c>
      <c r="AA22" s="81" t="n">
        <f aca="false">IF(X22&lt;=15000,X22*AA$5,15000*AA$5)</f>
        <v>418.876</v>
      </c>
      <c r="AB22" s="82" t="n">
        <f aca="false">IF(X22&lt;=15000,0,(X22-15000)*AB$5)</f>
        <v>0</v>
      </c>
      <c r="AC22" s="94" t="n">
        <f aca="false">SUM(AA22:AB22)</f>
        <v>418.876</v>
      </c>
      <c r="AD22" s="84" t="n">
        <f aca="false">IF(Z22&lt;=15000,Z22*AD$5,15000*AD$5)</f>
        <v>750</v>
      </c>
      <c r="AE22" s="82" t="n">
        <f aca="false">IF(Z22&lt;=15000,0,(Z22-15000)*AE$5)</f>
        <v>11371.818</v>
      </c>
      <c r="AF22" s="85" t="n">
        <f aca="false">SUM(AD22:AE22)</f>
        <v>12121.818</v>
      </c>
      <c r="AG22" s="86" t="n">
        <f aca="false">AF22-AC22</f>
        <v>11702.942</v>
      </c>
      <c r="AH22" s="84" t="n">
        <f aca="false">IF(X22&gt;3260,IF(X22&gt;9510,(9510-3260)*AH$5,(X22-3260)*AH$5),0)</f>
        <v>153.5256</v>
      </c>
      <c r="AI22" s="87" t="n">
        <f aca="false">IF(X22&gt;9510,IF(X22&gt;15000,(15000-9510)*AI$5,(X22-9510)*AI$5),0)</f>
        <v>0</v>
      </c>
      <c r="AJ22" s="87" t="n">
        <f aca="false">IF(X22&gt;15000,IF(X22&gt;20000,(20000-15000)*AJ$5,(X22-15000)*AJ$5),0)</f>
        <v>0</v>
      </c>
      <c r="AK22" s="87" t="n">
        <f aca="false">IF(X22&gt;20000,IF(X22&gt;25000,(25000-20000)*AK$5,(X22-20000)*AK$5),0)</f>
        <v>0</v>
      </c>
      <c r="AL22" s="87" t="n">
        <f aca="false">IF(X22&gt;25000,IF(X22&gt;30000,(30000-25000)*AL$5,(X22-25000)*AL$5),0)</f>
        <v>0</v>
      </c>
      <c r="AM22" s="82" t="n">
        <f aca="false">IF(X22&gt;30000,(X22-30000)*AM$5,0)</f>
        <v>0</v>
      </c>
      <c r="AN22" s="89" t="n">
        <f aca="false">SUM(AH22:AM22)</f>
        <v>153.5256</v>
      </c>
      <c r="AO22" s="84" t="n">
        <f aca="false">IF(Z22&gt;3260,IF(Z22&gt;9510,(9510-3260)*AO$5,(Z22-3260)*AO$5),0)</f>
        <v>187.5</v>
      </c>
      <c r="AP22" s="87" t="n">
        <f aca="false">IF(Z22&gt;9510,IF(Z22&gt;15000,(15000-9510)*AP$5,(Z22-9510)*AP$5),0)</f>
        <v>274.5</v>
      </c>
      <c r="AQ22" s="87" t="n">
        <f aca="false">IF(Z22&gt;15000,IF(Z22&gt;20000,(20000-15000)*AQ$5,(Z22-15000)*AQ$5),0)</f>
        <v>375</v>
      </c>
      <c r="AR22" s="87" t="n">
        <f aca="false">IF(Z22&gt;20000,IF(Z22&gt;25000,(25000-20000)*AR$5,(Z22-20000)*AR$5),0)</f>
        <v>500</v>
      </c>
      <c r="AS22" s="87" t="n">
        <f aca="false">IF(Z22&gt;25000,IF(Z22&gt;30000,(30000-25000)*AS$5,(Z22-25000)*AS$5),0)</f>
        <v>750</v>
      </c>
      <c r="AT22" s="82" t="n">
        <f aca="false">IF(Z22&gt;30000,(Z22-30000)*AT$5,0)</f>
        <v>19743.636</v>
      </c>
      <c r="AU22" s="89" t="n">
        <f aca="false">SUM(AO22:AT22)</f>
        <v>21830.636</v>
      </c>
      <c r="AV22" s="90" t="n">
        <f aca="false">AU22-AN22</f>
        <v>21677.1104</v>
      </c>
      <c r="AW22" s="86"/>
      <c r="AX22" s="79" t="n">
        <f aca="false">Y22-AG22-AV22-AW22</f>
        <v>86960.6076</v>
      </c>
      <c r="AY22" s="91" t="s">
        <v>35</v>
      </c>
    </row>
    <row r="23" customFormat="false" ht="16.5" hidden="false" customHeight="true" outlineLevel="0" collapsed="false">
      <c r="B23" s="63" t="n">
        <v>18</v>
      </c>
      <c r="C23" s="63"/>
      <c r="D23" s="63"/>
      <c r="E23" s="64" t="s">
        <v>58</v>
      </c>
      <c r="F23" s="65" t="s">
        <v>47</v>
      </c>
      <c r="G23" s="66" t="n">
        <v>200</v>
      </c>
      <c r="H23" s="67" t="n">
        <v>5306.58</v>
      </c>
      <c r="I23" s="66" t="n">
        <v>204</v>
      </c>
      <c r="J23" s="68" t="n">
        <v>4885.94</v>
      </c>
      <c r="K23" s="66" t="n">
        <v>182.5</v>
      </c>
      <c r="L23" s="69" t="n">
        <v>4369.96</v>
      </c>
      <c r="M23" s="70" t="n">
        <f aca="false">(H23+J23+L23)/3</f>
        <v>4854.16</v>
      </c>
      <c r="N23" s="71" t="n">
        <v>4</v>
      </c>
      <c r="O23" s="71" t="n">
        <v>4</v>
      </c>
      <c r="P23" s="71" t="n">
        <v>4</v>
      </c>
      <c r="Q23" s="72" t="n">
        <f aca="false">SUM(N23:P23)/IF((3-COUNTIF(N23:P23,"NE")=0),1,(3-COUNTIF(N23:P23,"NE")))</f>
        <v>4</v>
      </c>
      <c r="R23" s="72" t="n">
        <f aca="false">IF(Q23&lt;=2,0,Q23)</f>
        <v>4</v>
      </c>
      <c r="S23" s="73" t="n">
        <f aca="false">M23*R23</f>
        <v>19416.64</v>
      </c>
      <c r="T23" s="74" t="n">
        <f aca="false">$M$3</f>
        <v>4.94188619900111</v>
      </c>
      <c r="U23" s="75" t="n">
        <f aca="false">ROUNDDOWN(S23*T23,2)</f>
        <v>95954.82</v>
      </c>
      <c r="V23" s="76"/>
      <c r="W23" s="77"/>
      <c r="X23" s="78" t="n">
        <f aca="false">VLOOKUP(E23,SALARIO!$D$4:$G$252,4,FALSE())</f>
        <v>4369.96</v>
      </c>
      <c r="Y23" s="79" t="n">
        <f aca="false">U23</f>
        <v>95954.82</v>
      </c>
      <c r="Z23" s="80" t="n">
        <f aca="false">X23+Y23</f>
        <v>100324.78</v>
      </c>
      <c r="AA23" s="81" t="n">
        <f aca="false">IF(X23&lt;=15000,X23*AA$5,15000*AA$5)</f>
        <v>218.498</v>
      </c>
      <c r="AB23" s="82" t="n">
        <f aca="false">IF(X23&lt;=15000,0,(X23-15000)*AB$5)</f>
        <v>0</v>
      </c>
      <c r="AC23" s="94" t="n">
        <f aca="false">SUM(AA23:AB23)</f>
        <v>218.498</v>
      </c>
      <c r="AD23" s="84" t="n">
        <f aca="false">IF(Z23&lt;=15000,Z23*AD$5,15000*AD$5)</f>
        <v>750</v>
      </c>
      <c r="AE23" s="82" t="n">
        <f aca="false">IF(Z23&lt;=15000,0,(Z23-15000)*AE$5)</f>
        <v>8532.478</v>
      </c>
      <c r="AF23" s="85" t="n">
        <f aca="false">SUM(AD23:AE23)</f>
        <v>9282.478</v>
      </c>
      <c r="AG23" s="86" t="n">
        <f aca="false">AF23-AC23</f>
        <v>9063.98</v>
      </c>
      <c r="AH23" s="84" t="n">
        <f aca="false">IF(X23&gt;3260,IF(X23&gt;9510,(9510-3260)*AH$5,(X23-3260)*AH$5),0)</f>
        <v>33.2988</v>
      </c>
      <c r="AI23" s="87" t="n">
        <f aca="false">IF(X23&gt;9510,IF(X23&gt;15000,(15000-9510)*AI$5,(X23-9510)*AI$5),0)</f>
        <v>0</v>
      </c>
      <c r="AJ23" s="87" t="n">
        <f aca="false">IF(X23&gt;15000,IF(X23&gt;20000,(20000-15000)*AJ$5,(X23-15000)*AJ$5),0)</f>
        <v>0</v>
      </c>
      <c r="AK23" s="87" t="n">
        <f aca="false">IF(X23&gt;20000,IF(X23&gt;25000,(25000-20000)*AK$5,(X23-20000)*AK$5),0)</f>
        <v>0</v>
      </c>
      <c r="AL23" s="87" t="n">
        <f aca="false">IF(X23&gt;25000,IF(X23&gt;30000,(30000-25000)*AL$5,(X23-25000)*AL$5),0)</f>
        <v>0</v>
      </c>
      <c r="AM23" s="82" t="n">
        <f aca="false">IF(X23&gt;30000,(X23-30000)*AM$5,0)</f>
        <v>0</v>
      </c>
      <c r="AN23" s="89" t="n">
        <f aca="false">SUM(AH23:AM23)</f>
        <v>33.2988</v>
      </c>
      <c r="AO23" s="84" t="n">
        <f aca="false">IF(Z23&gt;3260,IF(Z23&gt;9510,(9510-3260)*AO$5,(Z23-3260)*AO$5),0)</f>
        <v>187.5</v>
      </c>
      <c r="AP23" s="87" t="n">
        <f aca="false">IF(Z23&gt;9510,IF(Z23&gt;15000,(15000-9510)*AP$5,(Z23-9510)*AP$5),0)</f>
        <v>274.5</v>
      </c>
      <c r="AQ23" s="87" t="n">
        <f aca="false">IF(Z23&gt;15000,IF(Z23&gt;20000,(20000-15000)*AQ$5,(Z23-15000)*AQ$5),0)</f>
        <v>375</v>
      </c>
      <c r="AR23" s="87" t="n">
        <f aca="false">IF(Z23&gt;20000,IF(Z23&gt;25000,(25000-20000)*AR$5,(Z23-20000)*AR$5),0)</f>
        <v>500</v>
      </c>
      <c r="AS23" s="87" t="n">
        <f aca="false">IF(Z23&gt;25000,IF(Z23&gt;30000,(30000-25000)*AS$5,(Z23-25000)*AS$5),0)</f>
        <v>750</v>
      </c>
      <c r="AT23" s="82" t="n">
        <f aca="false">IF(Z23&gt;30000,(Z23-30000)*AT$5,0)</f>
        <v>14064.956</v>
      </c>
      <c r="AU23" s="89" t="n">
        <f aca="false">SUM(AO23:AT23)</f>
        <v>16151.956</v>
      </c>
      <c r="AV23" s="90" t="n">
        <f aca="false">AU23-AN23</f>
        <v>16118.6572</v>
      </c>
      <c r="AW23" s="86"/>
      <c r="AX23" s="79" t="n">
        <f aca="false">Y23-AG23-AV23-AW23</f>
        <v>70772.1828</v>
      </c>
      <c r="AY23" s="91" t="s">
        <v>35</v>
      </c>
    </row>
    <row r="24" customFormat="false" ht="16.5" hidden="false" customHeight="true" outlineLevel="0" collapsed="false">
      <c r="B24" s="63" t="n">
        <v>19</v>
      </c>
      <c r="C24" s="63"/>
      <c r="D24" s="63"/>
      <c r="E24" s="64" t="s">
        <v>59</v>
      </c>
      <c r="F24" s="65" t="s">
        <v>34</v>
      </c>
      <c r="G24" s="66" t="n">
        <v>133</v>
      </c>
      <c r="H24" s="67" t="n">
        <v>5430.23</v>
      </c>
      <c r="I24" s="66" t="n">
        <v>181.5</v>
      </c>
      <c r="J24" s="68" t="n">
        <v>4255.93</v>
      </c>
      <c r="K24" s="66" t="n">
        <v>200</v>
      </c>
      <c r="L24" s="69" t="n">
        <v>4790.05</v>
      </c>
      <c r="M24" s="70" t="n">
        <f aca="false">(H24+J24+L24)/3</f>
        <v>4825.40333333333</v>
      </c>
      <c r="N24" s="71" t="n">
        <v>4</v>
      </c>
      <c r="O24" s="71" t="n">
        <v>4</v>
      </c>
      <c r="P24" s="71" t="n">
        <v>2</v>
      </c>
      <c r="Q24" s="72" t="n">
        <f aca="false">SUM(N24:P24)/IF((3-COUNTIF(N24:P24,"NE")=0),1,(3-COUNTIF(N24:P24,"NE")))</f>
        <v>3.33333333333333</v>
      </c>
      <c r="R24" s="72" t="n">
        <f aca="false">IF(Q24&lt;=2,0,Q24)</f>
        <v>3.33333333333333</v>
      </c>
      <c r="S24" s="73" t="n">
        <f aca="false">M24*R24</f>
        <v>16084.6777777778</v>
      </c>
      <c r="T24" s="74" t="n">
        <f aca="false">$M$3</f>
        <v>4.94188619900111</v>
      </c>
      <c r="U24" s="75" t="n">
        <f aca="false">ROUNDDOWN(S24*T24,2)</f>
        <v>79488.64</v>
      </c>
      <c r="V24" s="76"/>
      <c r="W24" s="77"/>
      <c r="X24" s="78" t="n">
        <f aca="false">VLOOKUP(E24,SALARIO!$D$4:$G$252,4,FALSE())</f>
        <v>8149.1</v>
      </c>
      <c r="Y24" s="79" t="n">
        <f aca="false">U24</f>
        <v>79488.64</v>
      </c>
      <c r="Z24" s="80" t="n">
        <f aca="false">X24+Y24</f>
        <v>87637.74</v>
      </c>
      <c r="AA24" s="81" t="n">
        <f aca="false">IF(X24&lt;=15000,X24*AA$5,15000*AA$5)</f>
        <v>407.455</v>
      </c>
      <c r="AB24" s="82" t="n">
        <f aca="false">IF(X24&lt;=15000,0,(X24-15000)*AB$5)</f>
        <v>0</v>
      </c>
      <c r="AC24" s="94" t="n">
        <f aca="false">SUM(AA24:AB24)</f>
        <v>407.455</v>
      </c>
      <c r="AD24" s="84" t="n">
        <f aca="false">IF(Z24&lt;=15000,Z24*AD$5,15000*AD$5)</f>
        <v>750</v>
      </c>
      <c r="AE24" s="82" t="n">
        <f aca="false">IF(Z24&lt;=15000,0,(Z24-15000)*AE$5)</f>
        <v>7263.774</v>
      </c>
      <c r="AF24" s="85" t="n">
        <f aca="false">SUM(AD24:AE24)</f>
        <v>8013.774</v>
      </c>
      <c r="AG24" s="86" t="n">
        <f aca="false">AF24-AC24</f>
        <v>7606.319</v>
      </c>
      <c r="AH24" s="84" t="n">
        <f aca="false">IF(X24&gt;3260,IF(X24&gt;9510,(9510-3260)*AH$5,(X24-3260)*AH$5),0)</f>
        <v>146.673</v>
      </c>
      <c r="AI24" s="87" t="n">
        <f aca="false">IF(X24&gt;9510,IF(X24&gt;15000,(15000-9510)*AI$5,(X24-9510)*AI$5),0)</f>
        <v>0</v>
      </c>
      <c r="AJ24" s="87" t="n">
        <f aca="false">IF(X24&gt;15000,IF(X24&gt;20000,(20000-15000)*AJ$5,(X24-15000)*AJ$5),0)</f>
        <v>0</v>
      </c>
      <c r="AK24" s="87" t="n">
        <f aca="false">IF(X24&gt;20000,IF(X24&gt;25000,(25000-20000)*AK$5,(X24-20000)*AK$5),0)</f>
        <v>0</v>
      </c>
      <c r="AL24" s="87" t="n">
        <f aca="false">IF(X24&gt;25000,IF(X24&gt;30000,(30000-25000)*AL$5,(X24-25000)*AL$5),0)</f>
        <v>0</v>
      </c>
      <c r="AM24" s="82" t="n">
        <f aca="false">IF(X24&gt;30000,(X24-30000)*AM$5,0)</f>
        <v>0</v>
      </c>
      <c r="AN24" s="89" t="n">
        <f aca="false">SUM(AH24:AM24)</f>
        <v>146.673</v>
      </c>
      <c r="AO24" s="84" t="n">
        <f aca="false">IF(Z24&gt;3260,IF(Z24&gt;9510,(9510-3260)*AO$5,(Z24-3260)*AO$5),0)</f>
        <v>187.5</v>
      </c>
      <c r="AP24" s="87" t="n">
        <f aca="false">IF(Z24&gt;9510,IF(Z24&gt;15000,(15000-9510)*AP$5,(Z24-9510)*AP$5),0)</f>
        <v>274.5</v>
      </c>
      <c r="AQ24" s="87" t="n">
        <f aca="false">IF(Z24&gt;15000,IF(Z24&gt;20000,(20000-15000)*AQ$5,(Z24-15000)*AQ$5),0)</f>
        <v>375</v>
      </c>
      <c r="AR24" s="87" t="n">
        <f aca="false">IF(Z24&gt;20000,IF(Z24&gt;25000,(25000-20000)*AR$5,(Z24-20000)*AR$5),0)</f>
        <v>500</v>
      </c>
      <c r="AS24" s="87" t="n">
        <f aca="false">IF(Z24&gt;25000,IF(Z24&gt;30000,(30000-25000)*AS$5,(Z24-25000)*AS$5),0)</f>
        <v>750</v>
      </c>
      <c r="AT24" s="82" t="n">
        <f aca="false">IF(Z24&gt;30000,(Z24-30000)*AT$5,0)</f>
        <v>11527.548</v>
      </c>
      <c r="AU24" s="89" t="n">
        <f aca="false">SUM(AO24:AT24)</f>
        <v>13614.548</v>
      </c>
      <c r="AV24" s="90" t="n">
        <f aca="false">AU24-AN24</f>
        <v>13467.875</v>
      </c>
      <c r="AW24" s="86"/>
      <c r="AX24" s="79" t="n">
        <f aca="false">Y24-AG24-AV24-AW24</f>
        <v>58414.446</v>
      </c>
      <c r="AY24" s="91" t="s">
        <v>35</v>
      </c>
    </row>
    <row r="25" s="96" customFormat="true" ht="16.5" hidden="false" customHeight="true" outlineLevel="0" collapsed="false">
      <c r="B25" s="97" t="n">
        <v>20</v>
      </c>
      <c r="C25" s="97"/>
      <c r="D25" s="97"/>
      <c r="E25" s="98" t="s">
        <v>60</v>
      </c>
      <c r="F25" s="99" t="s">
        <v>34</v>
      </c>
      <c r="G25" s="100" t="n">
        <v>186</v>
      </c>
      <c r="H25" s="101" t="n">
        <v>7348.9</v>
      </c>
      <c r="I25" s="100" t="n">
        <v>96</v>
      </c>
      <c r="J25" s="102" t="n">
        <v>6952.17</v>
      </c>
      <c r="K25" s="100" t="n">
        <v>185</v>
      </c>
      <c r="L25" s="103" t="n">
        <v>6697.27</v>
      </c>
      <c r="M25" s="104" t="n">
        <f aca="false">(H25+J25+L25)/3</f>
        <v>6999.44666666667</v>
      </c>
      <c r="N25" s="105" t="n">
        <v>4</v>
      </c>
      <c r="O25" s="105" t="n">
        <v>4</v>
      </c>
      <c r="P25" s="105" t="n">
        <v>4</v>
      </c>
      <c r="Q25" s="106" t="n">
        <f aca="false">SUM(N25:P25)/IF((3-COUNTIF(N25:P25,"NE")=0),1,(3-COUNTIF(N25:P25,"NE")))</f>
        <v>4</v>
      </c>
      <c r="R25" s="106" t="n">
        <f aca="false">IF(Q25&lt;=2,0,Q25)</f>
        <v>4</v>
      </c>
      <c r="S25" s="107" t="n">
        <f aca="false">M25*R25</f>
        <v>27997.7866666667</v>
      </c>
      <c r="T25" s="108" t="n">
        <f aca="false">$M$3</f>
        <v>4.94188619900111</v>
      </c>
      <c r="U25" s="109" t="n">
        <f aca="false">ROUNDDOWN(S25*T25,2)</f>
        <v>138361.87</v>
      </c>
      <c r="V25" s="110"/>
      <c r="W25" s="111"/>
      <c r="X25" s="112" t="n">
        <f aca="false">VLOOKUP(E25,SALARIO!$D$4:$G$252,4,FALSE())</f>
        <v>6697.27</v>
      </c>
      <c r="Y25" s="113" t="n">
        <f aca="false">U25</f>
        <v>138361.87</v>
      </c>
      <c r="Z25" s="114" t="n">
        <f aca="false">X25+Y25</f>
        <v>145059.14</v>
      </c>
      <c r="AA25" s="115" t="n">
        <f aca="false">IF(X25&lt;=15000,X25*AA$5,15000*AA$5)</f>
        <v>334.8635</v>
      </c>
      <c r="AB25" s="116" t="n">
        <f aca="false">IF(X25&lt;=15000,0,(X25-15000)*AB$5)</f>
        <v>0</v>
      </c>
      <c r="AC25" s="83" t="n">
        <f aca="false">SUM(AA25:AB25)</f>
        <v>334.8635</v>
      </c>
      <c r="AD25" s="117" t="n">
        <f aca="false">IF(Z25&lt;=15000,Z25*AD$5,15000*AD$5)</f>
        <v>750</v>
      </c>
      <c r="AE25" s="116" t="n">
        <f aca="false">IF(Z25&lt;=15000,0,(Z25-15000)*AE$5)</f>
        <v>13005.914</v>
      </c>
      <c r="AF25" s="118" t="n">
        <f aca="false">SUM(AD25:AE25)</f>
        <v>13755.914</v>
      </c>
      <c r="AG25" s="119" t="n">
        <f aca="false">AF25-AC25</f>
        <v>13421.0505</v>
      </c>
      <c r="AH25" s="117" t="n">
        <f aca="false">IF(X25&gt;3260,IF(X25&gt;9510,(9510-3260)*AH$5,(X25-3260)*AH$5),0)</f>
        <v>103.1181</v>
      </c>
      <c r="AI25" s="120" t="n">
        <f aca="false">IF(X25&gt;9510,IF(X25&gt;15000,(15000-9510)*AI$5,(X25-9510)*AI$5),0)</f>
        <v>0</v>
      </c>
      <c r="AJ25" s="120" t="n">
        <f aca="false">IF(X25&gt;15000,IF(X25&gt;20000,(20000-15000)*AJ$5,(X25-15000)*AJ$5),0)</f>
        <v>0</v>
      </c>
      <c r="AK25" s="120" t="n">
        <f aca="false">IF(X25&gt;20000,IF(X25&gt;25000,(25000-20000)*AK$5,(X25-20000)*AK$5),0)</f>
        <v>0</v>
      </c>
      <c r="AL25" s="120" t="n">
        <f aca="false">IF(X25&gt;25000,IF(X25&gt;30000,(30000-25000)*AL$5,(X25-25000)*AL$5),0)</f>
        <v>0</v>
      </c>
      <c r="AM25" s="116" t="n">
        <f aca="false">IF(X25&gt;30000,(X25-30000)*AM$5,0)</f>
        <v>0</v>
      </c>
      <c r="AN25" s="88" t="n">
        <f aca="false">SUM(AH25:AM25)</f>
        <v>103.1181</v>
      </c>
      <c r="AO25" s="117" t="n">
        <f aca="false">IF(Z25&gt;3260,IF(Z25&gt;9510,(9510-3260)*AO$5,(Z25-3260)*AO$5),0)</f>
        <v>187.5</v>
      </c>
      <c r="AP25" s="120" t="n">
        <f aca="false">IF(Z25&gt;9510,IF(Z25&gt;15000,(15000-9510)*AP$5,(Z25-9510)*AP$5),0)</f>
        <v>274.5</v>
      </c>
      <c r="AQ25" s="120" t="n">
        <f aca="false">IF(Z25&gt;15000,IF(Z25&gt;20000,(20000-15000)*AQ$5,(Z25-15000)*AQ$5),0)</f>
        <v>375</v>
      </c>
      <c r="AR25" s="120" t="n">
        <f aca="false">IF(Z25&gt;20000,IF(Z25&gt;25000,(25000-20000)*AR$5,(Z25-20000)*AR$5),0)</f>
        <v>500</v>
      </c>
      <c r="AS25" s="120" t="n">
        <f aca="false">IF(Z25&gt;25000,IF(Z25&gt;30000,(30000-25000)*AS$5,(Z25-25000)*AS$5),0)</f>
        <v>750</v>
      </c>
      <c r="AT25" s="116" t="n">
        <f aca="false">IF(Z25&gt;30000,(Z25-30000)*AT$5,0)</f>
        <v>23011.828</v>
      </c>
      <c r="AU25" s="88" t="n">
        <f aca="false">SUM(AO25:AT25)</f>
        <v>25098.828</v>
      </c>
      <c r="AV25" s="121" t="n">
        <f aca="false">AU25-AN25</f>
        <v>24995.7099</v>
      </c>
      <c r="AW25" s="119"/>
      <c r="AX25" s="113" t="n">
        <f aca="false">Y25-AG25-AV25-AW25</f>
        <v>99945.1096</v>
      </c>
      <c r="AY25" s="105" t="s">
        <v>35</v>
      </c>
    </row>
    <row r="26" s="96" customFormat="true" ht="16.5" hidden="false" customHeight="true" outlineLevel="0" collapsed="false">
      <c r="B26" s="97" t="n">
        <v>21</v>
      </c>
      <c r="C26" s="97"/>
      <c r="D26" s="97"/>
      <c r="E26" s="98" t="s">
        <v>61</v>
      </c>
      <c r="F26" s="99" t="s">
        <v>34</v>
      </c>
      <c r="G26" s="100" t="n">
        <v>186</v>
      </c>
      <c r="H26" s="101" t="n">
        <v>7348.9</v>
      </c>
      <c r="I26" s="100" t="n">
        <v>193</v>
      </c>
      <c r="J26" s="102" t="n">
        <v>6986.88</v>
      </c>
      <c r="K26" s="100" t="n">
        <v>185</v>
      </c>
      <c r="L26" s="103" t="n">
        <v>6697.27</v>
      </c>
      <c r="M26" s="104" t="n">
        <f aca="false">(H26+J26+L26)/3</f>
        <v>7011.01666666667</v>
      </c>
      <c r="N26" s="105" t="n">
        <v>4</v>
      </c>
      <c r="O26" s="105" t="n">
        <v>4</v>
      </c>
      <c r="P26" s="105" t="n">
        <v>4</v>
      </c>
      <c r="Q26" s="106" t="n">
        <f aca="false">SUM(N26:P26)/IF((3-COUNTIF(N26:P26,"NE")=0),1,(3-COUNTIF(N26:P26,"NE")))</f>
        <v>4</v>
      </c>
      <c r="R26" s="106" t="n">
        <f aca="false">IF(Q26&lt;=2,0,Q26)</f>
        <v>4</v>
      </c>
      <c r="S26" s="107" t="n">
        <f aca="false">M26*R26</f>
        <v>28044.0666666667</v>
      </c>
      <c r="T26" s="108" t="n">
        <f aca="false">$M$3</f>
        <v>4.94188619900111</v>
      </c>
      <c r="U26" s="109" t="n">
        <f aca="false">ROUNDDOWN(S26*T26,2)</f>
        <v>138590.58</v>
      </c>
      <c r="V26" s="110"/>
      <c r="W26" s="111"/>
      <c r="X26" s="112" t="n">
        <f aca="false">VLOOKUP(E26,SALARIO!$D$4:$G$252,4,FALSE())</f>
        <v>6697.27</v>
      </c>
      <c r="Y26" s="113" t="n">
        <f aca="false">U26</f>
        <v>138590.58</v>
      </c>
      <c r="Z26" s="114" t="n">
        <f aca="false">X26+Y26</f>
        <v>145287.85</v>
      </c>
      <c r="AA26" s="115" t="n">
        <f aca="false">IF(X26&lt;=15000,X26*AA$5,15000*AA$5)</f>
        <v>334.8635</v>
      </c>
      <c r="AB26" s="116" t="n">
        <f aca="false">IF(X26&lt;=15000,0,(X26-15000)*AB$5)</f>
        <v>0</v>
      </c>
      <c r="AC26" s="83" t="n">
        <f aca="false">SUM(AA26:AB26)</f>
        <v>334.8635</v>
      </c>
      <c r="AD26" s="117" t="n">
        <f aca="false">IF(Z26&lt;=15000,Z26*AD$5,15000*AD$5)</f>
        <v>750</v>
      </c>
      <c r="AE26" s="116" t="n">
        <f aca="false">IF(Z26&lt;=15000,0,(Z26-15000)*AE$5)</f>
        <v>13028.785</v>
      </c>
      <c r="AF26" s="118" t="n">
        <f aca="false">SUM(AD26:AE26)</f>
        <v>13778.785</v>
      </c>
      <c r="AG26" s="119" t="n">
        <f aca="false">AF26-AC26</f>
        <v>13443.9215</v>
      </c>
      <c r="AH26" s="117" t="n">
        <f aca="false">IF(X26&gt;3260,IF(X26&gt;9510,(9510-3260)*AH$5,(X26-3260)*AH$5),0)</f>
        <v>103.1181</v>
      </c>
      <c r="AI26" s="120" t="n">
        <f aca="false">IF(X26&gt;9510,IF(X26&gt;15000,(15000-9510)*AI$5,(X26-9510)*AI$5),0)</f>
        <v>0</v>
      </c>
      <c r="AJ26" s="120" t="n">
        <f aca="false">IF(X26&gt;15000,IF(X26&gt;20000,(20000-15000)*AJ$5,(X26-15000)*AJ$5),0)</f>
        <v>0</v>
      </c>
      <c r="AK26" s="120" t="n">
        <f aca="false">IF(X26&gt;20000,IF(X26&gt;25000,(25000-20000)*AK$5,(X26-20000)*AK$5),0)</f>
        <v>0</v>
      </c>
      <c r="AL26" s="120" t="n">
        <f aca="false">IF(X26&gt;25000,IF(X26&gt;30000,(30000-25000)*AL$5,(X26-25000)*AL$5),0)</f>
        <v>0</v>
      </c>
      <c r="AM26" s="116" t="n">
        <f aca="false">IF(X26&gt;30000,(X26-30000)*AM$5,0)</f>
        <v>0</v>
      </c>
      <c r="AN26" s="88" t="n">
        <f aca="false">SUM(AH26:AM26)</f>
        <v>103.1181</v>
      </c>
      <c r="AO26" s="117" t="n">
        <f aca="false">IF(Z26&gt;3260,IF(Z26&gt;9510,(9510-3260)*AO$5,(Z26-3260)*AO$5),0)</f>
        <v>187.5</v>
      </c>
      <c r="AP26" s="120" t="n">
        <f aca="false">IF(Z26&gt;9510,IF(Z26&gt;15000,(15000-9510)*AP$5,(Z26-9510)*AP$5),0)</f>
        <v>274.5</v>
      </c>
      <c r="AQ26" s="120" t="n">
        <f aca="false">IF(Z26&gt;15000,IF(Z26&gt;20000,(20000-15000)*AQ$5,(Z26-15000)*AQ$5),0)</f>
        <v>375</v>
      </c>
      <c r="AR26" s="120" t="n">
        <f aca="false">IF(Z26&gt;20000,IF(Z26&gt;25000,(25000-20000)*AR$5,(Z26-20000)*AR$5),0)</f>
        <v>500</v>
      </c>
      <c r="AS26" s="120" t="n">
        <f aca="false">IF(Z26&gt;25000,IF(Z26&gt;30000,(30000-25000)*AS$5,(Z26-25000)*AS$5),0)</f>
        <v>750</v>
      </c>
      <c r="AT26" s="116" t="n">
        <f aca="false">IF(Z26&gt;30000,(Z26-30000)*AT$5,0)</f>
        <v>23057.57</v>
      </c>
      <c r="AU26" s="88" t="n">
        <f aca="false">SUM(AO26:AT26)</f>
        <v>25144.57</v>
      </c>
      <c r="AV26" s="121" t="n">
        <f aca="false">AU26-AN26</f>
        <v>25041.4519</v>
      </c>
      <c r="AW26" s="119"/>
      <c r="AX26" s="113" t="n">
        <f aca="false">Y26-AG26-AV26-AW26</f>
        <v>100105.2066</v>
      </c>
      <c r="AY26" s="105" t="s">
        <v>35</v>
      </c>
    </row>
    <row r="27" s="96" customFormat="true" ht="16.5" hidden="false" customHeight="true" outlineLevel="0" collapsed="false">
      <c r="B27" s="122" t="n">
        <v>22</v>
      </c>
      <c r="C27" s="122"/>
      <c r="D27" s="122"/>
      <c r="E27" s="98" t="s">
        <v>62</v>
      </c>
      <c r="F27" s="99" t="s">
        <v>45</v>
      </c>
      <c r="G27" s="100" t="n">
        <v>54</v>
      </c>
      <c r="H27" s="101" t="n">
        <v>7557.73</v>
      </c>
      <c r="I27" s="100" t="n">
        <v>193</v>
      </c>
      <c r="J27" s="102" t="n">
        <v>8809.55</v>
      </c>
      <c r="K27" s="100" t="n">
        <v>185</v>
      </c>
      <c r="L27" s="103" t="n">
        <v>8444.39</v>
      </c>
      <c r="M27" s="104" t="n">
        <f aca="false">(H27+J27+L27)/3</f>
        <v>8270.55666666667</v>
      </c>
      <c r="N27" s="105" t="n">
        <v>4</v>
      </c>
      <c r="O27" s="105" t="n">
        <v>4</v>
      </c>
      <c r="P27" s="105" t="n">
        <v>4</v>
      </c>
      <c r="Q27" s="106" t="n">
        <f aca="false">SUM(N27:P27)/IF((3-COUNTIF(N27:P27,"NE")=0),1,(3-COUNTIF(N27:P27,"NE")))</f>
        <v>4</v>
      </c>
      <c r="R27" s="106" t="n">
        <f aca="false">IF(Q27&lt;=2,0,Q27)</f>
        <v>4</v>
      </c>
      <c r="S27" s="107" t="n">
        <f aca="false">M27*R27</f>
        <v>33082.2266666667</v>
      </c>
      <c r="T27" s="108" t="n">
        <f aca="false">$M$3</f>
        <v>4.94188619900111</v>
      </c>
      <c r="U27" s="109" t="n">
        <f aca="false">ROUNDDOWN(S27*T27,2)</f>
        <v>163488.59</v>
      </c>
      <c r="V27" s="110"/>
      <c r="W27" s="111"/>
      <c r="X27" s="112" t="n">
        <f aca="false">VLOOKUP(E27,SALARIO!$D$4:$G$252,4,FALSE())</f>
        <v>8444.39</v>
      </c>
      <c r="Y27" s="113" t="n">
        <f aca="false">U27</f>
        <v>163488.59</v>
      </c>
      <c r="Z27" s="114" t="n">
        <f aca="false">X27+Y27</f>
        <v>171932.98</v>
      </c>
      <c r="AA27" s="115" t="n">
        <f aca="false">IF(X27&lt;=15000,X27*AA$5,15000*AA$5)</f>
        <v>422.2195</v>
      </c>
      <c r="AB27" s="116" t="n">
        <f aca="false">IF(X27&lt;=15000,0,(X27-15000)*AB$5)</f>
        <v>0</v>
      </c>
      <c r="AC27" s="83" t="n">
        <f aca="false">SUM(AA27:AB27)</f>
        <v>422.2195</v>
      </c>
      <c r="AD27" s="117" t="n">
        <f aca="false">IF(Z27&lt;=15000,Z27*AD$5,15000*AD$5)</f>
        <v>750</v>
      </c>
      <c r="AE27" s="116" t="n">
        <f aca="false">IF(Z27&lt;=15000,0,(Z27-15000)*AE$5)</f>
        <v>15693.298</v>
      </c>
      <c r="AF27" s="118" t="n">
        <f aca="false">SUM(AD27:AE27)</f>
        <v>16443.298</v>
      </c>
      <c r="AG27" s="119" t="n">
        <f aca="false">AF27-AC27</f>
        <v>16021.0785</v>
      </c>
      <c r="AH27" s="117" t="n">
        <f aca="false">IF(X27&gt;3260,IF(X27&gt;9510,(9510-3260)*AH$5,(X27-3260)*AH$5),0)</f>
        <v>155.5317</v>
      </c>
      <c r="AI27" s="120" t="n">
        <f aca="false">IF(X27&gt;9510,IF(X27&gt;15000,(15000-9510)*AI$5,(X27-9510)*AI$5),0)</f>
        <v>0</v>
      </c>
      <c r="AJ27" s="120" t="n">
        <f aca="false">IF(X27&gt;15000,IF(X27&gt;20000,(20000-15000)*AJ$5,(X27-15000)*AJ$5),0)</f>
        <v>0</v>
      </c>
      <c r="AK27" s="120" t="n">
        <f aca="false">IF(X27&gt;20000,IF(X27&gt;25000,(25000-20000)*AK$5,(X27-20000)*AK$5),0)</f>
        <v>0</v>
      </c>
      <c r="AL27" s="120" t="n">
        <f aca="false">IF(X27&gt;25000,IF(X27&gt;30000,(30000-25000)*AL$5,(X27-25000)*AL$5),0)</f>
        <v>0</v>
      </c>
      <c r="AM27" s="116" t="n">
        <f aca="false">IF(X27&gt;30000,(X27-30000)*AM$5,0)</f>
        <v>0</v>
      </c>
      <c r="AN27" s="88" t="n">
        <f aca="false">SUM(AH27:AM27)</f>
        <v>155.5317</v>
      </c>
      <c r="AO27" s="117" t="n">
        <f aca="false">IF(Z27&gt;3260,IF(Z27&gt;9510,(9510-3260)*AO$5,(Z27-3260)*AO$5),0)</f>
        <v>187.5</v>
      </c>
      <c r="AP27" s="120" t="n">
        <f aca="false">IF(Z27&gt;9510,IF(Z27&gt;15000,(15000-9510)*AP$5,(Z27-9510)*AP$5),0)</f>
        <v>274.5</v>
      </c>
      <c r="AQ27" s="120" t="n">
        <f aca="false">IF(Z27&gt;15000,IF(Z27&gt;20000,(20000-15000)*AQ$5,(Z27-15000)*AQ$5),0)</f>
        <v>375</v>
      </c>
      <c r="AR27" s="120" t="n">
        <f aca="false">IF(Z27&gt;20000,IF(Z27&gt;25000,(25000-20000)*AR$5,(Z27-20000)*AR$5),0)</f>
        <v>500</v>
      </c>
      <c r="AS27" s="120" t="n">
        <f aca="false">IF(Z27&gt;25000,IF(Z27&gt;30000,(30000-25000)*AS$5,(Z27-25000)*AS$5),0)</f>
        <v>750</v>
      </c>
      <c r="AT27" s="116" t="n">
        <f aca="false">IF(Z27&gt;30000,(Z27-30000)*AT$5,0)</f>
        <v>28386.596</v>
      </c>
      <c r="AU27" s="88" t="n">
        <f aca="false">SUM(AO27:AT27)</f>
        <v>30473.596</v>
      </c>
      <c r="AV27" s="121" t="n">
        <f aca="false">AU27-AN27</f>
        <v>30318.0643</v>
      </c>
      <c r="AW27" s="119"/>
      <c r="AX27" s="113" t="n">
        <f aca="false">Y27-AG27-AV27-AW27</f>
        <v>117149.4472</v>
      </c>
      <c r="AY27" s="105" t="s">
        <v>35</v>
      </c>
    </row>
    <row r="28" s="96" customFormat="true" ht="16.5" hidden="false" customHeight="true" outlineLevel="0" collapsed="false">
      <c r="B28" s="97" t="n">
        <v>23</v>
      </c>
      <c r="C28" s="97"/>
      <c r="D28" s="97"/>
      <c r="E28" s="98" t="s">
        <v>63</v>
      </c>
      <c r="F28" s="99" t="s">
        <v>34</v>
      </c>
      <c r="G28" s="100" t="n">
        <v>186</v>
      </c>
      <c r="H28" s="101" t="n">
        <v>9086.64</v>
      </c>
      <c r="I28" s="100" t="n">
        <v>149</v>
      </c>
      <c r="J28" s="102" t="n">
        <v>5394.02</v>
      </c>
      <c r="K28" s="100" t="n">
        <v>185</v>
      </c>
      <c r="L28" s="103" t="n">
        <v>6697.27</v>
      </c>
      <c r="M28" s="104" t="n">
        <f aca="false">(H28+J28+L28)/3</f>
        <v>7059.31</v>
      </c>
      <c r="N28" s="105" t="n">
        <v>4</v>
      </c>
      <c r="O28" s="105" t="n">
        <v>4</v>
      </c>
      <c r="P28" s="105" t="n">
        <v>4</v>
      </c>
      <c r="Q28" s="106" t="n">
        <f aca="false">SUM(N28:P28)/IF((3-COUNTIF(N28:P28,"NE")=0),1,(3-COUNTIF(N28:P28,"NE")))</f>
        <v>4</v>
      </c>
      <c r="R28" s="106" t="n">
        <f aca="false">IF(Q28&lt;=2,0,Q28)</f>
        <v>4</v>
      </c>
      <c r="S28" s="107" t="n">
        <f aca="false">M28*R28</f>
        <v>28237.24</v>
      </c>
      <c r="T28" s="108" t="n">
        <f aca="false">$M$3</f>
        <v>4.94188619900111</v>
      </c>
      <c r="U28" s="109" t="n">
        <f aca="false">ROUNDDOWN(S28*T28,2)</f>
        <v>139545.22</v>
      </c>
      <c r="V28" s="110"/>
      <c r="W28" s="111"/>
      <c r="X28" s="112" t="n">
        <f aca="false">VLOOKUP(E28,SALARIO!$D$4:$G$252,4,FALSE())</f>
        <v>6697.27</v>
      </c>
      <c r="Y28" s="113" t="n">
        <f aca="false">U28</f>
        <v>139545.22</v>
      </c>
      <c r="Z28" s="114" t="n">
        <f aca="false">X28+Y28</f>
        <v>146242.49</v>
      </c>
      <c r="AA28" s="115" t="n">
        <f aca="false">IF(X28&lt;=15000,X28*AA$5,15000*AA$5)</f>
        <v>334.8635</v>
      </c>
      <c r="AB28" s="116" t="n">
        <f aca="false">IF(X28&lt;=15000,0,(X28-15000)*AB$5)</f>
        <v>0</v>
      </c>
      <c r="AC28" s="83" t="n">
        <f aca="false">SUM(AA28:AB28)</f>
        <v>334.8635</v>
      </c>
      <c r="AD28" s="117" t="n">
        <f aca="false">IF(Z28&lt;=15000,Z28*AD$5,15000*AD$5)</f>
        <v>750</v>
      </c>
      <c r="AE28" s="116" t="n">
        <f aca="false">IF(Z28&lt;=15000,0,(Z28-15000)*AE$5)</f>
        <v>13124.249</v>
      </c>
      <c r="AF28" s="118" t="n">
        <f aca="false">SUM(AD28:AE28)</f>
        <v>13874.249</v>
      </c>
      <c r="AG28" s="119" t="n">
        <f aca="false">AF28-AC28</f>
        <v>13539.3855</v>
      </c>
      <c r="AH28" s="117" t="n">
        <f aca="false">IF(X28&gt;3260,IF(X28&gt;9510,(9510-3260)*AH$5,(X28-3260)*AH$5),0)</f>
        <v>103.1181</v>
      </c>
      <c r="AI28" s="120" t="n">
        <f aca="false">IF(X28&gt;9510,IF(X28&gt;15000,(15000-9510)*AI$5,(X28-9510)*AI$5),0)</f>
        <v>0</v>
      </c>
      <c r="AJ28" s="120" t="n">
        <f aca="false">IF(X28&gt;15000,IF(X28&gt;20000,(20000-15000)*AJ$5,(X28-15000)*AJ$5),0)</f>
        <v>0</v>
      </c>
      <c r="AK28" s="120" t="n">
        <f aca="false">IF(X28&gt;20000,IF(X28&gt;25000,(25000-20000)*AK$5,(X28-20000)*AK$5),0)</f>
        <v>0</v>
      </c>
      <c r="AL28" s="120" t="n">
        <f aca="false">IF(X28&gt;25000,IF(X28&gt;30000,(30000-25000)*AL$5,(X28-25000)*AL$5),0)</f>
        <v>0</v>
      </c>
      <c r="AM28" s="116" t="n">
        <f aca="false">IF(X28&gt;30000,(X28-30000)*AM$5,0)</f>
        <v>0</v>
      </c>
      <c r="AN28" s="88" t="n">
        <f aca="false">SUM(AH28:AM28)</f>
        <v>103.1181</v>
      </c>
      <c r="AO28" s="117" t="n">
        <f aca="false">IF(Z28&gt;3260,IF(Z28&gt;9510,(9510-3260)*AO$5,(Z28-3260)*AO$5),0)</f>
        <v>187.5</v>
      </c>
      <c r="AP28" s="120" t="n">
        <f aca="false">IF(Z28&gt;9510,IF(Z28&gt;15000,(15000-9510)*AP$5,(Z28-9510)*AP$5),0)</f>
        <v>274.5</v>
      </c>
      <c r="AQ28" s="120" t="n">
        <f aca="false">IF(Z28&gt;15000,IF(Z28&gt;20000,(20000-15000)*AQ$5,(Z28-15000)*AQ$5),0)</f>
        <v>375</v>
      </c>
      <c r="AR28" s="120" t="n">
        <f aca="false">IF(Z28&gt;20000,IF(Z28&gt;25000,(25000-20000)*AR$5,(Z28-20000)*AR$5),0)</f>
        <v>500</v>
      </c>
      <c r="AS28" s="120" t="n">
        <f aca="false">IF(Z28&gt;25000,IF(Z28&gt;30000,(30000-25000)*AS$5,(Z28-25000)*AS$5),0)</f>
        <v>750</v>
      </c>
      <c r="AT28" s="116" t="n">
        <f aca="false">IF(Z28&gt;30000,(Z28-30000)*AT$5,0)</f>
        <v>23248.498</v>
      </c>
      <c r="AU28" s="88" t="n">
        <f aca="false">SUM(AO28:AT28)</f>
        <v>25335.498</v>
      </c>
      <c r="AV28" s="121" t="n">
        <f aca="false">AU28-AN28</f>
        <v>25232.3799</v>
      </c>
      <c r="AW28" s="119"/>
      <c r="AX28" s="113" t="n">
        <f aca="false">Y28-AG28-AV28-AW28</f>
        <v>100773.4546</v>
      </c>
      <c r="AY28" s="105" t="s">
        <v>35</v>
      </c>
    </row>
    <row r="29" s="96" customFormat="true" ht="16.5" hidden="false" customHeight="true" outlineLevel="0" collapsed="false">
      <c r="B29" s="97" t="n">
        <v>24</v>
      </c>
      <c r="C29" s="97"/>
      <c r="D29" s="97"/>
      <c r="E29" s="98" t="s">
        <v>64</v>
      </c>
      <c r="F29" s="99" t="s">
        <v>34</v>
      </c>
      <c r="G29" s="100" t="n">
        <v>186</v>
      </c>
      <c r="H29" s="101" t="n">
        <v>7817.52</v>
      </c>
      <c r="I29" s="100" t="n">
        <v>193</v>
      </c>
      <c r="J29" s="102" t="n">
        <v>11135.42</v>
      </c>
      <c r="K29" s="100" t="n">
        <v>88</v>
      </c>
      <c r="L29" s="103" t="n">
        <v>3388.88</v>
      </c>
      <c r="M29" s="104" t="n">
        <f aca="false">(H29+J29+L29)/3</f>
        <v>7447.27333333333</v>
      </c>
      <c r="N29" s="105" t="n">
        <v>4</v>
      </c>
      <c r="O29" s="105" t="n">
        <v>4</v>
      </c>
      <c r="P29" s="105" t="n">
        <v>4</v>
      </c>
      <c r="Q29" s="106" t="n">
        <f aca="false">SUM(N29:P29)/IF((3-COUNTIF(N29:P29,"NE")=0),1,(3-COUNTIF(N29:P29,"NE")))</f>
        <v>4</v>
      </c>
      <c r="R29" s="106" t="n">
        <f aca="false">IF(Q29&lt;=2,0,Q29)</f>
        <v>4</v>
      </c>
      <c r="S29" s="107" t="n">
        <f aca="false">M29*R29</f>
        <v>29789.0933333333</v>
      </c>
      <c r="T29" s="108" t="n">
        <f aca="false">$M$3</f>
        <v>4.94188619900111</v>
      </c>
      <c r="U29" s="109" t="n">
        <f aca="false">ROUNDDOWN(S29*T29,2)</f>
        <v>147214.3</v>
      </c>
      <c r="V29" s="110"/>
      <c r="W29" s="111"/>
      <c r="X29" s="112" t="n">
        <f aca="false">VLOOKUP(E29,SALARIO!$D$4:$G$252,4,FALSE())</f>
        <v>3388.88</v>
      </c>
      <c r="Y29" s="113" t="n">
        <f aca="false">U29</f>
        <v>147214.3</v>
      </c>
      <c r="Z29" s="114" t="n">
        <f aca="false">X29+Y29</f>
        <v>150603.18</v>
      </c>
      <c r="AA29" s="115" t="n">
        <f aca="false">IF(X29&lt;=15000,X29*AA$5,15000*AA$5)</f>
        <v>169.444</v>
      </c>
      <c r="AB29" s="116" t="n">
        <f aca="false">IF(X29&lt;=15000,0,(X29-15000)*AB$5)</f>
        <v>0</v>
      </c>
      <c r="AC29" s="83" t="n">
        <f aca="false">SUM(AA29:AB29)</f>
        <v>169.444</v>
      </c>
      <c r="AD29" s="117" t="n">
        <f aca="false">IF(Z29&lt;=15000,Z29*AD$5,15000*AD$5)</f>
        <v>750</v>
      </c>
      <c r="AE29" s="116" t="n">
        <f aca="false">IF(Z29&lt;=15000,0,(Z29-15000)*AE$5)</f>
        <v>13560.318</v>
      </c>
      <c r="AF29" s="118" t="n">
        <f aca="false">SUM(AD29:AE29)</f>
        <v>14310.318</v>
      </c>
      <c r="AG29" s="119" t="n">
        <f aca="false">AF29-AC29</f>
        <v>14140.874</v>
      </c>
      <c r="AH29" s="117" t="n">
        <f aca="false">IF(X29&gt;3260,IF(X29&gt;9510,(9510-3260)*AH$5,(X29-3260)*AH$5),0)</f>
        <v>3.8664</v>
      </c>
      <c r="AI29" s="120" t="n">
        <f aca="false">IF(X29&gt;9510,IF(X29&gt;15000,(15000-9510)*AI$5,(X29-9510)*AI$5),0)</f>
        <v>0</v>
      </c>
      <c r="AJ29" s="120" t="n">
        <f aca="false">IF(X29&gt;15000,IF(X29&gt;20000,(20000-15000)*AJ$5,(X29-15000)*AJ$5),0)</f>
        <v>0</v>
      </c>
      <c r="AK29" s="120" t="n">
        <f aca="false">IF(X29&gt;20000,IF(X29&gt;25000,(25000-20000)*AK$5,(X29-20000)*AK$5),0)</f>
        <v>0</v>
      </c>
      <c r="AL29" s="120" t="n">
        <f aca="false">IF(X29&gt;25000,IF(X29&gt;30000,(30000-25000)*AL$5,(X29-25000)*AL$5),0)</f>
        <v>0</v>
      </c>
      <c r="AM29" s="116" t="n">
        <f aca="false">IF(X29&gt;30000,(X29-30000)*AM$5,0)</f>
        <v>0</v>
      </c>
      <c r="AN29" s="88" t="n">
        <f aca="false">SUM(AH29:AM29)</f>
        <v>3.8664</v>
      </c>
      <c r="AO29" s="117" t="n">
        <f aca="false">IF(Z29&gt;3260,IF(Z29&gt;9510,(9510-3260)*AO$5,(Z29-3260)*AO$5),0)</f>
        <v>187.5</v>
      </c>
      <c r="AP29" s="120" t="n">
        <f aca="false">IF(Z29&gt;9510,IF(Z29&gt;15000,(15000-9510)*AP$5,(Z29-9510)*AP$5),0)</f>
        <v>274.5</v>
      </c>
      <c r="AQ29" s="120" t="n">
        <f aca="false">IF(Z29&gt;15000,IF(Z29&gt;20000,(20000-15000)*AQ$5,(Z29-15000)*AQ$5),0)</f>
        <v>375</v>
      </c>
      <c r="AR29" s="120" t="n">
        <f aca="false">IF(Z29&gt;20000,IF(Z29&gt;25000,(25000-20000)*AR$5,(Z29-20000)*AR$5),0)</f>
        <v>500</v>
      </c>
      <c r="AS29" s="120" t="n">
        <f aca="false">IF(Z29&gt;25000,IF(Z29&gt;30000,(30000-25000)*AS$5,(Z29-25000)*AS$5),0)</f>
        <v>750</v>
      </c>
      <c r="AT29" s="116" t="n">
        <f aca="false">IF(Z29&gt;30000,(Z29-30000)*AT$5,0)</f>
        <v>24120.636</v>
      </c>
      <c r="AU29" s="88" t="n">
        <f aca="false">SUM(AO29:AT29)</f>
        <v>26207.636</v>
      </c>
      <c r="AV29" s="121" t="n">
        <f aca="false">AU29-AN29</f>
        <v>26203.7696</v>
      </c>
      <c r="AW29" s="119"/>
      <c r="AX29" s="113" t="n">
        <f aca="false">Y29-AG29-AV29-AW29</f>
        <v>106869.6564</v>
      </c>
      <c r="AY29" s="105" t="s">
        <v>35</v>
      </c>
    </row>
    <row r="30" s="95" customFormat="true" ht="16.5" hidden="false" customHeight="true" outlineLevel="0" collapsed="false">
      <c r="B30" s="62" t="n">
        <v>25</v>
      </c>
      <c r="C30" s="62"/>
      <c r="D30" s="62"/>
      <c r="E30" s="64" t="s">
        <v>65</v>
      </c>
      <c r="F30" s="65" t="s">
        <v>66</v>
      </c>
      <c r="G30" s="66" t="n">
        <v>186</v>
      </c>
      <c r="H30" s="67" t="n">
        <v>6213.05</v>
      </c>
      <c r="I30" s="66" t="n">
        <v>193</v>
      </c>
      <c r="J30" s="68" t="n">
        <v>5569.25</v>
      </c>
      <c r="K30" s="66" t="n">
        <v>185</v>
      </c>
      <c r="L30" s="69" t="n">
        <v>5338.41</v>
      </c>
      <c r="M30" s="70" t="n">
        <f aca="false">(H30+J30+L30)/3</f>
        <v>5706.90333333333</v>
      </c>
      <c r="N30" s="71" t="n">
        <v>4</v>
      </c>
      <c r="O30" s="71" t="n">
        <v>4</v>
      </c>
      <c r="P30" s="71" t="n">
        <v>4</v>
      </c>
      <c r="Q30" s="72" t="n">
        <f aca="false">SUM(N30:P30)/IF((3-COUNTIF(N30:P30,"NE")=0),1,(3-COUNTIF(N30:P30,"NE")))</f>
        <v>4</v>
      </c>
      <c r="R30" s="72" t="n">
        <f aca="false">IF(Q30&lt;=2,0,Q30)</f>
        <v>4</v>
      </c>
      <c r="S30" s="73" t="n">
        <f aca="false">M30*R30</f>
        <v>22827.6133333333</v>
      </c>
      <c r="T30" s="74" t="n">
        <f aca="false">$M$3</f>
        <v>4.94188619900111</v>
      </c>
      <c r="U30" s="75" t="n">
        <f aca="false">ROUNDDOWN(S30*T30,2)</f>
        <v>112811.46</v>
      </c>
      <c r="V30" s="76"/>
      <c r="W30" s="77"/>
      <c r="X30" s="78" t="n">
        <f aca="false">VLOOKUP(E30,SALARIO!$D$4:$G$252,4,FALSE())</f>
        <v>6250.5</v>
      </c>
      <c r="Y30" s="79" t="n">
        <f aca="false">U30</f>
        <v>112811.46</v>
      </c>
      <c r="Z30" s="80" t="n">
        <f aca="false">X30+Y30</f>
        <v>119061.96</v>
      </c>
      <c r="AA30" s="81" t="n">
        <f aca="false">IF(X30&lt;=15000,X30*AA$5,15000*AA$5)</f>
        <v>312.525</v>
      </c>
      <c r="AB30" s="82" t="n">
        <f aca="false">IF(X30&lt;=15000,0,(X30-15000)*AB$5)</f>
        <v>0</v>
      </c>
      <c r="AC30" s="94" t="n">
        <f aca="false">SUM(AA30:AB30)</f>
        <v>312.525</v>
      </c>
      <c r="AD30" s="84" t="n">
        <f aca="false">IF(Z30&lt;=15000,Z30*AD$5,15000*AD$5)</f>
        <v>750</v>
      </c>
      <c r="AE30" s="82" t="n">
        <f aca="false">IF(Z30&lt;=15000,0,(Z30-15000)*AE$5)</f>
        <v>10406.196</v>
      </c>
      <c r="AF30" s="85" t="n">
        <f aca="false">SUM(AD30:AE30)</f>
        <v>11156.196</v>
      </c>
      <c r="AG30" s="86" t="n">
        <f aca="false">AF30-AC30</f>
        <v>10843.671</v>
      </c>
      <c r="AH30" s="84" t="n">
        <f aca="false">IF(X30&gt;3260,IF(X30&gt;9510,(9510-3260)*AH$5,(X30-3260)*AH$5),0)</f>
        <v>89.715</v>
      </c>
      <c r="AI30" s="87" t="n">
        <f aca="false">IF(X30&gt;9510,IF(X30&gt;15000,(15000-9510)*AI$5,(X30-9510)*AI$5),0)</f>
        <v>0</v>
      </c>
      <c r="AJ30" s="87" t="n">
        <f aca="false">IF(X30&gt;15000,IF(X30&gt;20000,(20000-15000)*AJ$5,(X30-15000)*AJ$5),0)</f>
        <v>0</v>
      </c>
      <c r="AK30" s="87" t="n">
        <f aca="false">IF(X30&gt;20000,IF(X30&gt;25000,(25000-20000)*AK$5,(X30-20000)*AK$5),0)</f>
        <v>0</v>
      </c>
      <c r="AL30" s="87" t="n">
        <f aca="false">IF(X30&gt;25000,IF(X30&gt;30000,(30000-25000)*AL$5,(X30-25000)*AL$5),0)</f>
        <v>0</v>
      </c>
      <c r="AM30" s="82" t="n">
        <f aca="false">IF(X30&gt;30000,(X30-30000)*AM$5,0)</f>
        <v>0</v>
      </c>
      <c r="AN30" s="89" t="n">
        <f aca="false">SUM(AH30:AM30)</f>
        <v>89.715</v>
      </c>
      <c r="AO30" s="84" t="n">
        <f aca="false">IF(Z30&gt;3260,IF(Z30&gt;9510,(9510-3260)*AO$5,(Z30-3260)*AO$5),0)</f>
        <v>187.5</v>
      </c>
      <c r="AP30" s="87" t="n">
        <f aca="false">IF(Z30&gt;9510,IF(Z30&gt;15000,(15000-9510)*AP$5,(Z30-9510)*AP$5),0)</f>
        <v>274.5</v>
      </c>
      <c r="AQ30" s="87" t="n">
        <f aca="false">IF(Z30&gt;15000,IF(Z30&gt;20000,(20000-15000)*AQ$5,(Z30-15000)*AQ$5),0)</f>
        <v>375</v>
      </c>
      <c r="AR30" s="87" t="n">
        <f aca="false">IF(Z30&gt;20000,IF(Z30&gt;25000,(25000-20000)*AR$5,(Z30-20000)*AR$5),0)</f>
        <v>500</v>
      </c>
      <c r="AS30" s="87" t="n">
        <f aca="false">IF(Z30&gt;25000,IF(Z30&gt;30000,(30000-25000)*AS$5,(Z30-25000)*AS$5),0)</f>
        <v>750</v>
      </c>
      <c r="AT30" s="82" t="n">
        <f aca="false">IF(Z30&gt;30000,(Z30-30000)*AT$5,0)</f>
        <v>17812.392</v>
      </c>
      <c r="AU30" s="89" t="n">
        <f aca="false">SUM(AO30:AT30)</f>
        <v>19899.392</v>
      </c>
      <c r="AV30" s="90" t="n">
        <f aca="false">AU30-AN30</f>
        <v>19809.677</v>
      </c>
      <c r="AW30" s="86"/>
      <c r="AX30" s="79" t="n">
        <f aca="false">Y30-AG30-AV30-AW30</f>
        <v>82158.112</v>
      </c>
      <c r="AY30" s="91" t="s">
        <v>35</v>
      </c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</row>
    <row r="31" customFormat="false" ht="16.5" hidden="false" customHeight="true" outlineLevel="0" collapsed="false">
      <c r="B31" s="63" t="n">
        <v>26</v>
      </c>
      <c r="C31" s="63"/>
      <c r="D31" s="63"/>
      <c r="E31" s="64" t="s">
        <v>67</v>
      </c>
      <c r="F31" s="65" t="s">
        <v>68</v>
      </c>
      <c r="G31" s="66" t="n">
        <v>186</v>
      </c>
      <c r="H31" s="67" t="n">
        <v>8098.94</v>
      </c>
      <c r="I31" s="66" t="n">
        <v>105</v>
      </c>
      <c r="J31" s="68" t="n">
        <v>7698.31</v>
      </c>
      <c r="K31" s="66" t="n">
        <v>176</v>
      </c>
      <c r="L31" s="69" t="n">
        <v>6740.82</v>
      </c>
      <c r="M31" s="70" t="n">
        <f aca="false">(H31+J31+L31)/3</f>
        <v>7512.69</v>
      </c>
      <c r="N31" s="71" t="n">
        <v>4</v>
      </c>
      <c r="O31" s="71" t="n">
        <v>4</v>
      </c>
      <c r="P31" s="71" t="n">
        <v>4</v>
      </c>
      <c r="Q31" s="72" t="n">
        <f aca="false">SUM(N31:P31)/IF((3-COUNTIF(N31:P31,"NE")=0),1,(3-COUNTIF(N31:P31,"NE")))</f>
        <v>4</v>
      </c>
      <c r="R31" s="72" t="n">
        <f aca="false">IF(Q31&lt;=2,0,Q31)</f>
        <v>4</v>
      </c>
      <c r="S31" s="73" t="n">
        <f aca="false">M31*R31</f>
        <v>30050.76</v>
      </c>
      <c r="T31" s="74" t="n">
        <f aca="false">$M$3</f>
        <v>4.94188619900111</v>
      </c>
      <c r="U31" s="75" t="n">
        <f aca="false">ROUNDDOWN(S31*T31,2)</f>
        <v>148507.43</v>
      </c>
      <c r="V31" s="76"/>
      <c r="W31" s="21"/>
      <c r="X31" s="78" t="n">
        <f aca="false">VLOOKUP(E31,SALARIO!$D$4:$G$252,4,FALSE())</f>
        <v>6740.82</v>
      </c>
      <c r="Y31" s="79" t="n">
        <f aca="false">U31</f>
        <v>148507.43</v>
      </c>
      <c r="Z31" s="80" t="n">
        <f aca="false">X31+Y31</f>
        <v>155248.25</v>
      </c>
      <c r="AA31" s="81" t="n">
        <f aca="false">IF(X31&lt;=15000,X31*AA$5,15000*AA$5)</f>
        <v>337.041</v>
      </c>
      <c r="AB31" s="82" t="n">
        <f aca="false">IF(X31&lt;=15000,0,(X31-15000)*AB$5)</f>
        <v>0</v>
      </c>
      <c r="AC31" s="94" t="n">
        <f aca="false">SUM(AA31:AB31)</f>
        <v>337.041</v>
      </c>
      <c r="AD31" s="84" t="n">
        <f aca="false">IF(Z31&lt;=15000,Z31*AD$5,15000*AD$5)</f>
        <v>750</v>
      </c>
      <c r="AE31" s="82" t="n">
        <f aca="false">IF(Z31&lt;=15000,0,(Z31-15000)*AE$5)</f>
        <v>14024.825</v>
      </c>
      <c r="AF31" s="85" t="n">
        <f aca="false">SUM(AD31:AE31)</f>
        <v>14774.825</v>
      </c>
      <c r="AG31" s="86" t="n">
        <f aca="false">AF31-AC31</f>
        <v>14437.784</v>
      </c>
      <c r="AH31" s="84" t="n">
        <f aca="false">IF(X31&gt;3260,IF(X31&gt;9510,(9510-3260)*AH$5,(X31-3260)*AH$5),0)</f>
        <v>104.4246</v>
      </c>
      <c r="AI31" s="87" t="n">
        <f aca="false">IF(X31&gt;9510,IF(X31&gt;15000,(15000-9510)*AI$5,(X31-9510)*AI$5),0)</f>
        <v>0</v>
      </c>
      <c r="AJ31" s="87" t="n">
        <f aca="false">IF(X31&gt;15000,IF(X31&gt;20000,(20000-15000)*AJ$5,(X31-15000)*AJ$5),0)</f>
        <v>0</v>
      </c>
      <c r="AK31" s="87" t="n">
        <f aca="false">IF(X31&gt;20000,IF(X31&gt;25000,(25000-20000)*AK$5,(X31-20000)*AK$5),0)</f>
        <v>0</v>
      </c>
      <c r="AL31" s="87" t="n">
        <f aca="false">IF(X31&gt;25000,IF(X31&gt;30000,(30000-25000)*AL$5,(X31-25000)*AL$5),0)</f>
        <v>0</v>
      </c>
      <c r="AM31" s="82" t="n">
        <f aca="false">IF(X31&gt;30000,(X31-30000)*AM$5,0)</f>
        <v>0</v>
      </c>
      <c r="AN31" s="89" t="n">
        <f aca="false">SUM(AH31:AM31)</f>
        <v>104.4246</v>
      </c>
      <c r="AO31" s="84" t="n">
        <f aca="false">IF(Z31&gt;3260,IF(Z31&gt;9510,(9510-3260)*AO$5,(Z31-3260)*AO$5),0)</f>
        <v>187.5</v>
      </c>
      <c r="AP31" s="87" t="n">
        <f aca="false">IF(Z31&gt;9510,IF(Z31&gt;15000,(15000-9510)*AP$5,(Z31-9510)*AP$5),0)</f>
        <v>274.5</v>
      </c>
      <c r="AQ31" s="87" t="n">
        <f aca="false">IF(Z31&gt;15000,IF(Z31&gt;20000,(20000-15000)*AQ$5,(Z31-15000)*AQ$5),0)</f>
        <v>375</v>
      </c>
      <c r="AR31" s="87" t="n">
        <f aca="false">IF(Z31&gt;20000,IF(Z31&gt;25000,(25000-20000)*AR$5,(Z31-20000)*AR$5),0)</f>
        <v>500</v>
      </c>
      <c r="AS31" s="87" t="n">
        <f aca="false">IF(Z31&gt;25000,IF(Z31&gt;30000,(30000-25000)*AS$5,(Z31-25000)*AS$5),0)</f>
        <v>750</v>
      </c>
      <c r="AT31" s="82" t="n">
        <f aca="false">IF(Z31&gt;30000,(Z31-30000)*AT$5,0)</f>
        <v>25049.65</v>
      </c>
      <c r="AU31" s="89" t="n">
        <f aca="false">SUM(AO31:AT31)</f>
        <v>27136.65</v>
      </c>
      <c r="AV31" s="90" t="n">
        <f aca="false">AU31-AN31</f>
        <v>27032.2254</v>
      </c>
      <c r="AW31" s="86"/>
      <c r="AX31" s="79" t="n">
        <f aca="false">Y31-AG31-AV31-AW31</f>
        <v>107037.4206</v>
      </c>
      <c r="AY31" s="91" t="s">
        <v>35</v>
      </c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</row>
    <row r="32" s="123" customFormat="true" ht="16.5" hidden="false" customHeight="true" outlineLevel="0" collapsed="false">
      <c r="B32" s="63" t="n">
        <v>27</v>
      </c>
      <c r="C32" s="63"/>
      <c r="D32" s="63"/>
      <c r="E32" s="64" t="s">
        <v>69</v>
      </c>
      <c r="F32" s="65" t="s">
        <v>70</v>
      </c>
      <c r="G32" s="66" t="n">
        <v>102</v>
      </c>
      <c r="H32" s="67" t="n">
        <v>5439.84</v>
      </c>
      <c r="I32" s="66" t="n">
        <v>204</v>
      </c>
      <c r="J32" s="68" t="n">
        <v>5052.03</v>
      </c>
      <c r="K32" s="66" t="n">
        <v>178.5</v>
      </c>
      <c r="L32" s="69" t="n">
        <v>4420.53</v>
      </c>
      <c r="M32" s="70" t="n">
        <f aca="false">(H32+J32+L32)/3</f>
        <v>4970.8</v>
      </c>
      <c r="N32" s="71" t="n">
        <v>4</v>
      </c>
      <c r="O32" s="71" t="n">
        <v>4</v>
      </c>
      <c r="P32" s="71" t="n">
        <v>4</v>
      </c>
      <c r="Q32" s="72" t="n">
        <f aca="false">SUM(N32:P32)/IF((3-COUNTIF(N32:P32,"NE")=0),1,(3-COUNTIF(N32:P32,"NE")))</f>
        <v>4</v>
      </c>
      <c r="R32" s="72" t="n">
        <f aca="false">IF(Q32&lt;=2,0,Q32)</f>
        <v>4</v>
      </c>
      <c r="S32" s="73" t="n">
        <f aca="false">M32*R32</f>
        <v>19883.2</v>
      </c>
      <c r="T32" s="74" t="n">
        <f aca="false">$M$3</f>
        <v>4.94188619900111</v>
      </c>
      <c r="U32" s="75" t="n">
        <f aca="false">ROUNDDOWN(S32*T32,2)</f>
        <v>98260.51</v>
      </c>
      <c r="V32" s="76"/>
      <c r="W32" s="21"/>
      <c r="X32" s="78" t="n">
        <f aca="false">VLOOKUP(E32,SALARIO!$D$4:$G$252,4,FALSE())</f>
        <v>4420.53</v>
      </c>
      <c r="Y32" s="79" t="n">
        <f aca="false">U32</f>
        <v>98260.51</v>
      </c>
      <c r="Z32" s="80" t="n">
        <f aca="false">X32+Y32</f>
        <v>102681.04</v>
      </c>
      <c r="AA32" s="81" t="n">
        <f aca="false">IF(X32&lt;=15000,X32*AA$5,15000*AA$5)</f>
        <v>221.0265</v>
      </c>
      <c r="AB32" s="82" t="n">
        <f aca="false">IF(X32&lt;=15000,0,(X32-15000)*AB$5)</f>
        <v>0</v>
      </c>
      <c r="AC32" s="94" t="n">
        <f aca="false">SUM(AA32:AB32)</f>
        <v>221.0265</v>
      </c>
      <c r="AD32" s="84" t="n">
        <f aca="false">IF(Z32&lt;=15000,Z32*AD$5,15000*AD$5)</f>
        <v>750</v>
      </c>
      <c r="AE32" s="82" t="n">
        <f aca="false">IF(Z32&lt;=15000,0,(Z32-15000)*AE$5)</f>
        <v>8768.104</v>
      </c>
      <c r="AF32" s="85" t="n">
        <f aca="false">SUM(AD32:AE32)</f>
        <v>9518.104</v>
      </c>
      <c r="AG32" s="86" t="n">
        <f aca="false">AF32-AC32</f>
        <v>9297.0775</v>
      </c>
      <c r="AH32" s="84" t="n">
        <f aca="false">IF(X32&gt;3260,IF(X32&gt;9510,(9510-3260)*AH$5,(X32-3260)*AH$5),0)</f>
        <v>34.8159</v>
      </c>
      <c r="AI32" s="87" t="n">
        <f aca="false">IF(X32&gt;9510,IF(X32&gt;15000,(15000-9510)*AI$5,(X32-9510)*AI$5),0)</f>
        <v>0</v>
      </c>
      <c r="AJ32" s="87" t="n">
        <f aca="false">IF(X32&gt;15000,IF(X32&gt;20000,(20000-15000)*AJ$5,(X32-15000)*AJ$5),0)</f>
        <v>0</v>
      </c>
      <c r="AK32" s="87" t="n">
        <f aca="false">IF(X32&gt;20000,IF(X32&gt;25000,(25000-20000)*AK$5,(X32-20000)*AK$5),0)</f>
        <v>0</v>
      </c>
      <c r="AL32" s="87" t="n">
        <f aca="false">IF(X32&gt;25000,IF(X32&gt;30000,(30000-25000)*AL$5,(X32-25000)*AL$5),0)</f>
        <v>0</v>
      </c>
      <c r="AM32" s="82" t="n">
        <f aca="false">IF(X32&gt;30000,(X32-30000)*AM$5,0)</f>
        <v>0</v>
      </c>
      <c r="AN32" s="89" t="n">
        <f aca="false">SUM(AH32:AM32)</f>
        <v>34.8159</v>
      </c>
      <c r="AO32" s="84" t="n">
        <f aca="false">IF(Z32&gt;3260,IF(Z32&gt;9510,(9510-3260)*AO$5,(Z32-3260)*AO$5),0)</f>
        <v>187.5</v>
      </c>
      <c r="AP32" s="87" t="n">
        <f aca="false">IF(Z32&gt;9510,IF(Z32&gt;15000,(15000-9510)*AP$5,(Z32-9510)*AP$5),0)</f>
        <v>274.5</v>
      </c>
      <c r="AQ32" s="87" t="n">
        <f aca="false">IF(Z32&gt;15000,IF(Z32&gt;20000,(20000-15000)*AQ$5,(Z32-15000)*AQ$5),0)</f>
        <v>375</v>
      </c>
      <c r="AR32" s="87" t="n">
        <f aca="false">IF(Z32&gt;20000,IF(Z32&gt;25000,(25000-20000)*AR$5,(Z32-20000)*AR$5),0)</f>
        <v>500</v>
      </c>
      <c r="AS32" s="87" t="n">
        <f aca="false">IF(Z32&gt;25000,IF(Z32&gt;30000,(30000-25000)*AS$5,(Z32-25000)*AS$5),0)</f>
        <v>750</v>
      </c>
      <c r="AT32" s="82" t="n">
        <f aca="false">IF(Z32&gt;30000,(Z32-30000)*AT$5,0)</f>
        <v>14536.208</v>
      </c>
      <c r="AU32" s="89" t="n">
        <f aca="false">SUM(AO32:AT32)</f>
        <v>16623.208</v>
      </c>
      <c r="AV32" s="90" t="n">
        <f aca="false">AU32-AN32</f>
        <v>16588.3921</v>
      </c>
      <c r="AW32" s="86"/>
      <c r="AX32" s="79" t="n">
        <f aca="false">Y32-AG32-AV32-AW32</f>
        <v>72375.0404</v>
      </c>
      <c r="AY32" s="91" t="s">
        <v>35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customFormat="false" ht="16.5" hidden="false" customHeight="true" outlineLevel="0" collapsed="false">
      <c r="B33" s="63" t="n">
        <v>28</v>
      </c>
      <c r="C33" s="63"/>
      <c r="D33" s="63"/>
      <c r="E33" s="64" t="s">
        <v>71</v>
      </c>
      <c r="F33" s="65" t="s">
        <v>34</v>
      </c>
      <c r="G33" s="66" t="n">
        <v>159</v>
      </c>
      <c r="H33" s="67" t="n">
        <v>10117.68</v>
      </c>
      <c r="I33" s="66" t="n">
        <v>96</v>
      </c>
      <c r="J33" s="68" t="n">
        <v>3475.34</v>
      </c>
      <c r="K33" s="66" t="n">
        <v>185</v>
      </c>
      <c r="L33" s="69" t="n">
        <v>6697.27</v>
      </c>
      <c r="M33" s="70" t="n">
        <f aca="false">(H33+J33+L33)/3</f>
        <v>6763.43</v>
      </c>
      <c r="N33" s="71" t="n">
        <v>4</v>
      </c>
      <c r="O33" s="71" t="n">
        <v>4</v>
      </c>
      <c r="P33" s="71" t="n">
        <v>4</v>
      </c>
      <c r="Q33" s="72" t="n">
        <f aca="false">SUM(N33:P33)/IF((3-COUNTIF(N33:P33,"NE")=0),1,(3-COUNTIF(N33:P33,"NE")))</f>
        <v>4</v>
      </c>
      <c r="R33" s="72" t="n">
        <f aca="false">IF(Q33&lt;=2,0,Q33)</f>
        <v>4</v>
      </c>
      <c r="S33" s="73" t="n">
        <f aca="false">M33*R33</f>
        <v>27053.72</v>
      </c>
      <c r="T33" s="74" t="n">
        <f aca="false">$M$3</f>
        <v>4.94188619900111</v>
      </c>
      <c r="U33" s="75" t="n">
        <f aca="false">ROUNDDOWN(S33*T33,2)</f>
        <v>133696.4</v>
      </c>
      <c r="V33" s="76"/>
      <c r="W33" s="21"/>
      <c r="X33" s="78" t="n">
        <f aca="false">VLOOKUP(E33,SALARIO!$D$4:$G$252,4,FALSE())</f>
        <v>10213.11</v>
      </c>
      <c r="Y33" s="79" t="n">
        <f aca="false">U33</f>
        <v>133696.4</v>
      </c>
      <c r="Z33" s="80" t="n">
        <f aca="false">X33+Y33</f>
        <v>143909.51</v>
      </c>
      <c r="AA33" s="81" t="n">
        <f aca="false">IF(X33&lt;=15000,X33*AA$5,15000*AA$5)</f>
        <v>510.6555</v>
      </c>
      <c r="AB33" s="82" t="n">
        <f aca="false">IF(X33&lt;=15000,0,(X33-15000)*AB$5)</f>
        <v>0</v>
      </c>
      <c r="AC33" s="94" t="n">
        <f aca="false">SUM(AA33:AB33)</f>
        <v>510.6555</v>
      </c>
      <c r="AD33" s="84" t="n">
        <f aca="false">IF(Z33&lt;=15000,Z33*AD$5,15000*AD$5)</f>
        <v>750</v>
      </c>
      <c r="AE33" s="82" t="n">
        <f aca="false">IF(Z33&lt;=15000,0,(Z33-15000)*AE$5)</f>
        <v>12890.951</v>
      </c>
      <c r="AF33" s="85" t="n">
        <f aca="false">SUM(AD33:AE33)</f>
        <v>13640.951</v>
      </c>
      <c r="AG33" s="86" t="n">
        <f aca="false">AF33-AC33</f>
        <v>13130.2955</v>
      </c>
      <c r="AH33" s="84" t="n">
        <f aca="false">IF(X33&gt;3260,IF(X33&gt;9510,(9510-3260)*AH$5,(X33-3260)*AH$5),0)</f>
        <v>187.5</v>
      </c>
      <c r="AI33" s="87" t="n">
        <f aca="false">IF(X33&gt;9510,IF(X33&gt;15000,(15000-9510)*AI$5,(X33-9510)*AI$5),0)</f>
        <v>35.1555</v>
      </c>
      <c r="AJ33" s="87" t="n">
        <f aca="false">IF(X33&gt;15000,IF(X33&gt;20000,(20000-15000)*AJ$5,(X33-15000)*AJ$5),0)</f>
        <v>0</v>
      </c>
      <c r="AK33" s="87" t="n">
        <f aca="false">IF(X33&gt;20000,IF(X33&gt;25000,(25000-20000)*AK$5,(X33-20000)*AK$5),0)</f>
        <v>0</v>
      </c>
      <c r="AL33" s="87" t="n">
        <f aca="false">IF(X33&gt;25000,IF(X33&gt;30000,(30000-25000)*AL$5,(X33-25000)*AL$5),0)</f>
        <v>0</v>
      </c>
      <c r="AM33" s="82" t="n">
        <f aca="false">IF(X33&gt;30000,(X33-30000)*AM$5,0)</f>
        <v>0</v>
      </c>
      <c r="AN33" s="89" t="n">
        <f aca="false">SUM(AH33:AM33)</f>
        <v>222.6555</v>
      </c>
      <c r="AO33" s="84" t="n">
        <f aca="false">IF(Z33&gt;3260,IF(Z33&gt;9510,(9510-3260)*AO$5,(Z33-3260)*AO$5),0)</f>
        <v>187.5</v>
      </c>
      <c r="AP33" s="87" t="n">
        <f aca="false">IF(Z33&gt;9510,IF(Z33&gt;15000,(15000-9510)*AP$5,(Z33-9510)*AP$5),0)</f>
        <v>274.5</v>
      </c>
      <c r="AQ33" s="87" t="n">
        <f aca="false">IF(Z33&gt;15000,IF(Z33&gt;20000,(20000-15000)*AQ$5,(Z33-15000)*AQ$5),0)</f>
        <v>375</v>
      </c>
      <c r="AR33" s="87" t="n">
        <f aca="false">IF(Z33&gt;20000,IF(Z33&gt;25000,(25000-20000)*AR$5,(Z33-20000)*AR$5),0)</f>
        <v>500</v>
      </c>
      <c r="AS33" s="87" t="n">
        <f aca="false">IF(Z33&gt;25000,IF(Z33&gt;30000,(30000-25000)*AS$5,(Z33-25000)*AS$5),0)</f>
        <v>750</v>
      </c>
      <c r="AT33" s="82" t="n">
        <f aca="false">IF(Z33&gt;30000,(Z33-30000)*AT$5,0)</f>
        <v>22781.902</v>
      </c>
      <c r="AU33" s="89" t="n">
        <f aca="false">SUM(AO33:AT33)</f>
        <v>24868.902</v>
      </c>
      <c r="AV33" s="90" t="n">
        <f aca="false">AU33-AN33</f>
        <v>24646.2465</v>
      </c>
      <c r="AW33" s="86"/>
      <c r="AX33" s="79" t="n">
        <f aca="false">Y33-AG33-AV33-AW33</f>
        <v>95919.858</v>
      </c>
      <c r="AY33" s="91" t="s">
        <v>35</v>
      </c>
    </row>
    <row r="34" s="123" customFormat="true" ht="16.5" hidden="false" customHeight="true" outlineLevel="0" collapsed="false">
      <c r="B34" s="63" t="n">
        <v>29</v>
      </c>
      <c r="C34" s="63"/>
      <c r="D34" s="63"/>
      <c r="E34" s="64" t="s">
        <v>72</v>
      </c>
      <c r="F34" s="65" t="s">
        <v>70</v>
      </c>
      <c r="G34" s="66" t="n">
        <v>191.25</v>
      </c>
      <c r="H34" s="67" t="n">
        <v>5052.03</v>
      </c>
      <c r="I34" s="66" t="n">
        <v>191.25</v>
      </c>
      <c r="J34" s="68" t="n">
        <v>4736.28</v>
      </c>
      <c r="K34" s="66" t="n">
        <v>204</v>
      </c>
      <c r="L34" s="69" t="n">
        <v>5052.03</v>
      </c>
      <c r="M34" s="70" t="n">
        <f aca="false">(H34+J34+L34)/3</f>
        <v>4946.78</v>
      </c>
      <c r="N34" s="71" t="n">
        <v>4</v>
      </c>
      <c r="O34" s="71" t="n">
        <v>4</v>
      </c>
      <c r="P34" s="71" t="n">
        <v>4</v>
      </c>
      <c r="Q34" s="72" t="n">
        <f aca="false">SUM(N34:P34)/IF((3-COUNTIF(N34:P34,"NE")=0),1,(3-COUNTIF(N34:P34,"NE")))</f>
        <v>4</v>
      </c>
      <c r="R34" s="72" t="n">
        <f aca="false">IF(Q34&lt;=2,0,Q34)</f>
        <v>4</v>
      </c>
      <c r="S34" s="73" t="n">
        <f aca="false">M34*R34</f>
        <v>19787.12</v>
      </c>
      <c r="T34" s="74" t="n">
        <f aca="false">$M$3</f>
        <v>4.94188619900111</v>
      </c>
      <c r="U34" s="75" t="n">
        <f aca="false">ROUNDDOWN(S34*T34,2)</f>
        <v>97785.69</v>
      </c>
      <c r="V34" s="76"/>
      <c r="W34" s="21"/>
      <c r="X34" s="78" t="n">
        <f aca="false">VLOOKUP(E34,SALARIO!$D$4:$G$252,4,FALSE())</f>
        <v>5052.03</v>
      </c>
      <c r="Y34" s="79" t="n">
        <f aca="false">U34</f>
        <v>97785.69</v>
      </c>
      <c r="Z34" s="80" t="n">
        <f aca="false">X34+Y34</f>
        <v>102837.72</v>
      </c>
      <c r="AA34" s="81" t="n">
        <f aca="false">IF(X34&lt;=15000,X34*AA$5,15000*AA$5)</f>
        <v>252.6015</v>
      </c>
      <c r="AB34" s="82" t="n">
        <f aca="false">IF(X34&lt;=15000,0,(X34-15000)*AB$5)</f>
        <v>0</v>
      </c>
      <c r="AC34" s="94" t="n">
        <f aca="false">SUM(AA34:AB34)</f>
        <v>252.6015</v>
      </c>
      <c r="AD34" s="84" t="n">
        <f aca="false">IF(Z34&lt;=15000,Z34*AD$5,15000*AD$5)</f>
        <v>750</v>
      </c>
      <c r="AE34" s="82" t="n">
        <f aca="false">IF(Z34&lt;=15000,0,(Z34-15000)*AE$5)</f>
        <v>8783.772</v>
      </c>
      <c r="AF34" s="85" t="n">
        <f aca="false">SUM(AD34:AE34)</f>
        <v>9533.772</v>
      </c>
      <c r="AG34" s="86" t="n">
        <f aca="false">AF34-AC34</f>
        <v>9281.1705</v>
      </c>
      <c r="AH34" s="84" t="n">
        <f aca="false">IF(X34&gt;3260,IF(X34&gt;9510,(9510-3260)*AH$5,(X34-3260)*AH$5),0)</f>
        <v>53.7609</v>
      </c>
      <c r="AI34" s="87" t="n">
        <f aca="false">IF(X34&gt;9510,IF(X34&gt;15000,(15000-9510)*AI$5,(X34-9510)*AI$5),0)</f>
        <v>0</v>
      </c>
      <c r="AJ34" s="87" t="n">
        <f aca="false">IF(X34&gt;15000,IF(X34&gt;20000,(20000-15000)*AJ$5,(X34-15000)*AJ$5),0)</f>
        <v>0</v>
      </c>
      <c r="AK34" s="87" t="n">
        <f aca="false">IF(X34&gt;20000,IF(X34&gt;25000,(25000-20000)*AK$5,(X34-20000)*AK$5),0)</f>
        <v>0</v>
      </c>
      <c r="AL34" s="87" t="n">
        <f aca="false">IF(X34&gt;25000,IF(X34&gt;30000,(30000-25000)*AL$5,(X34-25000)*AL$5),0)</f>
        <v>0</v>
      </c>
      <c r="AM34" s="82" t="n">
        <f aca="false">IF(X34&gt;30000,(X34-30000)*AM$5,0)</f>
        <v>0</v>
      </c>
      <c r="AN34" s="89" t="n">
        <f aca="false">SUM(AH34:AM34)</f>
        <v>53.7609</v>
      </c>
      <c r="AO34" s="84" t="n">
        <f aca="false">IF(Z34&gt;3260,IF(Z34&gt;9510,(9510-3260)*AO$5,(Z34-3260)*AO$5),0)</f>
        <v>187.5</v>
      </c>
      <c r="AP34" s="87" t="n">
        <f aca="false">IF(Z34&gt;9510,IF(Z34&gt;15000,(15000-9510)*AP$5,(Z34-9510)*AP$5),0)</f>
        <v>274.5</v>
      </c>
      <c r="AQ34" s="87" t="n">
        <f aca="false">IF(Z34&gt;15000,IF(Z34&gt;20000,(20000-15000)*AQ$5,(Z34-15000)*AQ$5),0)</f>
        <v>375</v>
      </c>
      <c r="AR34" s="87" t="n">
        <f aca="false">IF(Z34&gt;20000,IF(Z34&gt;25000,(25000-20000)*AR$5,(Z34-20000)*AR$5),0)</f>
        <v>500</v>
      </c>
      <c r="AS34" s="87" t="n">
        <f aca="false">IF(Z34&gt;25000,IF(Z34&gt;30000,(30000-25000)*AS$5,(Z34-25000)*AS$5),0)</f>
        <v>750</v>
      </c>
      <c r="AT34" s="82" t="n">
        <f aca="false">IF(Z34&gt;30000,(Z34-30000)*AT$5,0)</f>
        <v>14567.544</v>
      </c>
      <c r="AU34" s="89" t="n">
        <f aca="false">SUM(AO34:AT34)</f>
        <v>16654.544</v>
      </c>
      <c r="AV34" s="90" t="n">
        <f aca="false">AU34-AN34</f>
        <v>16600.7831</v>
      </c>
      <c r="AW34" s="86"/>
      <c r="AX34" s="79" t="n">
        <f aca="false">Y34-AG34-AV34-AW34</f>
        <v>71903.7364</v>
      </c>
      <c r="AY34" s="91" t="s">
        <v>35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customFormat="false" ht="16.5" hidden="false" customHeight="true" outlineLevel="0" collapsed="false">
      <c r="B35" s="63" t="n">
        <v>30</v>
      </c>
      <c r="C35" s="63"/>
      <c r="D35" s="63"/>
      <c r="E35" s="64" t="s">
        <v>73</v>
      </c>
      <c r="F35" s="65" t="s">
        <v>66</v>
      </c>
      <c r="G35" s="66" t="n">
        <v>186</v>
      </c>
      <c r="H35" s="67" t="n">
        <v>6258.77</v>
      </c>
      <c r="I35" s="66" t="n">
        <v>193</v>
      </c>
      <c r="J35" s="68" t="n">
        <v>5569.25</v>
      </c>
      <c r="K35" s="66" t="n">
        <v>185</v>
      </c>
      <c r="L35" s="69" t="n">
        <v>5338.41</v>
      </c>
      <c r="M35" s="70" t="n">
        <f aca="false">(H35+J35+L35)/3</f>
        <v>5722.14333333333</v>
      </c>
      <c r="N35" s="71" t="n">
        <v>4</v>
      </c>
      <c r="O35" s="71" t="n">
        <v>4</v>
      </c>
      <c r="P35" s="71" t="n">
        <v>4</v>
      </c>
      <c r="Q35" s="72" t="n">
        <f aca="false">SUM(N35:P35)/IF((3-COUNTIF(N35:P35,"NE")=0),1,(3-COUNTIF(N35:P35,"NE")))</f>
        <v>4</v>
      </c>
      <c r="R35" s="72" t="n">
        <f aca="false">IF(Q35&lt;=2,0,Q35)</f>
        <v>4</v>
      </c>
      <c r="S35" s="73" t="n">
        <f aca="false">M35*R35</f>
        <v>22888.5733333333</v>
      </c>
      <c r="T35" s="74" t="n">
        <f aca="false">$M$3</f>
        <v>4.94188619900111</v>
      </c>
      <c r="U35" s="75" t="n">
        <f aca="false">ROUNDDOWN(S35*T35,2)</f>
        <v>113112.72</v>
      </c>
      <c r="V35" s="76"/>
      <c r="W35" s="21"/>
      <c r="X35" s="78" t="n">
        <f aca="false">VLOOKUP(E35,SALARIO!$D$4:$G$252,4,FALSE())</f>
        <v>7526.23</v>
      </c>
      <c r="Y35" s="79" t="n">
        <f aca="false">U35</f>
        <v>113112.72</v>
      </c>
      <c r="Z35" s="80" t="n">
        <f aca="false">X35+Y35</f>
        <v>120638.95</v>
      </c>
      <c r="AA35" s="81" t="n">
        <f aca="false">IF(X35&lt;=15000,X35*AA$5,15000*AA$5)</f>
        <v>376.3115</v>
      </c>
      <c r="AB35" s="82" t="n">
        <f aca="false">IF(X35&lt;=15000,0,(X35-15000)*AB$5)</f>
        <v>0</v>
      </c>
      <c r="AC35" s="94" t="n">
        <f aca="false">SUM(AA35:AB35)</f>
        <v>376.3115</v>
      </c>
      <c r="AD35" s="84" t="n">
        <f aca="false">IF(Z35&lt;=15000,Z35*AD$5,15000*AD$5)</f>
        <v>750</v>
      </c>
      <c r="AE35" s="82" t="n">
        <f aca="false">IF(Z35&lt;=15000,0,(Z35-15000)*AE$5)</f>
        <v>10563.895</v>
      </c>
      <c r="AF35" s="85" t="n">
        <f aca="false">SUM(AD35:AE35)</f>
        <v>11313.895</v>
      </c>
      <c r="AG35" s="86" t="n">
        <f aca="false">AF35-AC35</f>
        <v>10937.5835</v>
      </c>
      <c r="AH35" s="84" t="n">
        <f aca="false">IF(X35&gt;3260,IF(X35&gt;9510,(9510-3260)*AH$5,(X35-3260)*AH$5),0)</f>
        <v>127.9869</v>
      </c>
      <c r="AI35" s="87" t="n">
        <f aca="false">IF(X35&gt;9510,IF(X35&gt;15000,(15000-9510)*AI$5,(X35-9510)*AI$5),0)</f>
        <v>0</v>
      </c>
      <c r="AJ35" s="87" t="n">
        <f aca="false">IF(X35&gt;15000,IF(X35&gt;20000,(20000-15000)*AJ$5,(X35-15000)*AJ$5),0)</f>
        <v>0</v>
      </c>
      <c r="AK35" s="87" t="n">
        <f aca="false">IF(X35&gt;20000,IF(X35&gt;25000,(25000-20000)*AK$5,(X35-20000)*AK$5),0)</f>
        <v>0</v>
      </c>
      <c r="AL35" s="87" t="n">
        <f aca="false">IF(X35&gt;25000,IF(X35&gt;30000,(30000-25000)*AL$5,(X35-25000)*AL$5),0)</f>
        <v>0</v>
      </c>
      <c r="AM35" s="82" t="n">
        <f aca="false">IF(X35&gt;30000,(X35-30000)*AM$5,0)</f>
        <v>0</v>
      </c>
      <c r="AN35" s="89" t="n">
        <f aca="false">SUM(AH35:AM35)</f>
        <v>127.9869</v>
      </c>
      <c r="AO35" s="84" t="n">
        <f aca="false">IF(Z35&gt;3260,IF(Z35&gt;9510,(9510-3260)*AO$5,(Z35-3260)*AO$5),0)</f>
        <v>187.5</v>
      </c>
      <c r="AP35" s="87" t="n">
        <f aca="false">IF(Z35&gt;9510,IF(Z35&gt;15000,(15000-9510)*AP$5,(Z35-9510)*AP$5),0)</f>
        <v>274.5</v>
      </c>
      <c r="AQ35" s="87" t="n">
        <f aca="false">IF(Z35&gt;15000,IF(Z35&gt;20000,(20000-15000)*AQ$5,(Z35-15000)*AQ$5),0)</f>
        <v>375</v>
      </c>
      <c r="AR35" s="87" t="n">
        <f aca="false">IF(Z35&gt;20000,IF(Z35&gt;25000,(25000-20000)*AR$5,(Z35-20000)*AR$5),0)</f>
        <v>500</v>
      </c>
      <c r="AS35" s="87" t="n">
        <f aca="false">IF(Z35&gt;25000,IF(Z35&gt;30000,(30000-25000)*AS$5,(Z35-25000)*AS$5),0)</f>
        <v>750</v>
      </c>
      <c r="AT35" s="82" t="n">
        <f aca="false">IF(Z35&gt;30000,(Z35-30000)*AT$5,0)</f>
        <v>18127.79</v>
      </c>
      <c r="AU35" s="89" t="n">
        <f aca="false">SUM(AO35:AT35)</f>
        <v>20214.79</v>
      </c>
      <c r="AV35" s="90" t="n">
        <f aca="false">AU35-AN35</f>
        <v>20086.8031</v>
      </c>
      <c r="AW35" s="86"/>
      <c r="AX35" s="79" t="n">
        <f aca="false">Y35-AG35-AV35-AW35</f>
        <v>82088.3334</v>
      </c>
      <c r="AY35" s="91" t="s">
        <v>35</v>
      </c>
    </row>
    <row r="36" customFormat="false" ht="16.5" hidden="false" customHeight="true" outlineLevel="0" collapsed="false">
      <c r="B36" s="63" t="n">
        <v>31</v>
      </c>
      <c r="C36" s="63"/>
      <c r="D36" s="63"/>
      <c r="E36" s="64" t="s">
        <v>74</v>
      </c>
      <c r="F36" s="65" t="s">
        <v>66</v>
      </c>
      <c r="G36" s="66" t="n">
        <v>203</v>
      </c>
      <c r="H36" s="67" t="n">
        <v>6587.53</v>
      </c>
      <c r="I36" s="66" t="n">
        <v>60</v>
      </c>
      <c r="J36" s="68" t="n">
        <v>1731.37</v>
      </c>
      <c r="K36" s="66"/>
      <c r="L36" s="69"/>
      <c r="M36" s="70" t="n">
        <f aca="false">(H36+J36+L36)/3</f>
        <v>2772.96666666667</v>
      </c>
      <c r="N36" s="71" t="n">
        <v>4</v>
      </c>
      <c r="O36" s="71" t="n">
        <v>4</v>
      </c>
      <c r="P36" s="93" t="s">
        <v>41</v>
      </c>
      <c r="Q36" s="72" t="n">
        <f aca="false">SUM(N36:P36)/IF((3-COUNTIF(N36:P36,"NE")=0),1,(3-COUNTIF(N36:P36,"NE")))</f>
        <v>4</v>
      </c>
      <c r="R36" s="72" t="n">
        <f aca="false">IF(Q36&lt;=2,0,Q36)</f>
        <v>4</v>
      </c>
      <c r="S36" s="73" t="n">
        <f aca="false">M36*R36</f>
        <v>11091.8666666667</v>
      </c>
      <c r="T36" s="74" t="n">
        <f aca="false">$M$3</f>
        <v>4.94188619900111</v>
      </c>
      <c r="U36" s="75" t="n">
        <f aca="false">ROUNDDOWN(S36*T36,2)</f>
        <v>54814.74</v>
      </c>
      <c r="V36" s="76"/>
      <c r="W36" s="21"/>
      <c r="X36" s="78" t="n">
        <v>0</v>
      </c>
      <c r="Y36" s="79" t="n">
        <f aca="false">U36</f>
        <v>54814.74</v>
      </c>
      <c r="Z36" s="80" t="n">
        <f aca="false">X36+Y36</f>
        <v>54814.74</v>
      </c>
      <c r="AA36" s="81" t="n">
        <f aca="false">IF(X36&lt;=15000,X36*AA$5,15000*AA$5)</f>
        <v>0</v>
      </c>
      <c r="AB36" s="82" t="n">
        <f aca="false">IF(X36&lt;=15000,0,(X36-15000)*AB$5)</f>
        <v>0</v>
      </c>
      <c r="AC36" s="94" t="n">
        <f aca="false">SUM(AA36:AB36)</f>
        <v>0</v>
      </c>
      <c r="AD36" s="84" t="n">
        <f aca="false">IF(Z36&lt;=15000,Z36*AD$5,15000*AD$5)</f>
        <v>750</v>
      </c>
      <c r="AE36" s="82" t="n">
        <f aca="false">IF(Z36&lt;=15000,0,(Z36-15000)*AE$5)</f>
        <v>3981.474</v>
      </c>
      <c r="AF36" s="85" t="n">
        <f aca="false">SUM(AD36:AE36)</f>
        <v>4731.474</v>
      </c>
      <c r="AG36" s="86" t="n">
        <f aca="false">AF36-AC36</f>
        <v>4731.474</v>
      </c>
      <c r="AH36" s="84" t="n">
        <f aca="false">IF(X36&gt;3260,IF(X36&gt;9510,(9510-3260)*AH$5,(X36-3260)*AH$5),0)</f>
        <v>0</v>
      </c>
      <c r="AI36" s="87" t="n">
        <f aca="false">IF(X36&gt;9510,IF(X36&gt;15000,(15000-9510)*AI$5,(X36-9510)*AI$5),0)</f>
        <v>0</v>
      </c>
      <c r="AJ36" s="87" t="n">
        <f aca="false">IF(X36&gt;15000,IF(X36&gt;20000,(20000-15000)*AJ$5,(X36-15000)*AJ$5),0)</f>
        <v>0</v>
      </c>
      <c r="AK36" s="87" t="n">
        <f aca="false">IF(X36&gt;20000,IF(X36&gt;25000,(25000-20000)*AK$5,(X36-20000)*AK$5),0)</f>
        <v>0</v>
      </c>
      <c r="AL36" s="87" t="n">
        <f aca="false">IF(X36&gt;25000,IF(X36&gt;30000,(30000-25000)*AL$5,(X36-25000)*AL$5),0)</f>
        <v>0</v>
      </c>
      <c r="AM36" s="82" t="n">
        <f aca="false">IF(X36&gt;30000,(X36-30000)*AM$5,0)</f>
        <v>0</v>
      </c>
      <c r="AN36" s="89" t="n">
        <f aca="false">SUM(AH36:AM36)</f>
        <v>0</v>
      </c>
      <c r="AO36" s="84" t="n">
        <f aca="false">IF(Z36&gt;3260,IF(Z36&gt;9510,(9510-3260)*AO$5,(Z36-3260)*AO$5),0)</f>
        <v>187.5</v>
      </c>
      <c r="AP36" s="87" t="n">
        <f aca="false">IF(Z36&gt;9510,IF(Z36&gt;15000,(15000-9510)*AP$5,(Z36-9510)*AP$5),0)</f>
        <v>274.5</v>
      </c>
      <c r="AQ36" s="87" t="n">
        <f aca="false">IF(Z36&gt;15000,IF(Z36&gt;20000,(20000-15000)*AQ$5,(Z36-15000)*AQ$5),0)</f>
        <v>375</v>
      </c>
      <c r="AR36" s="87" t="n">
        <f aca="false">IF(Z36&gt;20000,IF(Z36&gt;25000,(25000-20000)*AR$5,(Z36-20000)*AR$5),0)</f>
        <v>500</v>
      </c>
      <c r="AS36" s="87" t="n">
        <f aca="false">IF(Z36&gt;25000,IF(Z36&gt;30000,(30000-25000)*AS$5,(Z36-25000)*AS$5),0)</f>
        <v>750</v>
      </c>
      <c r="AT36" s="82" t="n">
        <f aca="false">IF(Z36&gt;30000,(Z36-30000)*AT$5,0)</f>
        <v>4962.948</v>
      </c>
      <c r="AU36" s="89" t="n">
        <f aca="false">SUM(AO36:AT36)</f>
        <v>7049.948</v>
      </c>
      <c r="AV36" s="90" t="n">
        <f aca="false">AU36-AN36</f>
        <v>7049.948</v>
      </c>
      <c r="AW36" s="86"/>
      <c r="AX36" s="79" t="n">
        <f aca="false">Y36-AG36-AV36-AW36</f>
        <v>43033.318</v>
      </c>
      <c r="AY36" s="91" t="s">
        <v>35</v>
      </c>
    </row>
    <row r="37" customFormat="false" ht="16.5" hidden="false" customHeight="true" outlineLevel="0" collapsed="false">
      <c r="B37" s="62" t="n">
        <v>32</v>
      </c>
      <c r="C37" s="62"/>
      <c r="D37" s="62"/>
      <c r="E37" s="92" t="s">
        <v>75</v>
      </c>
      <c r="F37" s="65" t="s">
        <v>66</v>
      </c>
      <c r="G37" s="66"/>
      <c r="H37" s="67"/>
      <c r="I37" s="66" t="n">
        <v>105</v>
      </c>
      <c r="J37" s="68" t="n">
        <v>3029.91</v>
      </c>
      <c r="K37" s="66" t="n">
        <v>185</v>
      </c>
      <c r="L37" s="69" t="n">
        <v>5338.41</v>
      </c>
      <c r="M37" s="70" t="n">
        <f aca="false">(H37+J37+L37)/3</f>
        <v>2789.44</v>
      </c>
      <c r="N37" s="93" t="s">
        <v>41</v>
      </c>
      <c r="O37" s="71" t="n">
        <v>4</v>
      </c>
      <c r="P37" s="71" t="n">
        <v>4</v>
      </c>
      <c r="Q37" s="72" t="n">
        <f aca="false">SUM(N37:P37)/IF((3-COUNTIF(N37:P37,"NE")=0),1,(3-COUNTIF(N37:P37,"NE")))</f>
        <v>4</v>
      </c>
      <c r="R37" s="72" t="n">
        <f aca="false">IF(Q37&lt;=2,0,Q37)</f>
        <v>4</v>
      </c>
      <c r="S37" s="73" t="n">
        <f aca="false">M37*R37</f>
        <v>11157.76</v>
      </c>
      <c r="T37" s="74" t="n">
        <f aca="false">$M$3</f>
        <v>4.94188619900111</v>
      </c>
      <c r="U37" s="75" t="n">
        <f aca="false">ROUNDDOWN(S37*T37,2)</f>
        <v>55140.38</v>
      </c>
      <c r="V37" s="76"/>
      <c r="W37" s="21"/>
      <c r="X37" s="78" t="n">
        <f aca="false">VLOOKUP(E37,SALARIO!$D$4:$G$252,4,FALSE())</f>
        <v>7615.93</v>
      </c>
      <c r="Y37" s="79" t="n">
        <f aca="false">U37</f>
        <v>55140.38</v>
      </c>
      <c r="Z37" s="80" t="n">
        <f aca="false">X37+Y37</f>
        <v>62756.31</v>
      </c>
      <c r="AA37" s="81" t="n">
        <f aca="false">IF(X37&lt;=15000,X37*AA$5,15000*AA$5)</f>
        <v>380.7965</v>
      </c>
      <c r="AB37" s="82" t="n">
        <f aca="false">IF(X37&lt;=15000,0,(X37-15000)*AB$5)</f>
        <v>0</v>
      </c>
      <c r="AC37" s="94" t="n">
        <f aca="false">SUM(AA37:AB37)</f>
        <v>380.7965</v>
      </c>
      <c r="AD37" s="84" t="n">
        <f aca="false">IF(Z37&lt;=15000,Z37*AD$5,15000*AD$5)</f>
        <v>750</v>
      </c>
      <c r="AE37" s="82" t="n">
        <f aca="false">IF(Z37&lt;=15000,0,(Z37-15000)*AE$5)</f>
        <v>4775.631</v>
      </c>
      <c r="AF37" s="85" t="n">
        <f aca="false">SUM(AD37:AE37)</f>
        <v>5525.631</v>
      </c>
      <c r="AG37" s="86" t="n">
        <f aca="false">AF37-AC37</f>
        <v>5144.8345</v>
      </c>
      <c r="AH37" s="84" t="n">
        <f aca="false">IF(X37&gt;3260,IF(X37&gt;9510,(9510-3260)*AH$5,(X37-3260)*AH$5),0)</f>
        <v>130.6779</v>
      </c>
      <c r="AI37" s="87" t="n">
        <f aca="false">IF(X37&gt;9510,IF(X37&gt;15000,(15000-9510)*AI$5,(X37-9510)*AI$5),0)</f>
        <v>0</v>
      </c>
      <c r="AJ37" s="87" t="n">
        <f aca="false">IF(X37&gt;15000,IF(X37&gt;20000,(20000-15000)*AJ$5,(X37-15000)*AJ$5),0)</f>
        <v>0</v>
      </c>
      <c r="AK37" s="87" t="n">
        <f aca="false">IF(X37&gt;20000,IF(X37&gt;25000,(25000-20000)*AK$5,(X37-20000)*AK$5),0)</f>
        <v>0</v>
      </c>
      <c r="AL37" s="87" t="n">
        <f aca="false">IF(X37&gt;25000,IF(X37&gt;30000,(30000-25000)*AL$5,(X37-25000)*AL$5),0)</f>
        <v>0</v>
      </c>
      <c r="AM37" s="82" t="n">
        <f aca="false">IF(X37&gt;30000,(X37-30000)*AM$5,0)</f>
        <v>0</v>
      </c>
      <c r="AN37" s="89" t="n">
        <f aca="false">SUM(AH37:AM37)</f>
        <v>130.6779</v>
      </c>
      <c r="AO37" s="84" t="n">
        <f aca="false">IF(Z37&gt;3260,IF(Z37&gt;9510,(9510-3260)*AO$5,(Z37-3260)*AO$5),0)</f>
        <v>187.5</v>
      </c>
      <c r="AP37" s="87" t="n">
        <f aca="false">IF(Z37&gt;9510,IF(Z37&gt;15000,(15000-9510)*AP$5,(Z37-9510)*AP$5),0)</f>
        <v>274.5</v>
      </c>
      <c r="AQ37" s="87" t="n">
        <f aca="false">IF(Z37&gt;15000,IF(Z37&gt;20000,(20000-15000)*AQ$5,(Z37-15000)*AQ$5),0)</f>
        <v>375</v>
      </c>
      <c r="AR37" s="87" t="n">
        <f aca="false">IF(Z37&gt;20000,IF(Z37&gt;25000,(25000-20000)*AR$5,(Z37-20000)*AR$5),0)</f>
        <v>500</v>
      </c>
      <c r="AS37" s="87" t="n">
        <f aca="false">IF(Z37&gt;25000,IF(Z37&gt;30000,(30000-25000)*AS$5,(Z37-25000)*AS$5),0)</f>
        <v>750</v>
      </c>
      <c r="AT37" s="82" t="n">
        <f aca="false">IF(Z37&gt;30000,(Z37-30000)*AT$5,0)</f>
        <v>6551.262</v>
      </c>
      <c r="AU37" s="89" t="n">
        <f aca="false">SUM(AO37:AT37)</f>
        <v>8638.262</v>
      </c>
      <c r="AV37" s="90" t="n">
        <f aca="false">AU37-AN37</f>
        <v>8507.5841</v>
      </c>
      <c r="AW37" s="86"/>
      <c r="AX37" s="79" t="n">
        <f aca="false">Y37-AG37-AV37-AW37</f>
        <v>41487.9614</v>
      </c>
      <c r="AY37" s="91" t="s">
        <v>35</v>
      </c>
    </row>
    <row r="38" customFormat="false" ht="16.5" hidden="false" customHeight="true" outlineLevel="0" collapsed="false">
      <c r="B38" s="63" t="n">
        <v>33</v>
      </c>
      <c r="C38" s="63"/>
      <c r="D38" s="63"/>
      <c r="E38" s="64" t="s">
        <v>76</v>
      </c>
      <c r="F38" s="65" t="s">
        <v>57</v>
      </c>
      <c r="G38" s="66" t="n">
        <v>106</v>
      </c>
      <c r="H38" s="67" t="n">
        <v>5757.61</v>
      </c>
      <c r="I38" s="66" t="n">
        <v>193</v>
      </c>
      <c r="J38" s="68" t="n">
        <v>5974.29</v>
      </c>
      <c r="K38" s="66" t="n">
        <v>185</v>
      </c>
      <c r="L38" s="69" t="n">
        <v>5726.65</v>
      </c>
      <c r="M38" s="70" t="n">
        <f aca="false">(H38+J38+L38)/3</f>
        <v>5819.51666666667</v>
      </c>
      <c r="N38" s="71" t="n">
        <v>4</v>
      </c>
      <c r="O38" s="71" t="n">
        <v>4</v>
      </c>
      <c r="P38" s="71" t="n">
        <v>4</v>
      </c>
      <c r="Q38" s="72" t="n">
        <f aca="false">SUM(N38:P38)/IF((3-COUNTIF(N38:P38,"NE")=0),1,(3-COUNTIF(N38:P38,"NE")))</f>
        <v>4</v>
      </c>
      <c r="R38" s="72" t="n">
        <f aca="false">IF(Q38&lt;=2,0,Q38)</f>
        <v>4</v>
      </c>
      <c r="S38" s="73" t="n">
        <f aca="false">M38*R38</f>
        <v>23278.0666666667</v>
      </c>
      <c r="T38" s="74" t="n">
        <f aca="false">$M$3</f>
        <v>4.94188619900111</v>
      </c>
      <c r="U38" s="75" t="n">
        <f aca="false">ROUNDDOWN(S38*T38,2)</f>
        <v>115037.55</v>
      </c>
      <c r="V38" s="76"/>
      <c r="W38" s="21"/>
      <c r="X38" s="78" t="n">
        <f aca="false">VLOOKUP(E38,SALARIO!$D$4:$G$252,4,FALSE())</f>
        <v>19459.84</v>
      </c>
      <c r="Y38" s="79" t="n">
        <f aca="false">U38</f>
        <v>115037.55</v>
      </c>
      <c r="Z38" s="80" t="n">
        <f aca="false">X38+Y38</f>
        <v>134497.39</v>
      </c>
      <c r="AA38" s="81" t="n">
        <f aca="false">IF(X38&lt;=15000,X38*AA$5,15000*AA$5)</f>
        <v>750</v>
      </c>
      <c r="AB38" s="82" t="n">
        <f aca="false">IF(X38&lt;=15000,0,(X38-15000)*AB$5)</f>
        <v>445.984</v>
      </c>
      <c r="AC38" s="94" t="n">
        <f aca="false">SUM(AA38:AB38)</f>
        <v>1195.984</v>
      </c>
      <c r="AD38" s="84" t="n">
        <f aca="false">IF(Z38&lt;=15000,Z38*AD$5,15000*AD$5)</f>
        <v>750</v>
      </c>
      <c r="AE38" s="82" t="n">
        <f aca="false">IF(Z38&lt;=15000,0,(Z38-15000)*AE$5)</f>
        <v>11949.739</v>
      </c>
      <c r="AF38" s="85" t="n">
        <f aca="false">SUM(AD38:AE38)</f>
        <v>12699.739</v>
      </c>
      <c r="AG38" s="86" t="n">
        <f aca="false">AF38-AC38</f>
        <v>11503.755</v>
      </c>
      <c r="AH38" s="84" t="n">
        <f aca="false">IF(X38&gt;3260,IF(X38&gt;9510,(9510-3260)*AH$5,(X38-3260)*AH$5),0)</f>
        <v>187.5</v>
      </c>
      <c r="AI38" s="87" t="n">
        <f aca="false">IF(X38&gt;9510,IF(X38&gt;15000,(15000-9510)*AI$5,(X38-9510)*AI$5),0)</f>
        <v>274.5</v>
      </c>
      <c r="AJ38" s="87" t="n">
        <f aca="false">IF(X38&gt;15000,IF(X38&gt;20000,(20000-15000)*AJ$5,(X38-15000)*AJ$5),0)</f>
        <v>334.488</v>
      </c>
      <c r="AK38" s="87" t="n">
        <f aca="false">IF(X38&gt;20000,IF(X38&gt;25000,(25000-20000)*AK$5,(X38-20000)*AK$5),0)</f>
        <v>0</v>
      </c>
      <c r="AL38" s="87" t="n">
        <f aca="false">IF(X38&gt;25000,IF(X38&gt;30000,(30000-25000)*AL$5,(X38-25000)*AL$5),0)</f>
        <v>0</v>
      </c>
      <c r="AM38" s="82" t="n">
        <f aca="false">IF(X38&gt;30000,(X38-30000)*AM$5,0)</f>
        <v>0</v>
      </c>
      <c r="AN38" s="89" t="n">
        <f aca="false">SUM(AH38:AM38)</f>
        <v>796.488</v>
      </c>
      <c r="AO38" s="84" t="n">
        <f aca="false">IF(Z38&gt;3260,IF(Z38&gt;9510,(9510-3260)*AO$5,(Z38-3260)*AO$5),0)</f>
        <v>187.5</v>
      </c>
      <c r="AP38" s="87" t="n">
        <f aca="false">IF(Z38&gt;9510,IF(Z38&gt;15000,(15000-9510)*AP$5,(Z38-9510)*AP$5),0)</f>
        <v>274.5</v>
      </c>
      <c r="AQ38" s="87" t="n">
        <f aca="false">IF(Z38&gt;15000,IF(Z38&gt;20000,(20000-15000)*AQ$5,(Z38-15000)*AQ$5),0)</f>
        <v>375</v>
      </c>
      <c r="AR38" s="87" t="n">
        <f aca="false">IF(Z38&gt;20000,IF(Z38&gt;25000,(25000-20000)*AR$5,(Z38-20000)*AR$5),0)</f>
        <v>500</v>
      </c>
      <c r="AS38" s="87" t="n">
        <f aca="false">IF(Z38&gt;25000,IF(Z38&gt;30000,(30000-25000)*AS$5,(Z38-25000)*AS$5),0)</f>
        <v>750</v>
      </c>
      <c r="AT38" s="82" t="n">
        <f aca="false">IF(Z38&gt;30000,(Z38-30000)*AT$5,0)</f>
        <v>20899.478</v>
      </c>
      <c r="AU38" s="89" t="n">
        <f aca="false">SUM(AO38:AT38)</f>
        <v>22986.478</v>
      </c>
      <c r="AV38" s="90" t="n">
        <f aca="false">AU38-AN38</f>
        <v>22189.99</v>
      </c>
      <c r="AW38" s="86"/>
      <c r="AX38" s="79" t="n">
        <f aca="false">Y38-AG38-AV38-AW38</f>
        <v>81343.805</v>
      </c>
      <c r="AY38" s="91" t="s">
        <v>35</v>
      </c>
    </row>
    <row r="39" s="123" customFormat="true" ht="16.5" hidden="false" customHeight="true" outlineLevel="0" collapsed="false">
      <c r="B39" s="63" t="n">
        <v>34</v>
      </c>
      <c r="C39" s="63"/>
      <c r="D39" s="63"/>
      <c r="E39" s="64" t="s">
        <v>77</v>
      </c>
      <c r="F39" s="65" t="s">
        <v>47</v>
      </c>
      <c r="G39" s="66" t="n">
        <v>56</v>
      </c>
      <c r="H39" s="67" t="n">
        <v>1324.01</v>
      </c>
      <c r="I39" s="66" t="n">
        <v>0</v>
      </c>
      <c r="J39" s="68" t="n">
        <v>537.99</v>
      </c>
      <c r="K39" s="66" t="n">
        <v>0</v>
      </c>
      <c r="L39" s="69" t="n">
        <v>0</v>
      </c>
      <c r="M39" s="70" t="n">
        <f aca="false">(H39+J39+L39)/3</f>
        <v>620.666666666667</v>
      </c>
      <c r="N39" s="71" t="n">
        <v>3</v>
      </c>
      <c r="O39" s="71" t="n">
        <v>4</v>
      </c>
      <c r="P39" s="93" t="s">
        <v>41</v>
      </c>
      <c r="Q39" s="72" t="n">
        <f aca="false">SUM(N39:P39)/IF((3-COUNTIF(N39:P39,"NE")=0),1,(3-COUNTIF(N39:P39,"NE")))</f>
        <v>3.5</v>
      </c>
      <c r="R39" s="72" t="n">
        <f aca="false">IF(Q39&lt;=2,0,Q39)</f>
        <v>3.5</v>
      </c>
      <c r="S39" s="73" t="n">
        <f aca="false">M39*R39</f>
        <v>2172.33333333333</v>
      </c>
      <c r="T39" s="74" t="n">
        <f aca="false">$M$3</f>
        <v>4.94188619900111</v>
      </c>
      <c r="U39" s="75" t="n">
        <f aca="false">ROUNDDOWN(S39*T39,2)</f>
        <v>10735.42</v>
      </c>
      <c r="V39" s="76"/>
      <c r="W39" s="21"/>
      <c r="X39" s="78" t="n">
        <f aca="false">VLOOKUP(E39,SALARIO!$D$4:$G$252,4,FALSE())</f>
        <v>0</v>
      </c>
      <c r="Y39" s="79" t="n">
        <f aca="false">U39</f>
        <v>10735.42</v>
      </c>
      <c r="Z39" s="80" t="n">
        <f aca="false">X39+Y39</f>
        <v>10735.42</v>
      </c>
      <c r="AA39" s="81" t="n">
        <f aca="false">IF(X39&lt;=15000,X39*AA$5,15000*AA$5)</f>
        <v>0</v>
      </c>
      <c r="AB39" s="82" t="n">
        <f aca="false">IF(X39&lt;=15000,0,(X39-15000)*AB$5)</f>
        <v>0</v>
      </c>
      <c r="AC39" s="94" t="n">
        <f aca="false">SUM(AA39:AB39)</f>
        <v>0</v>
      </c>
      <c r="AD39" s="84" t="n">
        <f aca="false">IF(Z39&lt;=15000,Z39*AD$5,15000*AD$5)</f>
        <v>536.771</v>
      </c>
      <c r="AE39" s="82" t="n">
        <f aca="false">IF(Z39&lt;=15000,0,(Z39-15000)*AE$5)</f>
        <v>0</v>
      </c>
      <c r="AF39" s="85" t="n">
        <f aca="false">SUM(AD39:AE39)</f>
        <v>536.771</v>
      </c>
      <c r="AG39" s="86" t="n">
        <f aca="false">AF39-AC39</f>
        <v>536.771</v>
      </c>
      <c r="AH39" s="84" t="n">
        <f aca="false">IF(X39&gt;3260,IF(X39&gt;9510,(9510-3260)*AH$5,(X39-3260)*AH$5),0)</f>
        <v>0</v>
      </c>
      <c r="AI39" s="87" t="n">
        <f aca="false">IF(X39&gt;9510,IF(X39&gt;15000,(15000-9510)*AI$5,(X39-9510)*AI$5),0)</f>
        <v>0</v>
      </c>
      <c r="AJ39" s="87" t="n">
        <f aca="false">IF(X39&gt;15000,IF(X39&gt;20000,(20000-15000)*AJ$5,(X39-15000)*AJ$5),0)</f>
        <v>0</v>
      </c>
      <c r="AK39" s="87" t="n">
        <f aca="false">IF(X39&gt;20000,IF(X39&gt;25000,(25000-20000)*AK$5,(X39-20000)*AK$5),0)</f>
        <v>0</v>
      </c>
      <c r="AL39" s="87" t="n">
        <f aca="false">IF(X39&gt;25000,IF(X39&gt;30000,(30000-25000)*AL$5,(X39-25000)*AL$5),0)</f>
        <v>0</v>
      </c>
      <c r="AM39" s="82" t="n">
        <f aca="false">IF(X39&gt;30000,(X39-30000)*AM$5,0)</f>
        <v>0</v>
      </c>
      <c r="AN39" s="89" t="n">
        <f aca="false">SUM(AH39:AM39)</f>
        <v>0</v>
      </c>
      <c r="AO39" s="84" t="n">
        <f aca="false">IF(Z39&gt;3260,IF(Z39&gt;9510,(9510-3260)*AO$5,(Z39-3260)*AO$5),0)</f>
        <v>187.5</v>
      </c>
      <c r="AP39" s="87" t="n">
        <f aca="false">IF(Z39&gt;9510,IF(Z39&gt;15000,(15000-9510)*AP$5,(Z39-9510)*AP$5),0)</f>
        <v>61.271</v>
      </c>
      <c r="AQ39" s="87" t="n">
        <f aca="false">IF(Z39&gt;15000,IF(Z39&gt;20000,(20000-15000)*AQ$5,(Z39-15000)*AQ$5),0)</f>
        <v>0</v>
      </c>
      <c r="AR39" s="87" t="n">
        <f aca="false">IF(Z39&gt;20000,IF(Z39&gt;25000,(25000-20000)*AR$5,(Z39-20000)*AR$5),0)</f>
        <v>0</v>
      </c>
      <c r="AS39" s="87" t="n">
        <f aca="false">IF(Z39&gt;25000,IF(Z39&gt;30000,(30000-25000)*AS$5,(Z39-25000)*AS$5),0)</f>
        <v>0</v>
      </c>
      <c r="AT39" s="82" t="n">
        <f aca="false">IF(Z39&gt;30000,(Z39-30000)*AT$5,0)</f>
        <v>0</v>
      </c>
      <c r="AU39" s="89" t="n">
        <f aca="false">SUM(AO39:AT39)</f>
        <v>248.771</v>
      </c>
      <c r="AV39" s="90" t="n">
        <f aca="false">AU39-AN39</f>
        <v>248.771</v>
      </c>
      <c r="AW39" s="86"/>
      <c r="AX39" s="79" t="n">
        <f aca="false">Y39-AG39-AV39-AW39</f>
        <v>9949.878</v>
      </c>
      <c r="AY39" s="91" t="s">
        <v>35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customFormat="false" ht="16.5" hidden="false" customHeight="true" outlineLevel="0" collapsed="false">
      <c r="B40" s="63" t="n">
        <v>35</v>
      </c>
      <c r="C40" s="63"/>
      <c r="D40" s="63"/>
      <c r="E40" s="64" t="s">
        <v>78</v>
      </c>
      <c r="F40" s="65" t="s">
        <v>47</v>
      </c>
      <c r="G40" s="66" t="n">
        <v>98</v>
      </c>
      <c r="H40" s="67" t="n">
        <v>4285.56</v>
      </c>
      <c r="I40" s="66" t="n">
        <v>204</v>
      </c>
      <c r="J40" s="68" t="n">
        <v>4885.34</v>
      </c>
      <c r="K40" s="66" t="n">
        <v>182.5</v>
      </c>
      <c r="L40" s="69" t="n">
        <v>4369.96</v>
      </c>
      <c r="M40" s="70" t="n">
        <f aca="false">(H40+J40+L40)/3</f>
        <v>4513.62</v>
      </c>
      <c r="N40" s="71" t="n">
        <v>4</v>
      </c>
      <c r="O40" s="71" t="n">
        <v>4</v>
      </c>
      <c r="P40" s="71" t="n">
        <v>4</v>
      </c>
      <c r="Q40" s="72" t="n">
        <f aca="false">SUM(N40:P40)/IF((3-COUNTIF(N40:P40,"NE")=0),1,(3-COUNTIF(N40:P40,"NE")))</f>
        <v>4</v>
      </c>
      <c r="R40" s="72" t="n">
        <f aca="false">IF(Q40&lt;=2,0,Q40)</f>
        <v>4</v>
      </c>
      <c r="S40" s="73" t="n">
        <f aca="false">M40*R40</f>
        <v>18054.48</v>
      </c>
      <c r="T40" s="74" t="n">
        <f aca="false">$M$3</f>
        <v>4.94188619900111</v>
      </c>
      <c r="U40" s="75" t="n">
        <f aca="false">ROUNDDOWN(S40*T40,2)</f>
        <v>89223.18</v>
      </c>
      <c r="V40" s="76"/>
      <c r="W40" s="21"/>
      <c r="X40" s="78" t="n">
        <f aca="false">VLOOKUP(E40,SALARIO!$D$4:$G$252,4,FALSE())</f>
        <v>4369.96</v>
      </c>
      <c r="Y40" s="79" t="n">
        <f aca="false">U40</f>
        <v>89223.18</v>
      </c>
      <c r="Z40" s="80" t="n">
        <f aca="false">X40+Y40</f>
        <v>93593.14</v>
      </c>
      <c r="AA40" s="81" t="n">
        <f aca="false">IF(X40&lt;=15000,X40*AA$5,15000*AA$5)</f>
        <v>218.498</v>
      </c>
      <c r="AB40" s="82" t="n">
        <f aca="false">IF(X40&lt;=15000,0,(X40-15000)*AB$5)</f>
        <v>0</v>
      </c>
      <c r="AC40" s="94" t="n">
        <f aca="false">SUM(AA40:AB40)</f>
        <v>218.498</v>
      </c>
      <c r="AD40" s="84" t="n">
        <f aca="false">IF(Z40&lt;=15000,Z40*AD$5,15000*AD$5)</f>
        <v>750</v>
      </c>
      <c r="AE40" s="82" t="n">
        <f aca="false">IF(Z40&lt;=15000,0,(Z40-15000)*AE$5)</f>
        <v>7859.314</v>
      </c>
      <c r="AF40" s="85" t="n">
        <f aca="false">SUM(AD40:AE40)</f>
        <v>8609.314</v>
      </c>
      <c r="AG40" s="86" t="n">
        <f aca="false">AF40-AC40</f>
        <v>8390.816</v>
      </c>
      <c r="AH40" s="84" t="n">
        <f aca="false">IF(X40&gt;3260,IF(X40&gt;9510,(9510-3260)*AH$5,(X40-3260)*AH$5),0)</f>
        <v>33.2988</v>
      </c>
      <c r="AI40" s="87" t="n">
        <f aca="false">IF(X40&gt;9510,IF(X40&gt;15000,(15000-9510)*AI$5,(X40-9510)*AI$5),0)</f>
        <v>0</v>
      </c>
      <c r="AJ40" s="87" t="n">
        <f aca="false">IF(X40&gt;15000,IF(X40&gt;20000,(20000-15000)*AJ$5,(X40-15000)*AJ$5),0)</f>
        <v>0</v>
      </c>
      <c r="AK40" s="87" t="n">
        <f aca="false">IF(X40&gt;20000,IF(X40&gt;25000,(25000-20000)*AK$5,(X40-20000)*AK$5),0)</f>
        <v>0</v>
      </c>
      <c r="AL40" s="87" t="n">
        <f aca="false">IF(X40&gt;25000,IF(X40&gt;30000,(30000-25000)*AL$5,(X40-25000)*AL$5),0)</f>
        <v>0</v>
      </c>
      <c r="AM40" s="82" t="n">
        <f aca="false">IF(X40&gt;30000,(X40-30000)*AM$5,0)</f>
        <v>0</v>
      </c>
      <c r="AN40" s="89" t="n">
        <f aca="false">SUM(AH40:AM40)</f>
        <v>33.2988</v>
      </c>
      <c r="AO40" s="84" t="n">
        <f aca="false">IF(Z40&gt;3260,IF(Z40&gt;9510,(9510-3260)*AO$5,(Z40-3260)*AO$5),0)</f>
        <v>187.5</v>
      </c>
      <c r="AP40" s="87" t="n">
        <f aca="false">IF(Z40&gt;9510,IF(Z40&gt;15000,(15000-9510)*AP$5,(Z40-9510)*AP$5),0)</f>
        <v>274.5</v>
      </c>
      <c r="AQ40" s="87" t="n">
        <f aca="false">IF(Z40&gt;15000,IF(Z40&gt;20000,(20000-15000)*AQ$5,(Z40-15000)*AQ$5),0)</f>
        <v>375</v>
      </c>
      <c r="AR40" s="87" t="n">
        <f aca="false">IF(Z40&gt;20000,IF(Z40&gt;25000,(25000-20000)*AR$5,(Z40-20000)*AR$5),0)</f>
        <v>500</v>
      </c>
      <c r="AS40" s="87" t="n">
        <f aca="false">IF(Z40&gt;25000,IF(Z40&gt;30000,(30000-25000)*AS$5,(Z40-25000)*AS$5),0)</f>
        <v>750</v>
      </c>
      <c r="AT40" s="82" t="n">
        <f aca="false">IF(Z40&gt;30000,(Z40-30000)*AT$5,0)</f>
        <v>12718.628</v>
      </c>
      <c r="AU40" s="89" t="n">
        <f aca="false">SUM(AO40:AT40)</f>
        <v>14805.628</v>
      </c>
      <c r="AV40" s="90" t="n">
        <f aca="false">AU40-AN40</f>
        <v>14772.3292</v>
      </c>
      <c r="AW40" s="86"/>
      <c r="AX40" s="79" t="n">
        <f aca="false">Y40-AG40-AV40-AW40</f>
        <v>66060.0348</v>
      </c>
      <c r="AY40" s="91" t="s">
        <v>35</v>
      </c>
    </row>
    <row r="41" customFormat="false" ht="16.5" hidden="false" customHeight="true" outlineLevel="0" collapsed="false">
      <c r="B41" s="63" t="n">
        <v>36</v>
      </c>
      <c r="C41" s="63"/>
      <c r="D41" s="63"/>
      <c r="E41" s="64" t="s">
        <v>79</v>
      </c>
      <c r="F41" s="65" t="s">
        <v>47</v>
      </c>
      <c r="G41" s="66" t="n">
        <v>192</v>
      </c>
      <c r="H41" s="67" t="n">
        <v>4536.72</v>
      </c>
      <c r="I41" s="66" t="n">
        <v>168</v>
      </c>
      <c r="J41" s="68" t="n">
        <v>5050.83</v>
      </c>
      <c r="K41" s="66" t="n">
        <v>144</v>
      </c>
      <c r="L41" s="69" t="n">
        <v>3393.84</v>
      </c>
      <c r="M41" s="70" t="n">
        <f aca="false">(H41+J41+L41)/3</f>
        <v>4327.13</v>
      </c>
      <c r="N41" s="71" t="n">
        <v>3</v>
      </c>
      <c r="O41" s="71" t="n">
        <v>4</v>
      </c>
      <c r="P41" s="71" t="n">
        <v>4</v>
      </c>
      <c r="Q41" s="72" t="n">
        <f aca="false">SUM(N41:P41)/IF((3-COUNTIF(N41:P41,"NE")=0),1,(3-COUNTIF(N41:P41,"NE")))</f>
        <v>3.66666666666667</v>
      </c>
      <c r="R41" s="72" t="n">
        <f aca="false">IF(Q41&lt;=2,0,Q41)</f>
        <v>3.66666666666667</v>
      </c>
      <c r="S41" s="73" t="n">
        <f aca="false">M41*R41</f>
        <v>15866.1433333333</v>
      </c>
      <c r="T41" s="74" t="n">
        <f aca="false">$M$3</f>
        <v>4.94188619900111</v>
      </c>
      <c r="U41" s="75" t="n">
        <f aca="false">ROUNDDOWN(S41*T41,2)</f>
        <v>78408.67</v>
      </c>
      <c r="V41" s="76"/>
      <c r="W41" s="21"/>
      <c r="X41" s="78" t="n">
        <f aca="false">VLOOKUP(E41,SALARIO!$D$4:$G$252,4,FALSE())</f>
        <v>3393.84</v>
      </c>
      <c r="Y41" s="79" t="n">
        <f aca="false">U41</f>
        <v>78408.67</v>
      </c>
      <c r="Z41" s="80" t="n">
        <f aca="false">X41+Y41</f>
        <v>81802.51</v>
      </c>
      <c r="AA41" s="81" t="n">
        <f aca="false">IF(X41&lt;=15000,X41*AA$5,15000*AA$5)</f>
        <v>169.692</v>
      </c>
      <c r="AB41" s="82" t="n">
        <f aca="false">IF(X41&lt;=15000,0,(X41-15000)*AB$5)</f>
        <v>0</v>
      </c>
      <c r="AC41" s="94" t="n">
        <f aca="false">SUM(AA41:AB41)</f>
        <v>169.692</v>
      </c>
      <c r="AD41" s="84" t="n">
        <f aca="false">IF(Z41&lt;=15000,Z41*AD$5,15000*AD$5)</f>
        <v>750</v>
      </c>
      <c r="AE41" s="82" t="n">
        <f aca="false">IF(Z41&lt;=15000,0,(Z41-15000)*AE$5)</f>
        <v>6680.251</v>
      </c>
      <c r="AF41" s="85" t="n">
        <f aca="false">SUM(AD41:AE41)</f>
        <v>7430.251</v>
      </c>
      <c r="AG41" s="86" t="n">
        <f aca="false">AF41-AC41</f>
        <v>7260.559</v>
      </c>
      <c r="AH41" s="84" t="n">
        <f aca="false">IF(X41&gt;3260,IF(X41&gt;9510,(9510-3260)*AH$5,(X41-3260)*AH$5),0)</f>
        <v>4.0152</v>
      </c>
      <c r="AI41" s="87" t="n">
        <f aca="false">IF(X41&gt;9510,IF(X41&gt;15000,(15000-9510)*AI$5,(X41-9510)*AI$5),0)</f>
        <v>0</v>
      </c>
      <c r="AJ41" s="87" t="n">
        <f aca="false">IF(X41&gt;15000,IF(X41&gt;20000,(20000-15000)*AJ$5,(X41-15000)*AJ$5),0)</f>
        <v>0</v>
      </c>
      <c r="AK41" s="87" t="n">
        <f aca="false">IF(X41&gt;20000,IF(X41&gt;25000,(25000-20000)*AK$5,(X41-20000)*AK$5),0)</f>
        <v>0</v>
      </c>
      <c r="AL41" s="87" t="n">
        <f aca="false">IF(X41&gt;25000,IF(X41&gt;30000,(30000-25000)*AL$5,(X41-25000)*AL$5),0)</f>
        <v>0</v>
      </c>
      <c r="AM41" s="82" t="n">
        <f aca="false">IF(X41&gt;30000,(X41-30000)*AM$5,0)</f>
        <v>0</v>
      </c>
      <c r="AN41" s="89" t="n">
        <f aca="false">SUM(AH41:AM41)</f>
        <v>4.0152</v>
      </c>
      <c r="AO41" s="84" t="n">
        <f aca="false">IF(Z41&gt;3260,IF(Z41&gt;9510,(9510-3260)*AO$5,(Z41-3260)*AO$5),0)</f>
        <v>187.5</v>
      </c>
      <c r="AP41" s="87" t="n">
        <f aca="false">IF(Z41&gt;9510,IF(Z41&gt;15000,(15000-9510)*AP$5,(Z41-9510)*AP$5),0)</f>
        <v>274.5</v>
      </c>
      <c r="AQ41" s="87" t="n">
        <f aca="false">IF(Z41&gt;15000,IF(Z41&gt;20000,(20000-15000)*AQ$5,(Z41-15000)*AQ$5),0)</f>
        <v>375</v>
      </c>
      <c r="AR41" s="87" t="n">
        <f aca="false">IF(Z41&gt;20000,IF(Z41&gt;25000,(25000-20000)*AR$5,(Z41-20000)*AR$5),0)</f>
        <v>500</v>
      </c>
      <c r="AS41" s="87" t="n">
        <f aca="false">IF(Z41&gt;25000,IF(Z41&gt;30000,(30000-25000)*AS$5,(Z41-25000)*AS$5),0)</f>
        <v>750</v>
      </c>
      <c r="AT41" s="82" t="n">
        <f aca="false">IF(Z41&gt;30000,(Z41-30000)*AT$5,0)</f>
        <v>10360.502</v>
      </c>
      <c r="AU41" s="89" t="n">
        <f aca="false">SUM(AO41:AT41)</f>
        <v>12447.502</v>
      </c>
      <c r="AV41" s="90" t="n">
        <f aca="false">AU41-AN41</f>
        <v>12443.4868</v>
      </c>
      <c r="AW41" s="86"/>
      <c r="AX41" s="79" t="n">
        <f aca="false">Y41-AG41-AV41-AW41</f>
        <v>58704.6242</v>
      </c>
      <c r="AY41" s="91" t="s">
        <v>35</v>
      </c>
    </row>
    <row r="42" customFormat="false" ht="16.5" hidden="false" customHeight="true" outlineLevel="0" collapsed="false">
      <c r="B42" s="63" t="n">
        <v>37</v>
      </c>
      <c r="C42" s="63"/>
      <c r="D42" s="63"/>
      <c r="E42" s="92" t="s">
        <v>80</v>
      </c>
      <c r="F42" s="65" t="s">
        <v>47</v>
      </c>
      <c r="G42" s="66"/>
      <c r="H42" s="67"/>
      <c r="I42" s="66"/>
      <c r="J42" s="68"/>
      <c r="K42" s="66" t="n">
        <v>24</v>
      </c>
      <c r="L42" s="69" t="n">
        <v>565.64</v>
      </c>
      <c r="M42" s="70" t="n">
        <f aca="false">(H42+J42+L42)/3</f>
        <v>188.546666666667</v>
      </c>
      <c r="N42" s="93" t="s">
        <v>41</v>
      </c>
      <c r="O42" s="93" t="s">
        <v>41</v>
      </c>
      <c r="P42" s="71" t="n">
        <v>4</v>
      </c>
      <c r="Q42" s="72" t="n">
        <f aca="false">SUM(N42:P42)/IF((3-COUNTIF(N42:P42,"NE")=0),1,(3-COUNTIF(N42:P42,"NE")))</f>
        <v>4</v>
      </c>
      <c r="R42" s="72" t="n">
        <f aca="false">IF(Q42&lt;=2,0,Q42)</f>
        <v>4</v>
      </c>
      <c r="S42" s="73" t="n">
        <f aca="false">M42*R42</f>
        <v>754.186666666667</v>
      </c>
      <c r="T42" s="74" t="n">
        <f aca="false">$M$3</f>
        <v>4.94188619900111</v>
      </c>
      <c r="U42" s="75" t="n">
        <f aca="false">ROUNDDOWN(S42*T42,2)</f>
        <v>3727.1</v>
      </c>
      <c r="V42" s="76"/>
      <c r="W42" s="21"/>
      <c r="X42" s="78" t="n">
        <f aca="false">VLOOKUP(E42,SALARIO!$D$4:$G$252,4,FALSE())</f>
        <v>565.64</v>
      </c>
      <c r="Y42" s="79" t="n">
        <f aca="false">U42</f>
        <v>3727.1</v>
      </c>
      <c r="Z42" s="80" t="n">
        <f aca="false">X42+Y42</f>
        <v>4292.74</v>
      </c>
      <c r="AA42" s="81" t="n">
        <f aca="false">IF(X42&lt;=15000,X42*AA$5,15000*AA$5)</f>
        <v>28.282</v>
      </c>
      <c r="AB42" s="82" t="n">
        <f aca="false">IF(X42&lt;=15000,0,(X42-15000)*AB$5)</f>
        <v>0</v>
      </c>
      <c r="AC42" s="94" t="n">
        <f aca="false">SUM(AA42:AB42)</f>
        <v>28.282</v>
      </c>
      <c r="AD42" s="84" t="n">
        <f aca="false">IF(Z42&lt;=15000,Z42*AD$5,15000*AD$5)</f>
        <v>214.637</v>
      </c>
      <c r="AE42" s="82" t="n">
        <f aca="false">IF(Z42&lt;=15000,0,(Z42-15000)*AE$5)</f>
        <v>0</v>
      </c>
      <c r="AF42" s="85" t="n">
        <f aca="false">SUM(AD42:AE42)</f>
        <v>214.637</v>
      </c>
      <c r="AG42" s="86" t="n">
        <f aca="false">AF42-AC42</f>
        <v>186.355</v>
      </c>
      <c r="AH42" s="84" t="n">
        <f aca="false">IF(X42&gt;3260,IF(X42&gt;9510,(9510-3260)*AH$5,(X42-3260)*AH$5),0)</f>
        <v>0</v>
      </c>
      <c r="AI42" s="87" t="n">
        <f aca="false">IF(X42&gt;9510,IF(X42&gt;15000,(15000-9510)*AI$5,(X42-9510)*AI$5),0)</f>
        <v>0</v>
      </c>
      <c r="AJ42" s="87" t="n">
        <f aca="false">IF(X42&gt;15000,IF(X42&gt;20000,(20000-15000)*AJ$5,(X42-15000)*AJ$5),0)</f>
        <v>0</v>
      </c>
      <c r="AK42" s="87" t="n">
        <f aca="false">IF(X42&gt;20000,IF(X42&gt;25000,(25000-20000)*AK$5,(X42-20000)*AK$5),0)</f>
        <v>0</v>
      </c>
      <c r="AL42" s="87" t="n">
        <f aca="false">IF(X42&gt;25000,IF(X42&gt;30000,(30000-25000)*AL$5,(X42-25000)*AL$5),0)</f>
        <v>0</v>
      </c>
      <c r="AM42" s="82" t="n">
        <f aca="false">IF(X42&gt;30000,(X42-30000)*AM$5,0)</f>
        <v>0</v>
      </c>
      <c r="AN42" s="89" t="n">
        <f aca="false">SUM(AH42:AM42)</f>
        <v>0</v>
      </c>
      <c r="AO42" s="84" t="n">
        <f aca="false">IF(Z42&gt;3260,IF(Z42&gt;9510,(9510-3260)*AO$5,(Z42-3260)*AO$5),0)</f>
        <v>30.9822</v>
      </c>
      <c r="AP42" s="87" t="n">
        <f aca="false">IF(Z42&gt;9510,IF(Z42&gt;15000,(15000-9510)*AP$5,(Z42-9510)*AP$5),0)</f>
        <v>0</v>
      </c>
      <c r="AQ42" s="87" t="n">
        <f aca="false">IF(Z42&gt;15000,IF(Z42&gt;20000,(20000-15000)*AQ$5,(Z42-15000)*AQ$5),0)</f>
        <v>0</v>
      </c>
      <c r="AR42" s="87" t="n">
        <f aca="false">IF(Z42&gt;20000,IF(Z42&gt;25000,(25000-20000)*AR$5,(Z42-20000)*AR$5),0)</f>
        <v>0</v>
      </c>
      <c r="AS42" s="87" t="n">
        <f aca="false">IF(Z42&gt;25000,IF(Z42&gt;30000,(30000-25000)*AS$5,(Z42-25000)*AS$5),0)</f>
        <v>0</v>
      </c>
      <c r="AT42" s="82" t="n">
        <f aca="false">IF(Z42&gt;30000,(Z42-30000)*AT$5,0)</f>
        <v>0</v>
      </c>
      <c r="AU42" s="89" t="n">
        <f aca="false">SUM(AO42:AT42)</f>
        <v>30.9822</v>
      </c>
      <c r="AV42" s="90" t="n">
        <f aca="false">AU42-AN42</f>
        <v>30.9822</v>
      </c>
      <c r="AW42" s="86"/>
      <c r="AX42" s="79" t="n">
        <f aca="false">Y42-AG42-AV42-AW42</f>
        <v>3509.7628</v>
      </c>
      <c r="AY42" s="91" t="s">
        <v>35</v>
      </c>
    </row>
    <row r="43" customFormat="false" ht="16.5" hidden="false" customHeight="true" outlineLevel="0" collapsed="false">
      <c r="B43" s="63" t="n">
        <v>38</v>
      </c>
      <c r="C43" s="63"/>
      <c r="D43" s="63"/>
      <c r="E43" s="64" t="s">
        <v>81</v>
      </c>
      <c r="F43" s="65" t="s">
        <v>47</v>
      </c>
      <c r="G43" s="66" t="n">
        <v>184</v>
      </c>
      <c r="H43" s="67" t="n">
        <v>4705.3</v>
      </c>
      <c r="I43" s="66" t="n">
        <v>176</v>
      </c>
      <c r="J43" s="68" t="n">
        <v>4152.21</v>
      </c>
      <c r="K43" s="66" t="n">
        <v>192</v>
      </c>
      <c r="L43" s="69" t="n">
        <v>4525.12</v>
      </c>
      <c r="M43" s="70" t="n">
        <f aca="false">(H43+J43+L43)/3</f>
        <v>4460.87666666667</v>
      </c>
      <c r="N43" s="71" t="n">
        <v>4</v>
      </c>
      <c r="O43" s="71" t="n">
        <v>4</v>
      </c>
      <c r="P43" s="71" t="n">
        <v>4</v>
      </c>
      <c r="Q43" s="72" t="n">
        <f aca="false">SUM(N43:P43)/IF((3-COUNTIF(N43:P43,"NE")=0),1,(3-COUNTIF(N43:P43,"NE")))</f>
        <v>4</v>
      </c>
      <c r="R43" s="72" t="n">
        <f aca="false">IF(Q43&lt;=2,0,Q43)</f>
        <v>4</v>
      </c>
      <c r="S43" s="73" t="n">
        <f aca="false">M43*R43</f>
        <v>17843.5066666667</v>
      </c>
      <c r="T43" s="74" t="n">
        <f aca="false">$M$3</f>
        <v>4.94188619900111</v>
      </c>
      <c r="U43" s="75" t="n">
        <f aca="false">ROUNDDOWN(S43*T43,2)</f>
        <v>88180.57</v>
      </c>
      <c r="V43" s="76"/>
      <c r="W43" s="21"/>
      <c r="X43" s="78" t="n">
        <f aca="false">VLOOKUP(E43,SALARIO!$D$4:$G$252,4,FALSE())</f>
        <v>5453.46</v>
      </c>
      <c r="Y43" s="79" t="n">
        <f aca="false">U43</f>
        <v>88180.57</v>
      </c>
      <c r="Z43" s="80" t="n">
        <f aca="false">X43+Y43</f>
        <v>93634.03</v>
      </c>
      <c r="AA43" s="81" t="n">
        <f aca="false">IF(X43&lt;=15000,X43*AA$5,15000*AA$5)</f>
        <v>272.673</v>
      </c>
      <c r="AB43" s="82" t="n">
        <f aca="false">IF(X43&lt;=15000,0,(X43-15000)*AB$5)</f>
        <v>0</v>
      </c>
      <c r="AC43" s="94" t="n">
        <f aca="false">SUM(AA43:AB43)</f>
        <v>272.673</v>
      </c>
      <c r="AD43" s="84" t="n">
        <f aca="false">IF(Z43&lt;=15000,Z43*AD$5,15000*AD$5)</f>
        <v>750</v>
      </c>
      <c r="AE43" s="82" t="n">
        <f aca="false">IF(Z43&lt;=15000,0,(Z43-15000)*AE$5)</f>
        <v>7863.403</v>
      </c>
      <c r="AF43" s="85" t="n">
        <f aca="false">SUM(AD43:AE43)</f>
        <v>8613.403</v>
      </c>
      <c r="AG43" s="86" t="n">
        <f aca="false">AF43-AC43</f>
        <v>8340.73</v>
      </c>
      <c r="AH43" s="84" t="n">
        <f aca="false">IF(X43&gt;3260,IF(X43&gt;9510,(9510-3260)*AH$5,(X43-3260)*AH$5),0)</f>
        <v>65.8038</v>
      </c>
      <c r="AI43" s="87" t="n">
        <f aca="false">IF(X43&gt;9510,IF(X43&gt;15000,(15000-9510)*AI$5,(X43-9510)*AI$5),0)</f>
        <v>0</v>
      </c>
      <c r="AJ43" s="87" t="n">
        <f aca="false">IF(X43&gt;15000,IF(X43&gt;20000,(20000-15000)*AJ$5,(X43-15000)*AJ$5),0)</f>
        <v>0</v>
      </c>
      <c r="AK43" s="87" t="n">
        <f aca="false">IF(X43&gt;20000,IF(X43&gt;25000,(25000-20000)*AK$5,(X43-20000)*AK$5),0)</f>
        <v>0</v>
      </c>
      <c r="AL43" s="87" t="n">
        <f aca="false">IF(X43&gt;25000,IF(X43&gt;30000,(30000-25000)*AL$5,(X43-25000)*AL$5),0)</f>
        <v>0</v>
      </c>
      <c r="AM43" s="82" t="n">
        <f aca="false">IF(X43&gt;30000,(X43-30000)*AM$5,0)</f>
        <v>0</v>
      </c>
      <c r="AN43" s="89" t="n">
        <f aca="false">SUM(AH43:AM43)</f>
        <v>65.8038</v>
      </c>
      <c r="AO43" s="84" t="n">
        <f aca="false">IF(Z43&gt;3260,IF(Z43&gt;9510,(9510-3260)*AO$5,(Z43-3260)*AO$5),0)</f>
        <v>187.5</v>
      </c>
      <c r="AP43" s="87" t="n">
        <f aca="false">IF(Z43&gt;9510,IF(Z43&gt;15000,(15000-9510)*AP$5,(Z43-9510)*AP$5),0)</f>
        <v>274.5</v>
      </c>
      <c r="AQ43" s="87" t="n">
        <f aca="false">IF(Z43&gt;15000,IF(Z43&gt;20000,(20000-15000)*AQ$5,(Z43-15000)*AQ$5),0)</f>
        <v>375</v>
      </c>
      <c r="AR43" s="87" t="n">
        <f aca="false">IF(Z43&gt;20000,IF(Z43&gt;25000,(25000-20000)*AR$5,(Z43-20000)*AR$5),0)</f>
        <v>500</v>
      </c>
      <c r="AS43" s="87" t="n">
        <f aca="false">IF(Z43&gt;25000,IF(Z43&gt;30000,(30000-25000)*AS$5,(Z43-25000)*AS$5),0)</f>
        <v>750</v>
      </c>
      <c r="AT43" s="82" t="n">
        <f aca="false">IF(Z43&gt;30000,(Z43-30000)*AT$5,0)</f>
        <v>12726.806</v>
      </c>
      <c r="AU43" s="89" t="n">
        <f aca="false">SUM(AO43:AT43)</f>
        <v>14813.806</v>
      </c>
      <c r="AV43" s="90" t="n">
        <f aca="false">AU43-AN43</f>
        <v>14748.0022</v>
      </c>
      <c r="AW43" s="86"/>
      <c r="AX43" s="79" t="n">
        <f aca="false">Y43-AG43-AV43-AW43</f>
        <v>65091.8378</v>
      </c>
      <c r="AY43" s="91" t="s">
        <v>35</v>
      </c>
    </row>
    <row r="44" customFormat="false" ht="16.5" hidden="false" customHeight="true" outlineLevel="0" collapsed="false">
      <c r="B44" s="62" t="n">
        <v>39</v>
      </c>
      <c r="C44" s="62"/>
      <c r="D44" s="62"/>
      <c r="E44" s="64" t="s">
        <v>82</v>
      </c>
      <c r="F44" s="65" t="s">
        <v>57</v>
      </c>
      <c r="G44" s="66" t="n">
        <v>27</v>
      </c>
      <c r="H44" s="67" t="n">
        <v>835.78</v>
      </c>
      <c r="I44" s="66" t="n">
        <v>158</v>
      </c>
      <c r="J44" s="68" t="n">
        <v>4890.87</v>
      </c>
      <c r="K44" s="66" t="n">
        <v>0</v>
      </c>
      <c r="L44" s="69" t="n">
        <v>0</v>
      </c>
      <c r="M44" s="70" t="n">
        <f aca="false">(H44+J44+L44)/3</f>
        <v>1908.88333333333</v>
      </c>
      <c r="N44" s="71" t="n">
        <v>4</v>
      </c>
      <c r="O44" s="71" t="n">
        <v>4</v>
      </c>
      <c r="P44" s="93" t="s">
        <v>41</v>
      </c>
      <c r="Q44" s="72" t="n">
        <f aca="false">SUM(N44:P44)/IF((3-COUNTIF(N44:P44,"NE")=0),1,(3-COUNTIF(N44:P44,"NE")))</f>
        <v>4</v>
      </c>
      <c r="R44" s="72" t="n">
        <f aca="false">IF(Q44&lt;=2,0,Q44)</f>
        <v>4</v>
      </c>
      <c r="S44" s="73" t="n">
        <f aca="false">M44*R44</f>
        <v>7635.53333333333</v>
      </c>
      <c r="T44" s="74" t="n">
        <f aca="false">$M$3</f>
        <v>4.94188619900111</v>
      </c>
      <c r="U44" s="75" t="n">
        <f aca="false">ROUNDDOWN(S44*T44,2)</f>
        <v>37733.93</v>
      </c>
      <c r="V44" s="76"/>
      <c r="W44" s="21"/>
      <c r="X44" s="78" t="n">
        <f aca="false">VLOOKUP(E44,SALARIO!$D$4:$G$252,4,FALSE())</f>
        <v>933.03</v>
      </c>
      <c r="Y44" s="79" t="n">
        <f aca="false">U44</f>
        <v>37733.93</v>
      </c>
      <c r="Z44" s="80" t="n">
        <f aca="false">X44+Y44</f>
        <v>38666.96</v>
      </c>
      <c r="AA44" s="81" t="n">
        <f aca="false">IF(X44&lt;=15000,X44*AA$5,15000*AA$5)</f>
        <v>46.6515</v>
      </c>
      <c r="AB44" s="82" t="n">
        <f aca="false">IF(X44&lt;=15000,0,(X44-15000)*AB$5)</f>
        <v>0</v>
      </c>
      <c r="AC44" s="94" t="n">
        <f aca="false">SUM(AA44:AB44)</f>
        <v>46.6515</v>
      </c>
      <c r="AD44" s="84" t="n">
        <f aca="false">IF(Z44&lt;=15000,Z44*AD$5,15000*AD$5)</f>
        <v>750</v>
      </c>
      <c r="AE44" s="82" t="n">
        <f aca="false">IF(Z44&lt;=15000,0,(Z44-15000)*AE$5)</f>
        <v>2366.696</v>
      </c>
      <c r="AF44" s="85" t="n">
        <f aca="false">SUM(AD44:AE44)</f>
        <v>3116.696</v>
      </c>
      <c r="AG44" s="86" t="n">
        <f aca="false">AF44-AC44</f>
        <v>3070.0445</v>
      </c>
      <c r="AH44" s="84" t="n">
        <f aca="false">IF(X44&gt;3260,IF(X44&gt;9510,(9510-3260)*AH$5,(X44-3260)*AH$5),0)</f>
        <v>0</v>
      </c>
      <c r="AI44" s="87" t="n">
        <f aca="false">IF(X44&gt;9510,IF(X44&gt;15000,(15000-9510)*AI$5,(X44-9510)*AI$5),0)</f>
        <v>0</v>
      </c>
      <c r="AJ44" s="87" t="n">
        <f aca="false">IF(X44&gt;15000,IF(X44&gt;20000,(20000-15000)*AJ$5,(X44-15000)*AJ$5),0)</f>
        <v>0</v>
      </c>
      <c r="AK44" s="87" t="n">
        <f aca="false">IF(X44&gt;20000,IF(X44&gt;25000,(25000-20000)*AK$5,(X44-20000)*AK$5),0)</f>
        <v>0</v>
      </c>
      <c r="AL44" s="87" t="n">
        <f aca="false">IF(X44&gt;25000,IF(X44&gt;30000,(30000-25000)*AL$5,(X44-25000)*AL$5),0)</f>
        <v>0</v>
      </c>
      <c r="AM44" s="82" t="n">
        <f aca="false">IF(X44&gt;30000,(X44-30000)*AM$5,0)</f>
        <v>0</v>
      </c>
      <c r="AN44" s="89" t="n">
        <f aca="false">SUM(AH44:AM44)</f>
        <v>0</v>
      </c>
      <c r="AO44" s="84" t="n">
        <f aca="false">IF(Z44&gt;3260,IF(Z44&gt;9510,(9510-3260)*AO$5,(Z44-3260)*AO$5),0)</f>
        <v>187.5</v>
      </c>
      <c r="AP44" s="87" t="n">
        <f aca="false">IF(Z44&gt;9510,IF(Z44&gt;15000,(15000-9510)*AP$5,(Z44-9510)*AP$5),0)</f>
        <v>274.5</v>
      </c>
      <c r="AQ44" s="87" t="n">
        <f aca="false">IF(Z44&gt;15000,IF(Z44&gt;20000,(20000-15000)*AQ$5,(Z44-15000)*AQ$5),0)</f>
        <v>375</v>
      </c>
      <c r="AR44" s="87" t="n">
        <f aca="false">IF(Z44&gt;20000,IF(Z44&gt;25000,(25000-20000)*AR$5,(Z44-20000)*AR$5),0)</f>
        <v>500</v>
      </c>
      <c r="AS44" s="87" t="n">
        <f aca="false">IF(Z44&gt;25000,IF(Z44&gt;30000,(30000-25000)*AS$5,(Z44-25000)*AS$5),0)</f>
        <v>750</v>
      </c>
      <c r="AT44" s="82" t="n">
        <f aca="false">IF(Z44&gt;30000,(Z44-30000)*AT$5,0)</f>
        <v>1733.392</v>
      </c>
      <c r="AU44" s="89" t="n">
        <f aca="false">SUM(AO44:AT44)</f>
        <v>3820.392</v>
      </c>
      <c r="AV44" s="90" t="n">
        <f aca="false">AU44-AN44</f>
        <v>3820.392</v>
      </c>
      <c r="AW44" s="86"/>
      <c r="AX44" s="79" t="n">
        <f aca="false">Y44-AG44-AV44-AW44</f>
        <v>30843.4935</v>
      </c>
      <c r="AY44" s="91" t="s">
        <v>35</v>
      </c>
    </row>
    <row r="45" customFormat="false" ht="16.5" hidden="false" customHeight="true" outlineLevel="0" collapsed="false">
      <c r="B45" s="63" t="n">
        <v>40</v>
      </c>
      <c r="C45" s="63"/>
      <c r="D45" s="63"/>
      <c r="E45" s="64" t="s">
        <v>83</v>
      </c>
      <c r="F45" s="65" t="s">
        <v>57</v>
      </c>
      <c r="G45" s="66" t="n">
        <v>186</v>
      </c>
      <c r="H45" s="67" t="n">
        <v>7340.24</v>
      </c>
      <c r="I45" s="66" t="n">
        <v>193</v>
      </c>
      <c r="J45" s="68" t="n">
        <v>7212.48</v>
      </c>
      <c r="K45" s="66" t="n">
        <v>141</v>
      </c>
      <c r="L45" s="69" t="n">
        <v>4364.64</v>
      </c>
      <c r="M45" s="70" t="n">
        <f aca="false">(H45+J45+L45)/3</f>
        <v>6305.78666666667</v>
      </c>
      <c r="N45" s="71" t="n">
        <v>4</v>
      </c>
      <c r="O45" s="71" t="n">
        <v>4</v>
      </c>
      <c r="P45" s="71" t="n">
        <v>4</v>
      </c>
      <c r="Q45" s="72" t="n">
        <f aca="false">SUM(N45:P45)/IF((3-COUNTIF(N45:P45,"NE")=0),1,(3-COUNTIF(N45:P45,"NE")))</f>
        <v>4</v>
      </c>
      <c r="R45" s="72" t="n">
        <f aca="false">IF(Q45&lt;=2,0,Q45)</f>
        <v>4</v>
      </c>
      <c r="S45" s="73" t="n">
        <f aca="false">M45*R45</f>
        <v>25223.1466666667</v>
      </c>
      <c r="T45" s="74" t="n">
        <f aca="false">$M$3</f>
        <v>4.94188619900111</v>
      </c>
      <c r="U45" s="75" t="n">
        <f aca="false">ROUNDDOWN(S45*T45,2)</f>
        <v>124649.92</v>
      </c>
      <c r="V45" s="76"/>
      <c r="W45" s="21"/>
      <c r="X45" s="78" t="n">
        <f aca="false">VLOOKUP(E45,SALARIO!$D$4:$G$252,4,FALSE())</f>
        <v>6702.92</v>
      </c>
      <c r="Y45" s="79" t="n">
        <f aca="false">U45</f>
        <v>124649.92</v>
      </c>
      <c r="Z45" s="80" t="n">
        <f aca="false">X45+Y45</f>
        <v>131352.84</v>
      </c>
      <c r="AA45" s="81" t="n">
        <f aca="false">IF(X45&lt;=15000,X45*AA$5,15000*AA$5)</f>
        <v>335.146</v>
      </c>
      <c r="AB45" s="82" t="n">
        <f aca="false">IF(X45&lt;=15000,0,(X45-15000)*AB$5)</f>
        <v>0</v>
      </c>
      <c r="AC45" s="94" t="n">
        <f aca="false">SUM(AA45:AB45)</f>
        <v>335.146</v>
      </c>
      <c r="AD45" s="84" t="n">
        <f aca="false">IF(Z45&lt;=15000,Z45*AD$5,15000*AD$5)</f>
        <v>750</v>
      </c>
      <c r="AE45" s="82" t="n">
        <f aca="false">IF(Z45&lt;=15000,0,(Z45-15000)*AE$5)</f>
        <v>11635.284</v>
      </c>
      <c r="AF45" s="85" t="n">
        <f aca="false">SUM(AD45:AE45)</f>
        <v>12385.284</v>
      </c>
      <c r="AG45" s="86" t="n">
        <f aca="false">AF45-AC45</f>
        <v>12050.138</v>
      </c>
      <c r="AH45" s="84" t="n">
        <f aca="false">IF(X45&gt;3260,IF(X45&gt;9510,(9510-3260)*AH$5,(X45-3260)*AH$5),0)</f>
        <v>103.2876</v>
      </c>
      <c r="AI45" s="87" t="n">
        <f aca="false">IF(X45&gt;9510,IF(X45&gt;15000,(15000-9510)*AI$5,(X45-9510)*AI$5),0)</f>
        <v>0</v>
      </c>
      <c r="AJ45" s="87" t="n">
        <f aca="false">IF(X45&gt;15000,IF(X45&gt;20000,(20000-15000)*AJ$5,(X45-15000)*AJ$5),0)</f>
        <v>0</v>
      </c>
      <c r="AK45" s="87" t="n">
        <f aca="false">IF(X45&gt;20000,IF(X45&gt;25000,(25000-20000)*AK$5,(X45-20000)*AK$5),0)</f>
        <v>0</v>
      </c>
      <c r="AL45" s="87" t="n">
        <f aca="false">IF(X45&gt;25000,IF(X45&gt;30000,(30000-25000)*AL$5,(X45-25000)*AL$5),0)</f>
        <v>0</v>
      </c>
      <c r="AM45" s="82" t="n">
        <f aca="false">IF(X45&gt;30000,(X45-30000)*AM$5,0)</f>
        <v>0</v>
      </c>
      <c r="AN45" s="89" t="n">
        <f aca="false">SUM(AH45:AM45)</f>
        <v>103.2876</v>
      </c>
      <c r="AO45" s="84" t="n">
        <f aca="false">IF(Z45&gt;3260,IF(Z45&gt;9510,(9510-3260)*AO$5,(Z45-3260)*AO$5),0)</f>
        <v>187.5</v>
      </c>
      <c r="AP45" s="87" t="n">
        <f aca="false">IF(Z45&gt;9510,IF(Z45&gt;15000,(15000-9510)*AP$5,(Z45-9510)*AP$5),0)</f>
        <v>274.5</v>
      </c>
      <c r="AQ45" s="87" t="n">
        <f aca="false">IF(Z45&gt;15000,IF(Z45&gt;20000,(20000-15000)*AQ$5,(Z45-15000)*AQ$5),0)</f>
        <v>375</v>
      </c>
      <c r="AR45" s="87" t="n">
        <f aca="false">IF(Z45&gt;20000,IF(Z45&gt;25000,(25000-20000)*AR$5,(Z45-20000)*AR$5),0)</f>
        <v>500</v>
      </c>
      <c r="AS45" s="87" t="n">
        <f aca="false">IF(Z45&gt;25000,IF(Z45&gt;30000,(30000-25000)*AS$5,(Z45-25000)*AS$5),0)</f>
        <v>750</v>
      </c>
      <c r="AT45" s="82" t="n">
        <f aca="false">IF(Z45&gt;30000,(Z45-30000)*AT$5,0)</f>
        <v>20270.568</v>
      </c>
      <c r="AU45" s="89" t="n">
        <f aca="false">SUM(AO45:AT45)</f>
        <v>22357.568</v>
      </c>
      <c r="AV45" s="90" t="n">
        <f aca="false">AU45-AN45</f>
        <v>22254.2804</v>
      </c>
      <c r="AW45" s="86"/>
      <c r="AX45" s="79" t="n">
        <f aca="false">Y45-AG45-AV45-AW45</f>
        <v>90345.5016</v>
      </c>
      <c r="AY45" s="91" t="s">
        <v>35</v>
      </c>
    </row>
    <row r="46" customFormat="false" ht="16.5" hidden="false" customHeight="true" outlineLevel="0" collapsed="false">
      <c r="B46" s="63" t="n">
        <v>41</v>
      </c>
      <c r="C46" s="63"/>
      <c r="D46" s="63"/>
      <c r="E46" s="64" t="s">
        <v>84</v>
      </c>
      <c r="F46" s="65" t="s">
        <v>34</v>
      </c>
      <c r="G46" s="66" t="n">
        <v>186</v>
      </c>
      <c r="H46" s="67" t="n">
        <v>7661.34</v>
      </c>
      <c r="I46" s="66" t="n">
        <v>193</v>
      </c>
      <c r="J46" s="68" t="n">
        <v>10462.22</v>
      </c>
      <c r="K46" s="66" t="n">
        <v>89</v>
      </c>
      <c r="L46" s="69" t="n">
        <v>3221.93</v>
      </c>
      <c r="M46" s="70" t="n">
        <f aca="false">(H46+J46+L46)/3</f>
        <v>7115.16333333333</v>
      </c>
      <c r="N46" s="71" t="n">
        <v>4</v>
      </c>
      <c r="O46" s="71" t="n">
        <v>4</v>
      </c>
      <c r="P46" s="71" t="n">
        <v>4</v>
      </c>
      <c r="Q46" s="72" t="n">
        <f aca="false">SUM(N46:P46)/IF((3-COUNTIF(N46:P46,"NE")=0),1,(3-COUNTIF(N46:P46,"NE")))</f>
        <v>4</v>
      </c>
      <c r="R46" s="72" t="n">
        <f aca="false">IF(Q46&lt;=2,0,Q46)</f>
        <v>4</v>
      </c>
      <c r="S46" s="73" t="n">
        <f aca="false">M46*R46</f>
        <v>28460.6533333333</v>
      </c>
      <c r="T46" s="74" t="n">
        <f aca="false">$M$3</f>
        <v>4.94188619900111</v>
      </c>
      <c r="U46" s="75" t="n">
        <f aca="false">ROUNDDOWN(S46*T46,2)</f>
        <v>140649.3</v>
      </c>
      <c r="V46" s="76"/>
      <c r="W46" s="21"/>
      <c r="X46" s="78" t="n">
        <f aca="false">VLOOKUP(E46,SALARIO!$D$4:$G$252,4,FALSE())</f>
        <v>5411.92</v>
      </c>
      <c r="Y46" s="79" t="n">
        <f aca="false">U46</f>
        <v>140649.3</v>
      </c>
      <c r="Z46" s="80" t="n">
        <f aca="false">X46+Y46</f>
        <v>146061.22</v>
      </c>
      <c r="AA46" s="81" t="n">
        <f aca="false">IF(X46&lt;=15000,X46*AA$5,15000*AA$5)</f>
        <v>270.596</v>
      </c>
      <c r="AB46" s="82" t="n">
        <f aca="false">IF(X46&lt;=15000,0,(X46-15000)*AB$5)</f>
        <v>0</v>
      </c>
      <c r="AC46" s="94" t="n">
        <f aca="false">SUM(AA46:AB46)</f>
        <v>270.596</v>
      </c>
      <c r="AD46" s="84" t="n">
        <f aca="false">IF(Z46&lt;=15000,Z46*AD$5,15000*AD$5)</f>
        <v>750</v>
      </c>
      <c r="AE46" s="82" t="n">
        <f aca="false">IF(Z46&lt;=15000,0,(Z46-15000)*AE$5)</f>
        <v>13106.122</v>
      </c>
      <c r="AF46" s="85" t="n">
        <f aca="false">SUM(AD46:AE46)</f>
        <v>13856.122</v>
      </c>
      <c r="AG46" s="86" t="n">
        <f aca="false">AF46-AC46</f>
        <v>13585.526</v>
      </c>
      <c r="AH46" s="84" t="n">
        <f aca="false">IF(X46&gt;3260,IF(X46&gt;9510,(9510-3260)*AH$5,(X46-3260)*AH$5),0)</f>
        <v>64.5576</v>
      </c>
      <c r="AI46" s="87" t="n">
        <f aca="false">IF(X46&gt;9510,IF(X46&gt;15000,(15000-9510)*AI$5,(X46-9510)*AI$5),0)</f>
        <v>0</v>
      </c>
      <c r="AJ46" s="87" t="n">
        <f aca="false">IF(X46&gt;15000,IF(X46&gt;20000,(20000-15000)*AJ$5,(X46-15000)*AJ$5),0)</f>
        <v>0</v>
      </c>
      <c r="AK46" s="87" t="n">
        <f aca="false">IF(X46&gt;20000,IF(X46&gt;25000,(25000-20000)*AK$5,(X46-20000)*AK$5),0)</f>
        <v>0</v>
      </c>
      <c r="AL46" s="87" t="n">
        <f aca="false">IF(X46&gt;25000,IF(X46&gt;30000,(30000-25000)*AL$5,(X46-25000)*AL$5),0)</f>
        <v>0</v>
      </c>
      <c r="AM46" s="82" t="n">
        <f aca="false">IF(X46&gt;30000,(X46-30000)*AM$5,0)</f>
        <v>0</v>
      </c>
      <c r="AN46" s="89" t="n">
        <f aca="false">SUM(AH46:AM46)</f>
        <v>64.5576</v>
      </c>
      <c r="AO46" s="84" t="n">
        <f aca="false">IF(Z46&gt;3260,IF(Z46&gt;9510,(9510-3260)*AO$5,(Z46-3260)*AO$5),0)</f>
        <v>187.5</v>
      </c>
      <c r="AP46" s="87" t="n">
        <f aca="false">IF(Z46&gt;9510,IF(Z46&gt;15000,(15000-9510)*AP$5,(Z46-9510)*AP$5),0)</f>
        <v>274.5</v>
      </c>
      <c r="AQ46" s="87" t="n">
        <f aca="false">IF(Z46&gt;15000,IF(Z46&gt;20000,(20000-15000)*AQ$5,(Z46-15000)*AQ$5),0)</f>
        <v>375</v>
      </c>
      <c r="AR46" s="87" t="n">
        <f aca="false">IF(Z46&gt;20000,IF(Z46&gt;25000,(25000-20000)*AR$5,(Z46-20000)*AR$5),0)</f>
        <v>500</v>
      </c>
      <c r="AS46" s="87" t="n">
        <f aca="false">IF(Z46&gt;25000,IF(Z46&gt;30000,(30000-25000)*AS$5,(Z46-25000)*AS$5),0)</f>
        <v>750</v>
      </c>
      <c r="AT46" s="82" t="n">
        <f aca="false">IF(Z46&gt;30000,(Z46-30000)*AT$5,0)</f>
        <v>23212.244</v>
      </c>
      <c r="AU46" s="89" t="n">
        <f aca="false">SUM(AO46:AT46)</f>
        <v>25299.244</v>
      </c>
      <c r="AV46" s="90" t="n">
        <f aca="false">AU46-AN46</f>
        <v>25234.6864</v>
      </c>
      <c r="AW46" s="86"/>
      <c r="AX46" s="79" t="n">
        <f aca="false">Y46-AG46-AV46-AW46</f>
        <v>101829.0876</v>
      </c>
      <c r="AY46" s="91" t="s">
        <v>35</v>
      </c>
    </row>
    <row r="47" customFormat="false" ht="16.5" hidden="false" customHeight="true" outlineLevel="0" collapsed="false">
      <c r="B47" s="63" t="n">
        <v>42</v>
      </c>
      <c r="C47" s="63"/>
      <c r="D47" s="63"/>
      <c r="E47" s="64" t="s">
        <v>85</v>
      </c>
      <c r="F47" s="65" t="s">
        <v>68</v>
      </c>
      <c r="G47" s="66" t="n">
        <v>186</v>
      </c>
      <c r="H47" s="67" t="n">
        <v>8098.85</v>
      </c>
      <c r="I47" s="66" t="n">
        <v>193</v>
      </c>
      <c r="J47" s="68" t="n">
        <v>7391.92</v>
      </c>
      <c r="K47" s="66" t="n">
        <v>185</v>
      </c>
      <c r="L47" s="69" t="n">
        <v>7085.52</v>
      </c>
      <c r="M47" s="70" t="n">
        <f aca="false">(H47+J47+L47)/3</f>
        <v>7525.43</v>
      </c>
      <c r="N47" s="71" t="n">
        <v>4</v>
      </c>
      <c r="O47" s="71" t="n">
        <v>4</v>
      </c>
      <c r="P47" s="71" t="n">
        <v>4</v>
      </c>
      <c r="Q47" s="72" t="n">
        <f aca="false">SUM(N47:P47)/IF((3-COUNTIF(N47:P47,"NE")=0),1,(3-COUNTIF(N47:P47,"NE")))</f>
        <v>4</v>
      </c>
      <c r="R47" s="72" t="n">
        <f aca="false">IF(Q47&lt;=2,0,Q47)</f>
        <v>4</v>
      </c>
      <c r="S47" s="73" t="n">
        <f aca="false">M47*R47</f>
        <v>30101.72</v>
      </c>
      <c r="T47" s="74" t="n">
        <f aca="false">$M$3</f>
        <v>4.94188619900111</v>
      </c>
      <c r="U47" s="75" t="n">
        <f aca="false">ROUNDDOWN(S47*T47,2)</f>
        <v>148759.27</v>
      </c>
      <c r="V47" s="76"/>
      <c r="W47" s="21"/>
      <c r="X47" s="78" t="n">
        <f aca="false">VLOOKUP(E47,SALARIO!$D$4:$G$252,4,FALSE())</f>
        <v>7085.52</v>
      </c>
      <c r="Y47" s="79" t="n">
        <f aca="false">U47</f>
        <v>148759.27</v>
      </c>
      <c r="Z47" s="80" t="n">
        <f aca="false">X47+Y47</f>
        <v>155844.79</v>
      </c>
      <c r="AA47" s="81" t="n">
        <f aca="false">IF(X47&lt;=15000,X47*AA$5,15000*AA$5)</f>
        <v>354.276</v>
      </c>
      <c r="AB47" s="82" t="n">
        <f aca="false">IF(X47&lt;=15000,0,(X47-15000)*AB$5)</f>
        <v>0</v>
      </c>
      <c r="AC47" s="94" t="n">
        <f aca="false">SUM(AA47:AB47)</f>
        <v>354.276</v>
      </c>
      <c r="AD47" s="84" t="n">
        <f aca="false">IF(Z47&lt;=15000,Z47*AD$5,15000*AD$5)</f>
        <v>750</v>
      </c>
      <c r="AE47" s="82" t="n">
        <f aca="false">IF(Z47&lt;=15000,0,(Z47-15000)*AE$5)</f>
        <v>14084.479</v>
      </c>
      <c r="AF47" s="85" t="n">
        <f aca="false">SUM(AD47:AE47)</f>
        <v>14834.479</v>
      </c>
      <c r="AG47" s="86" t="n">
        <f aca="false">AF47-AC47</f>
        <v>14480.203</v>
      </c>
      <c r="AH47" s="84" t="n">
        <f aca="false">IF(X47&gt;3260,IF(X47&gt;9510,(9510-3260)*AH$5,(X47-3260)*AH$5),0)</f>
        <v>114.7656</v>
      </c>
      <c r="AI47" s="87" t="n">
        <f aca="false">IF(X47&gt;9510,IF(X47&gt;15000,(15000-9510)*AI$5,(X47-9510)*AI$5),0)</f>
        <v>0</v>
      </c>
      <c r="AJ47" s="87" t="n">
        <f aca="false">IF(X47&gt;15000,IF(X47&gt;20000,(20000-15000)*AJ$5,(X47-15000)*AJ$5),0)</f>
        <v>0</v>
      </c>
      <c r="AK47" s="87" t="n">
        <f aca="false">IF(X47&gt;20000,IF(X47&gt;25000,(25000-20000)*AK$5,(X47-20000)*AK$5),0)</f>
        <v>0</v>
      </c>
      <c r="AL47" s="87" t="n">
        <f aca="false">IF(X47&gt;25000,IF(X47&gt;30000,(30000-25000)*AL$5,(X47-25000)*AL$5),0)</f>
        <v>0</v>
      </c>
      <c r="AM47" s="82" t="n">
        <f aca="false">IF(X47&gt;30000,(X47-30000)*AM$5,0)</f>
        <v>0</v>
      </c>
      <c r="AN47" s="89" t="n">
        <f aca="false">SUM(AH47:AM47)</f>
        <v>114.7656</v>
      </c>
      <c r="AO47" s="84" t="n">
        <f aca="false">IF(Z47&gt;3260,IF(Z47&gt;9510,(9510-3260)*AO$5,(Z47-3260)*AO$5),0)</f>
        <v>187.5</v>
      </c>
      <c r="AP47" s="87" t="n">
        <f aca="false">IF(Z47&gt;9510,IF(Z47&gt;15000,(15000-9510)*AP$5,(Z47-9510)*AP$5),0)</f>
        <v>274.5</v>
      </c>
      <c r="AQ47" s="87" t="n">
        <f aca="false">IF(Z47&gt;15000,IF(Z47&gt;20000,(20000-15000)*AQ$5,(Z47-15000)*AQ$5),0)</f>
        <v>375</v>
      </c>
      <c r="AR47" s="87" t="n">
        <f aca="false">IF(Z47&gt;20000,IF(Z47&gt;25000,(25000-20000)*AR$5,(Z47-20000)*AR$5),0)</f>
        <v>500</v>
      </c>
      <c r="AS47" s="87" t="n">
        <f aca="false">IF(Z47&gt;25000,IF(Z47&gt;30000,(30000-25000)*AS$5,(Z47-25000)*AS$5),0)</f>
        <v>750</v>
      </c>
      <c r="AT47" s="82" t="n">
        <f aca="false">IF(Z47&gt;30000,(Z47-30000)*AT$5,0)</f>
        <v>25168.958</v>
      </c>
      <c r="AU47" s="89" t="n">
        <f aca="false">SUM(AO47:AT47)</f>
        <v>27255.958</v>
      </c>
      <c r="AV47" s="90" t="n">
        <f aca="false">AU47-AN47</f>
        <v>27141.1924</v>
      </c>
      <c r="AW47" s="86"/>
      <c r="AX47" s="79" t="n">
        <f aca="false">Y47-AG47-AV47-AW47</f>
        <v>107137.8746</v>
      </c>
      <c r="AY47" s="91" t="s">
        <v>35</v>
      </c>
    </row>
    <row r="48" customFormat="false" ht="16.5" hidden="false" customHeight="true" outlineLevel="0" collapsed="false">
      <c r="B48" s="63" t="n">
        <v>43</v>
      </c>
      <c r="C48" s="63"/>
      <c r="D48" s="63"/>
      <c r="E48" s="64" t="s">
        <v>86</v>
      </c>
      <c r="F48" s="65" t="s">
        <v>57</v>
      </c>
      <c r="G48" s="66" t="n">
        <v>204</v>
      </c>
      <c r="H48" s="67" t="n">
        <v>7137.24</v>
      </c>
      <c r="I48" s="66" t="n">
        <v>204</v>
      </c>
      <c r="J48" s="68" t="n">
        <v>6336.4</v>
      </c>
      <c r="K48" s="66" t="n">
        <v>178.5</v>
      </c>
      <c r="L48" s="69" t="n">
        <v>5544.35</v>
      </c>
      <c r="M48" s="70" t="n">
        <f aca="false">(H48+J48+L48)/3</f>
        <v>6339.33</v>
      </c>
      <c r="N48" s="71" t="n">
        <v>4</v>
      </c>
      <c r="O48" s="71" t="n">
        <v>4</v>
      </c>
      <c r="P48" s="71" t="n">
        <v>4</v>
      </c>
      <c r="Q48" s="72" t="n">
        <f aca="false">SUM(N48:P48)/IF((3-COUNTIF(N48:P48,"NE")=0),1,(3-COUNTIF(N48:P48,"NE")))</f>
        <v>4</v>
      </c>
      <c r="R48" s="72" t="n">
        <f aca="false">IF(Q48&lt;=2,0,Q48)</f>
        <v>4</v>
      </c>
      <c r="S48" s="73" t="n">
        <f aca="false">M48*R48</f>
        <v>25357.32</v>
      </c>
      <c r="T48" s="74" t="n">
        <f aca="false">$M$3</f>
        <v>4.94188619900111</v>
      </c>
      <c r="U48" s="75" t="n">
        <f aca="false">ROUNDDOWN(S48*T48,2)</f>
        <v>125312.98</v>
      </c>
      <c r="V48" s="76"/>
      <c r="W48" s="21"/>
      <c r="X48" s="78" t="n">
        <f aca="false">VLOOKUP(E48,SALARIO!$D$4:$G$252,4,FALSE())</f>
        <v>11402.93</v>
      </c>
      <c r="Y48" s="79" t="n">
        <f aca="false">U48</f>
        <v>125312.98</v>
      </c>
      <c r="Z48" s="80" t="n">
        <f aca="false">X48+Y48</f>
        <v>136715.91</v>
      </c>
      <c r="AA48" s="81" t="n">
        <f aca="false">IF(X48&lt;=15000,X48*AA$5,15000*AA$5)</f>
        <v>570.1465</v>
      </c>
      <c r="AB48" s="82" t="n">
        <f aca="false">IF(X48&lt;=15000,0,(X48-15000)*AB$5)</f>
        <v>0</v>
      </c>
      <c r="AC48" s="94" t="n">
        <f aca="false">SUM(AA48:AB48)</f>
        <v>570.1465</v>
      </c>
      <c r="AD48" s="84" t="n">
        <f aca="false">IF(Z48&lt;=15000,Z48*AD$5,15000*AD$5)</f>
        <v>750</v>
      </c>
      <c r="AE48" s="82" t="n">
        <f aca="false">IF(Z48&lt;=15000,0,(Z48-15000)*AE$5)</f>
        <v>12171.591</v>
      </c>
      <c r="AF48" s="85" t="n">
        <f aca="false">SUM(AD48:AE48)</f>
        <v>12921.591</v>
      </c>
      <c r="AG48" s="86" t="n">
        <f aca="false">AF48-AC48</f>
        <v>12351.4445</v>
      </c>
      <c r="AH48" s="84" t="n">
        <f aca="false">IF(X48&gt;3260,IF(X48&gt;9510,(9510-3260)*AH$5,(X48-3260)*AH$5),0)</f>
        <v>187.5</v>
      </c>
      <c r="AI48" s="87" t="n">
        <f aca="false">IF(X48&gt;9510,IF(X48&gt;15000,(15000-9510)*AI$5,(X48-9510)*AI$5),0)</f>
        <v>94.6465</v>
      </c>
      <c r="AJ48" s="87" t="n">
        <f aca="false">IF(X48&gt;15000,IF(X48&gt;20000,(20000-15000)*AJ$5,(X48-15000)*AJ$5),0)</f>
        <v>0</v>
      </c>
      <c r="AK48" s="87" t="n">
        <f aca="false">IF(X48&gt;20000,IF(X48&gt;25000,(25000-20000)*AK$5,(X48-20000)*AK$5),0)</f>
        <v>0</v>
      </c>
      <c r="AL48" s="87" t="n">
        <f aca="false">IF(X48&gt;25000,IF(X48&gt;30000,(30000-25000)*AL$5,(X48-25000)*AL$5),0)</f>
        <v>0</v>
      </c>
      <c r="AM48" s="82" t="n">
        <f aca="false">IF(X48&gt;30000,(X48-30000)*AM$5,0)</f>
        <v>0</v>
      </c>
      <c r="AN48" s="89" t="n">
        <f aca="false">SUM(AH48:AM48)</f>
        <v>282.1465</v>
      </c>
      <c r="AO48" s="84" t="n">
        <f aca="false">IF(Z48&gt;3260,IF(Z48&gt;9510,(9510-3260)*AO$5,(Z48-3260)*AO$5),0)</f>
        <v>187.5</v>
      </c>
      <c r="AP48" s="87" t="n">
        <f aca="false">IF(Z48&gt;9510,IF(Z48&gt;15000,(15000-9510)*AP$5,(Z48-9510)*AP$5),0)</f>
        <v>274.5</v>
      </c>
      <c r="AQ48" s="87" t="n">
        <f aca="false">IF(Z48&gt;15000,IF(Z48&gt;20000,(20000-15000)*AQ$5,(Z48-15000)*AQ$5),0)</f>
        <v>375</v>
      </c>
      <c r="AR48" s="87" t="n">
        <f aca="false">IF(Z48&gt;20000,IF(Z48&gt;25000,(25000-20000)*AR$5,(Z48-20000)*AR$5),0)</f>
        <v>500</v>
      </c>
      <c r="AS48" s="87" t="n">
        <f aca="false">IF(Z48&gt;25000,IF(Z48&gt;30000,(30000-25000)*AS$5,(Z48-25000)*AS$5),0)</f>
        <v>750</v>
      </c>
      <c r="AT48" s="82" t="n">
        <f aca="false">IF(Z48&gt;30000,(Z48-30000)*AT$5,0)</f>
        <v>21343.182</v>
      </c>
      <c r="AU48" s="89" t="n">
        <f aca="false">SUM(AO48:AT48)</f>
        <v>23430.182</v>
      </c>
      <c r="AV48" s="90" t="n">
        <f aca="false">AU48-AN48</f>
        <v>23148.0355</v>
      </c>
      <c r="AW48" s="86"/>
      <c r="AX48" s="79" t="n">
        <f aca="false">Y48-AG48-AV48-AW48</f>
        <v>89813.5</v>
      </c>
      <c r="AY48" s="91" t="s">
        <v>35</v>
      </c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</row>
    <row r="49" customFormat="false" ht="16.5" hidden="false" customHeight="true" outlineLevel="0" collapsed="false">
      <c r="B49" s="63" t="n">
        <v>44</v>
      </c>
      <c r="C49" s="63"/>
      <c r="D49" s="63"/>
      <c r="E49" s="64" t="s">
        <v>87</v>
      </c>
      <c r="F49" s="65" t="s">
        <v>34</v>
      </c>
      <c r="G49" s="66" t="n">
        <v>106</v>
      </c>
      <c r="H49" s="67" t="n">
        <v>6733.48</v>
      </c>
      <c r="I49" s="66" t="n">
        <v>193</v>
      </c>
      <c r="J49" s="68" t="n">
        <v>6986.88</v>
      </c>
      <c r="K49" s="66" t="n">
        <v>185</v>
      </c>
      <c r="L49" s="69" t="n">
        <v>6697.27</v>
      </c>
      <c r="M49" s="70" t="n">
        <f aca="false">(H49+J49+L49)/3</f>
        <v>6805.87666666667</v>
      </c>
      <c r="N49" s="71" t="n">
        <v>4</v>
      </c>
      <c r="O49" s="71" t="n">
        <v>4</v>
      </c>
      <c r="P49" s="71" t="n">
        <v>4</v>
      </c>
      <c r="Q49" s="72" t="n">
        <f aca="false">SUM(N49:P49)/IF((3-COUNTIF(N49:P49,"NE")=0),1,(3-COUNTIF(N49:P49,"NE")))</f>
        <v>4</v>
      </c>
      <c r="R49" s="72" t="n">
        <f aca="false">IF(Q49&lt;=2,0,Q49)</f>
        <v>4</v>
      </c>
      <c r="S49" s="73" t="n">
        <f aca="false">M49*R49</f>
        <v>27223.5066666667</v>
      </c>
      <c r="T49" s="74" t="n">
        <f aca="false">$M$3</f>
        <v>4.94188619900111</v>
      </c>
      <c r="U49" s="75" t="n">
        <f aca="false">ROUNDDOWN(S49*T49,2)</f>
        <v>134535.47</v>
      </c>
      <c r="V49" s="76"/>
      <c r="W49" s="21"/>
      <c r="X49" s="78" t="n">
        <f aca="false">VLOOKUP(E49,SALARIO!$D$4:$G$252,4,FALSE())</f>
        <v>12530.59</v>
      </c>
      <c r="Y49" s="79" t="n">
        <f aca="false">U49</f>
        <v>134535.47</v>
      </c>
      <c r="Z49" s="80" t="n">
        <f aca="false">X49+Y49</f>
        <v>147066.06</v>
      </c>
      <c r="AA49" s="81" t="n">
        <f aca="false">IF(X49&lt;=15000,X49*AA$5,15000*AA$5)</f>
        <v>626.5295</v>
      </c>
      <c r="AB49" s="82" t="n">
        <f aca="false">IF(X49&lt;=15000,0,(X49-15000)*AB$5)</f>
        <v>0</v>
      </c>
      <c r="AC49" s="94" t="n">
        <f aca="false">SUM(AA49:AB49)</f>
        <v>626.5295</v>
      </c>
      <c r="AD49" s="84" t="n">
        <f aca="false">IF(Z49&lt;=15000,Z49*AD$5,15000*AD$5)</f>
        <v>750</v>
      </c>
      <c r="AE49" s="82" t="n">
        <f aca="false">IF(Z49&lt;=15000,0,(Z49-15000)*AE$5)</f>
        <v>13206.606</v>
      </c>
      <c r="AF49" s="85" t="n">
        <f aca="false">SUM(AD49:AE49)</f>
        <v>13956.606</v>
      </c>
      <c r="AG49" s="86" t="n">
        <f aca="false">AF49-AC49</f>
        <v>13330.0765</v>
      </c>
      <c r="AH49" s="84" t="n">
        <f aca="false">IF(X49&gt;3260,IF(X49&gt;9510,(9510-3260)*AH$5,(X49-3260)*AH$5),0)</f>
        <v>187.5</v>
      </c>
      <c r="AI49" s="87" t="n">
        <f aca="false">IF(X49&gt;9510,IF(X49&gt;15000,(15000-9510)*AI$5,(X49-9510)*AI$5),0)</f>
        <v>151.0295</v>
      </c>
      <c r="AJ49" s="87" t="n">
        <f aca="false">IF(X49&gt;15000,IF(X49&gt;20000,(20000-15000)*AJ$5,(X49-15000)*AJ$5),0)</f>
        <v>0</v>
      </c>
      <c r="AK49" s="87" t="n">
        <f aca="false">IF(X49&gt;20000,IF(X49&gt;25000,(25000-20000)*AK$5,(X49-20000)*AK$5),0)</f>
        <v>0</v>
      </c>
      <c r="AL49" s="87" t="n">
        <f aca="false">IF(X49&gt;25000,IF(X49&gt;30000,(30000-25000)*AL$5,(X49-25000)*AL$5),0)</f>
        <v>0</v>
      </c>
      <c r="AM49" s="82" t="n">
        <f aca="false">IF(X49&gt;30000,(X49-30000)*AM$5,0)</f>
        <v>0</v>
      </c>
      <c r="AN49" s="89" t="n">
        <f aca="false">SUM(AH49:AM49)</f>
        <v>338.5295</v>
      </c>
      <c r="AO49" s="84" t="n">
        <f aca="false">IF(Z49&gt;3260,IF(Z49&gt;9510,(9510-3260)*AO$5,(Z49-3260)*AO$5),0)</f>
        <v>187.5</v>
      </c>
      <c r="AP49" s="87" t="n">
        <f aca="false">IF(Z49&gt;9510,IF(Z49&gt;15000,(15000-9510)*AP$5,(Z49-9510)*AP$5),0)</f>
        <v>274.5</v>
      </c>
      <c r="AQ49" s="87" t="n">
        <f aca="false">IF(Z49&gt;15000,IF(Z49&gt;20000,(20000-15000)*AQ$5,(Z49-15000)*AQ$5),0)</f>
        <v>375</v>
      </c>
      <c r="AR49" s="87" t="n">
        <f aca="false">IF(Z49&gt;20000,IF(Z49&gt;25000,(25000-20000)*AR$5,(Z49-20000)*AR$5),0)</f>
        <v>500</v>
      </c>
      <c r="AS49" s="87" t="n">
        <f aca="false">IF(Z49&gt;25000,IF(Z49&gt;30000,(30000-25000)*AS$5,(Z49-25000)*AS$5),0)</f>
        <v>750</v>
      </c>
      <c r="AT49" s="82" t="n">
        <f aca="false">IF(Z49&gt;30000,(Z49-30000)*AT$5,0)</f>
        <v>23413.212</v>
      </c>
      <c r="AU49" s="89" t="n">
        <f aca="false">SUM(AO49:AT49)</f>
        <v>25500.212</v>
      </c>
      <c r="AV49" s="90" t="n">
        <f aca="false">AU49-AN49</f>
        <v>25161.6825</v>
      </c>
      <c r="AW49" s="86"/>
      <c r="AX49" s="79" t="n">
        <f aca="false">Y49-AG49-AV49-AW49</f>
        <v>96043.711</v>
      </c>
      <c r="AY49" s="91" t="s">
        <v>35</v>
      </c>
    </row>
    <row r="50" customFormat="false" ht="16.5" hidden="false" customHeight="true" outlineLevel="0" collapsed="false">
      <c r="B50" s="63" t="n">
        <v>45</v>
      </c>
      <c r="C50" s="63"/>
      <c r="D50" s="63"/>
      <c r="E50" s="64" t="s">
        <v>88</v>
      </c>
      <c r="F50" s="65" t="s">
        <v>47</v>
      </c>
      <c r="G50" s="66" t="n">
        <v>186</v>
      </c>
      <c r="H50" s="67" t="n">
        <v>4815.51</v>
      </c>
      <c r="I50" s="66" t="n">
        <v>193</v>
      </c>
      <c r="J50" s="68" t="n">
        <v>4455.4</v>
      </c>
      <c r="K50" s="66" t="n">
        <v>185</v>
      </c>
      <c r="L50" s="69" t="n">
        <v>4270.72</v>
      </c>
      <c r="M50" s="70" t="n">
        <f aca="false">(H50+J50+L50)/3</f>
        <v>4513.87666666667</v>
      </c>
      <c r="N50" s="71" t="n">
        <v>4</v>
      </c>
      <c r="O50" s="71" t="n">
        <v>4</v>
      </c>
      <c r="P50" s="71" t="n">
        <v>4</v>
      </c>
      <c r="Q50" s="72" t="n">
        <f aca="false">SUM(N50:P50)/IF((3-COUNTIF(N50:P50,"NE")=0),1,(3-COUNTIF(N50:P50,"NE")))</f>
        <v>4</v>
      </c>
      <c r="R50" s="72" t="n">
        <f aca="false">IF(Q50&lt;=2,0,Q50)</f>
        <v>4</v>
      </c>
      <c r="S50" s="73" t="n">
        <f aca="false">M50*R50</f>
        <v>18055.5066666667</v>
      </c>
      <c r="T50" s="74" t="n">
        <f aca="false">$M$3</f>
        <v>4.94188619900111</v>
      </c>
      <c r="U50" s="75" t="n">
        <f aca="false">ROUNDDOWN(S50*T50,2)</f>
        <v>89228.25</v>
      </c>
      <c r="V50" s="76"/>
      <c r="W50" s="21"/>
      <c r="X50" s="78" t="n">
        <f aca="false">VLOOKUP(E50,SALARIO!$D$4:$G$252,4,FALSE())</f>
        <v>11162.71</v>
      </c>
      <c r="Y50" s="79" t="n">
        <f aca="false">U50</f>
        <v>89228.25</v>
      </c>
      <c r="Z50" s="80" t="n">
        <f aca="false">X50+Y50</f>
        <v>100390.96</v>
      </c>
      <c r="AA50" s="81" t="n">
        <f aca="false">IF(X50&lt;=15000,X50*AA$5,15000*AA$5)</f>
        <v>558.1355</v>
      </c>
      <c r="AB50" s="82" t="n">
        <f aca="false">IF(X50&lt;=15000,0,(X50-15000)*AB$5)</f>
        <v>0</v>
      </c>
      <c r="AC50" s="94" t="n">
        <f aca="false">SUM(AA50:AB50)</f>
        <v>558.1355</v>
      </c>
      <c r="AD50" s="84" t="n">
        <f aca="false">IF(Z50&lt;=15000,Z50*AD$5,15000*AD$5)</f>
        <v>750</v>
      </c>
      <c r="AE50" s="82" t="n">
        <f aca="false">IF(Z50&lt;=15000,0,(Z50-15000)*AE$5)</f>
        <v>8539.096</v>
      </c>
      <c r="AF50" s="85" t="n">
        <f aca="false">SUM(AD50:AE50)</f>
        <v>9289.096</v>
      </c>
      <c r="AG50" s="86" t="n">
        <f aca="false">AF50-AC50</f>
        <v>8730.9605</v>
      </c>
      <c r="AH50" s="84" t="n">
        <f aca="false">IF(X50&gt;3260,IF(X50&gt;9510,(9510-3260)*AH$5,(X50-3260)*AH$5),0)</f>
        <v>187.5</v>
      </c>
      <c r="AI50" s="87" t="n">
        <f aca="false">IF(X50&gt;9510,IF(X50&gt;15000,(15000-9510)*AI$5,(X50-9510)*AI$5),0)</f>
        <v>82.6355</v>
      </c>
      <c r="AJ50" s="87" t="n">
        <f aca="false">IF(X50&gt;15000,IF(X50&gt;20000,(20000-15000)*AJ$5,(X50-15000)*AJ$5),0)</f>
        <v>0</v>
      </c>
      <c r="AK50" s="87" t="n">
        <f aca="false">IF(X50&gt;20000,IF(X50&gt;25000,(25000-20000)*AK$5,(X50-20000)*AK$5),0)</f>
        <v>0</v>
      </c>
      <c r="AL50" s="87" t="n">
        <f aca="false">IF(X50&gt;25000,IF(X50&gt;30000,(30000-25000)*AL$5,(X50-25000)*AL$5),0)</f>
        <v>0</v>
      </c>
      <c r="AM50" s="82" t="n">
        <f aca="false">IF(X50&gt;30000,(X50-30000)*AM$5,0)</f>
        <v>0</v>
      </c>
      <c r="AN50" s="89" t="n">
        <f aca="false">SUM(AH50:AM50)</f>
        <v>270.1355</v>
      </c>
      <c r="AO50" s="84" t="n">
        <f aca="false">IF(Z50&gt;3260,IF(Z50&gt;9510,(9510-3260)*AO$5,(Z50-3260)*AO$5),0)</f>
        <v>187.5</v>
      </c>
      <c r="AP50" s="87" t="n">
        <f aca="false">IF(Z50&gt;9510,IF(Z50&gt;15000,(15000-9510)*AP$5,(Z50-9510)*AP$5),0)</f>
        <v>274.5</v>
      </c>
      <c r="AQ50" s="87" t="n">
        <f aca="false">IF(Z50&gt;15000,IF(Z50&gt;20000,(20000-15000)*AQ$5,(Z50-15000)*AQ$5),0)</f>
        <v>375</v>
      </c>
      <c r="AR50" s="87" t="n">
        <f aca="false">IF(Z50&gt;20000,IF(Z50&gt;25000,(25000-20000)*AR$5,(Z50-20000)*AR$5),0)</f>
        <v>500</v>
      </c>
      <c r="AS50" s="87" t="n">
        <f aca="false">IF(Z50&gt;25000,IF(Z50&gt;30000,(30000-25000)*AS$5,(Z50-25000)*AS$5),0)</f>
        <v>750</v>
      </c>
      <c r="AT50" s="82" t="n">
        <f aca="false">IF(Z50&gt;30000,(Z50-30000)*AT$5,0)</f>
        <v>14078.192</v>
      </c>
      <c r="AU50" s="89" t="n">
        <f aca="false">SUM(AO50:AT50)</f>
        <v>16165.192</v>
      </c>
      <c r="AV50" s="90" t="n">
        <f aca="false">AU50-AN50</f>
        <v>15895.0565</v>
      </c>
      <c r="AW50" s="86"/>
      <c r="AX50" s="79" t="n">
        <f aca="false">Y50-AG50-AV50-AW50</f>
        <v>64602.233</v>
      </c>
      <c r="AY50" s="91" t="s">
        <v>35</v>
      </c>
    </row>
    <row r="51" customFormat="false" ht="16.5" hidden="false" customHeight="true" outlineLevel="0" collapsed="false">
      <c r="B51" s="62" t="n">
        <v>46</v>
      </c>
      <c r="C51" s="62"/>
      <c r="D51" s="62"/>
      <c r="E51" s="64" t="s">
        <v>89</v>
      </c>
      <c r="F51" s="65" t="s">
        <v>57</v>
      </c>
      <c r="G51" s="66" t="n">
        <v>191.25</v>
      </c>
      <c r="H51" s="67" t="n">
        <v>6361.76</v>
      </c>
      <c r="I51" s="66" t="n">
        <v>191.25</v>
      </c>
      <c r="J51" s="68" t="n">
        <v>5940.37</v>
      </c>
      <c r="K51" s="66" t="n">
        <v>204</v>
      </c>
      <c r="L51" s="69" t="n">
        <v>6336.4</v>
      </c>
      <c r="M51" s="70" t="n">
        <f aca="false">(H51+J51+L51)/3</f>
        <v>6212.84333333333</v>
      </c>
      <c r="N51" s="71" t="n">
        <v>4</v>
      </c>
      <c r="O51" s="71" t="n">
        <v>4</v>
      </c>
      <c r="P51" s="71" t="n">
        <v>4</v>
      </c>
      <c r="Q51" s="72" t="n">
        <f aca="false">SUM(N51:P51)/IF((3-COUNTIF(N51:P51,"NE")=0),1,(3-COUNTIF(N51:P51,"NE")))</f>
        <v>4</v>
      </c>
      <c r="R51" s="72" t="n">
        <f aca="false">IF(Q51&lt;=2,0,Q51)</f>
        <v>4</v>
      </c>
      <c r="S51" s="73" t="n">
        <f aca="false">M51*R51</f>
        <v>24851.3733333333</v>
      </c>
      <c r="T51" s="74" t="n">
        <f aca="false">$M$3</f>
        <v>4.94188619900111</v>
      </c>
      <c r="U51" s="75" t="n">
        <f aca="false">ROUNDDOWN(S51*T51,2)</f>
        <v>122812.65</v>
      </c>
      <c r="V51" s="76"/>
      <c r="W51" s="21"/>
      <c r="X51" s="78" t="n">
        <f aca="false">VLOOKUP(E51,SALARIO!$D$4:$G$252,4,FALSE())</f>
        <v>12194.79</v>
      </c>
      <c r="Y51" s="79" t="n">
        <f aca="false">U51</f>
        <v>122812.65</v>
      </c>
      <c r="Z51" s="80" t="n">
        <f aca="false">X51+Y51</f>
        <v>135007.44</v>
      </c>
      <c r="AA51" s="81" t="n">
        <f aca="false">IF(X51&lt;=15000,X51*AA$5,15000*AA$5)</f>
        <v>609.7395</v>
      </c>
      <c r="AB51" s="82" t="n">
        <f aca="false">IF(X51&lt;=15000,0,(X51-15000)*AB$5)</f>
        <v>0</v>
      </c>
      <c r="AC51" s="94" t="n">
        <f aca="false">SUM(AA51:AB51)</f>
        <v>609.7395</v>
      </c>
      <c r="AD51" s="84" t="n">
        <f aca="false">IF(Z51&lt;=15000,Z51*AD$5,15000*AD$5)</f>
        <v>750</v>
      </c>
      <c r="AE51" s="82" t="n">
        <f aca="false">IF(Z51&lt;=15000,0,(Z51-15000)*AE$5)</f>
        <v>12000.744</v>
      </c>
      <c r="AF51" s="85" t="n">
        <f aca="false">SUM(AD51:AE51)</f>
        <v>12750.744</v>
      </c>
      <c r="AG51" s="86" t="n">
        <f aca="false">AF51-AC51</f>
        <v>12141.0045</v>
      </c>
      <c r="AH51" s="84" t="n">
        <f aca="false">IF(X51&gt;3260,IF(X51&gt;9510,(9510-3260)*AH$5,(X51-3260)*AH$5),0)</f>
        <v>187.5</v>
      </c>
      <c r="AI51" s="87" t="n">
        <f aca="false">IF(X51&gt;9510,IF(X51&gt;15000,(15000-9510)*AI$5,(X51-9510)*AI$5),0)</f>
        <v>134.2395</v>
      </c>
      <c r="AJ51" s="87" t="n">
        <f aca="false">IF(X51&gt;15000,IF(X51&gt;20000,(20000-15000)*AJ$5,(X51-15000)*AJ$5),0)</f>
        <v>0</v>
      </c>
      <c r="AK51" s="87" t="n">
        <f aca="false">IF(X51&gt;20000,IF(X51&gt;25000,(25000-20000)*AK$5,(X51-20000)*AK$5),0)</f>
        <v>0</v>
      </c>
      <c r="AL51" s="87" t="n">
        <f aca="false">IF(X51&gt;25000,IF(X51&gt;30000,(30000-25000)*AL$5,(X51-25000)*AL$5),0)</f>
        <v>0</v>
      </c>
      <c r="AM51" s="82" t="n">
        <f aca="false">IF(X51&gt;30000,(X51-30000)*AM$5,0)</f>
        <v>0</v>
      </c>
      <c r="AN51" s="89" t="n">
        <f aca="false">SUM(AH51:AM51)</f>
        <v>321.7395</v>
      </c>
      <c r="AO51" s="84" t="n">
        <f aca="false">IF(Z51&gt;3260,IF(Z51&gt;9510,(9510-3260)*AO$5,(Z51-3260)*AO$5),0)</f>
        <v>187.5</v>
      </c>
      <c r="AP51" s="87" t="n">
        <f aca="false">IF(Z51&gt;9510,IF(Z51&gt;15000,(15000-9510)*AP$5,(Z51-9510)*AP$5),0)</f>
        <v>274.5</v>
      </c>
      <c r="AQ51" s="87" t="n">
        <f aca="false">IF(Z51&gt;15000,IF(Z51&gt;20000,(20000-15000)*AQ$5,(Z51-15000)*AQ$5),0)</f>
        <v>375</v>
      </c>
      <c r="AR51" s="87" t="n">
        <f aca="false">IF(Z51&gt;20000,IF(Z51&gt;25000,(25000-20000)*AR$5,(Z51-20000)*AR$5),0)</f>
        <v>500</v>
      </c>
      <c r="AS51" s="87" t="n">
        <f aca="false">IF(Z51&gt;25000,IF(Z51&gt;30000,(30000-25000)*AS$5,(Z51-25000)*AS$5),0)</f>
        <v>750</v>
      </c>
      <c r="AT51" s="82" t="n">
        <f aca="false">IF(Z51&gt;30000,(Z51-30000)*AT$5,0)</f>
        <v>21001.488</v>
      </c>
      <c r="AU51" s="89" t="n">
        <f aca="false">SUM(AO51:AT51)</f>
        <v>23088.488</v>
      </c>
      <c r="AV51" s="90" t="n">
        <f aca="false">AU51-AN51</f>
        <v>22766.7485</v>
      </c>
      <c r="AW51" s="86"/>
      <c r="AX51" s="79" t="n">
        <f aca="false">Y51-AG51-AV51-AW51</f>
        <v>87904.897</v>
      </c>
      <c r="AY51" s="91" t="s">
        <v>35</v>
      </c>
    </row>
    <row r="52" customFormat="false" ht="16.5" hidden="false" customHeight="true" outlineLevel="0" collapsed="false">
      <c r="B52" s="63" t="n">
        <v>47</v>
      </c>
      <c r="C52" s="63"/>
      <c r="D52" s="63"/>
      <c r="E52" s="64" t="s">
        <v>90</v>
      </c>
      <c r="F52" s="65" t="s">
        <v>70</v>
      </c>
      <c r="G52" s="66" t="n">
        <v>186</v>
      </c>
      <c r="H52" s="67" t="n">
        <v>6152.94</v>
      </c>
      <c r="I52" s="66" t="n">
        <v>183.25</v>
      </c>
      <c r="J52" s="68" t="n">
        <v>5672.48</v>
      </c>
      <c r="K52" s="66" t="n">
        <v>88</v>
      </c>
      <c r="L52" s="69" t="n">
        <v>6438.61</v>
      </c>
      <c r="M52" s="70" t="n">
        <f aca="false">(H52+J52+L52)/3</f>
        <v>6088.01</v>
      </c>
      <c r="N52" s="71" t="n">
        <v>4</v>
      </c>
      <c r="O52" s="71" t="n">
        <v>2</v>
      </c>
      <c r="P52" s="71" t="n">
        <v>4</v>
      </c>
      <c r="Q52" s="72" t="n">
        <f aca="false">SUM(N52:P52)/IF((3-COUNTIF(N52:P52,"NE")=0),1,(3-COUNTIF(N52:P52,"NE")))</f>
        <v>3.33333333333333</v>
      </c>
      <c r="R52" s="72" t="n">
        <f aca="false">IF(Q52&lt;=2,0,Q52)</f>
        <v>3.33333333333333</v>
      </c>
      <c r="S52" s="73" t="n">
        <f aca="false">M52*R52</f>
        <v>20293.3666666667</v>
      </c>
      <c r="T52" s="74" t="n">
        <f aca="false">$M$3</f>
        <v>4.94188619900111</v>
      </c>
      <c r="U52" s="75" t="n">
        <f aca="false">ROUNDDOWN(S52*T52,2)</f>
        <v>100287.5</v>
      </c>
      <c r="V52" s="76"/>
      <c r="W52" s="21"/>
      <c r="X52" s="78" t="n">
        <f aca="false">VLOOKUP(E52,SALARIO!$D$4:$G$252,4,FALSE())</f>
        <v>9171.34</v>
      </c>
      <c r="Y52" s="79" t="n">
        <f aca="false">U52</f>
        <v>100287.5</v>
      </c>
      <c r="Z52" s="80" t="n">
        <f aca="false">X52+Y52</f>
        <v>109458.84</v>
      </c>
      <c r="AA52" s="81" t="n">
        <f aca="false">IF(X52&lt;=15000,X52*AA$5,15000*AA$5)</f>
        <v>458.567</v>
      </c>
      <c r="AB52" s="82" t="n">
        <f aca="false">IF(X52&lt;=15000,0,(X52-15000)*AB$5)</f>
        <v>0</v>
      </c>
      <c r="AC52" s="94" t="n">
        <f aca="false">SUM(AA52:AB52)</f>
        <v>458.567</v>
      </c>
      <c r="AD52" s="84" t="n">
        <f aca="false">IF(Z52&lt;=15000,Z52*AD$5,15000*AD$5)</f>
        <v>750</v>
      </c>
      <c r="AE52" s="82" t="n">
        <f aca="false">IF(Z52&lt;=15000,0,(Z52-15000)*AE$5)</f>
        <v>9445.884</v>
      </c>
      <c r="AF52" s="85" t="n">
        <f aca="false">SUM(AD52:AE52)</f>
        <v>10195.884</v>
      </c>
      <c r="AG52" s="86" t="n">
        <f aca="false">AF52-AC52</f>
        <v>9737.317</v>
      </c>
      <c r="AH52" s="84" t="n">
        <f aca="false">IF(X52&gt;3260,IF(X52&gt;9510,(9510-3260)*AH$5,(X52-3260)*AH$5),0)</f>
        <v>177.3402</v>
      </c>
      <c r="AI52" s="87" t="n">
        <f aca="false">IF(X52&gt;9510,IF(X52&gt;15000,(15000-9510)*AI$5,(X52-9510)*AI$5),0)</f>
        <v>0</v>
      </c>
      <c r="AJ52" s="87" t="n">
        <f aca="false">IF(X52&gt;15000,IF(X52&gt;20000,(20000-15000)*AJ$5,(X52-15000)*AJ$5),0)</f>
        <v>0</v>
      </c>
      <c r="AK52" s="87" t="n">
        <f aca="false">IF(X52&gt;20000,IF(X52&gt;25000,(25000-20000)*AK$5,(X52-20000)*AK$5),0)</f>
        <v>0</v>
      </c>
      <c r="AL52" s="87" t="n">
        <f aca="false">IF(X52&gt;25000,IF(X52&gt;30000,(30000-25000)*AL$5,(X52-25000)*AL$5),0)</f>
        <v>0</v>
      </c>
      <c r="AM52" s="82" t="n">
        <f aca="false">IF(X52&gt;30000,(X52-30000)*AM$5,0)</f>
        <v>0</v>
      </c>
      <c r="AN52" s="89" t="n">
        <f aca="false">SUM(AH52:AM52)</f>
        <v>177.3402</v>
      </c>
      <c r="AO52" s="84" t="n">
        <f aca="false">IF(Z52&gt;3260,IF(Z52&gt;9510,(9510-3260)*AO$5,(Z52-3260)*AO$5),0)</f>
        <v>187.5</v>
      </c>
      <c r="AP52" s="87" t="n">
        <f aca="false">IF(Z52&gt;9510,IF(Z52&gt;15000,(15000-9510)*AP$5,(Z52-9510)*AP$5),0)</f>
        <v>274.5</v>
      </c>
      <c r="AQ52" s="87" t="n">
        <f aca="false">IF(Z52&gt;15000,IF(Z52&gt;20000,(20000-15000)*AQ$5,(Z52-15000)*AQ$5),0)</f>
        <v>375</v>
      </c>
      <c r="AR52" s="87" t="n">
        <f aca="false">IF(Z52&gt;20000,IF(Z52&gt;25000,(25000-20000)*AR$5,(Z52-20000)*AR$5),0)</f>
        <v>500</v>
      </c>
      <c r="AS52" s="87" t="n">
        <f aca="false">IF(Z52&gt;25000,IF(Z52&gt;30000,(30000-25000)*AS$5,(Z52-25000)*AS$5),0)</f>
        <v>750</v>
      </c>
      <c r="AT52" s="82" t="n">
        <f aca="false">IF(Z52&gt;30000,(Z52-30000)*AT$5,0)</f>
        <v>15891.768</v>
      </c>
      <c r="AU52" s="89" t="n">
        <f aca="false">SUM(AO52:AT52)</f>
        <v>17978.768</v>
      </c>
      <c r="AV52" s="90" t="n">
        <f aca="false">AU52-AN52</f>
        <v>17801.4278</v>
      </c>
      <c r="AW52" s="86"/>
      <c r="AX52" s="79" t="n">
        <f aca="false">Y52-AG52-AV52-AW52</f>
        <v>72748.7552</v>
      </c>
      <c r="AY52" s="91" t="s">
        <v>35</v>
      </c>
    </row>
    <row r="53" customFormat="false" ht="16.5" hidden="false" customHeight="true" outlineLevel="0" collapsed="false">
      <c r="B53" s="63" t="n">
        <v>48</v>
      </c>
      <c r="C53" s="63"/>
      <c r="D53" s="63"/>
      <c r="E53" s="64" t="s">
        <v>91</v>
      </c>
      <c r="F53" s="65" t="s">
        <v>57</v>
      </c>
      <c r="G53" s="66" t="n">
        <v>89</v>
      </c>
      <c r="H53" s="67" t="n">
        <v>6812.72</v>
      </c>
      <c r="I53" s="66" t="n">
        <v>149</v>
      </c>
      <c r="J53" s="68" t="n">
        <v>5850.47</v>
      </c>
      <c r="K53" s="66" t="n">
        <v>185</v>
      </c>
      <c r="L53" s="69" t="n">
        <v>5726.65</v>
      </c>
      <c r="M53" s="70" t="n">
        <f aca="false">(H53+J53+L53)/3</f>
        <v>6129.94666666667</v>
      </c>
      <c r="N53" s="71" t="n">
        <v>4</v>
      </c>
      <c r="O53" s="71" t="n">
        <v>4</v>
      </c>
      <c r="P53" s="71" t="n">
        <v>4</v>
      </c>
      <c r="Q53" s="72" t="n">
        <f aca="false">SUM(N53:P53)/IF((3-COUNTIF(N53:P53,"NE")=0),1,(3-COUNTIF(N53:P53,"NE")))</f>
        <v>4</v>
      </c>
      <c r="R53" s="72" t="n">
        <f aca="false">IF(Q53&lt;=2,0,Q53)</f>
        <v>4</v>
      </c>
      <c r="S53" s="73" t="n">
        <f aca="false">M53*R53</f>
        <v>24519.7866666667</v>
      </c>
      <c r="T53" s="74" t="n">
        <f aca="false">$M$3</f>
        <v>4.94188619900111</v>
      </c>
      <c r="U53" s="75" t="n">
        <f aca="false">ROUNDDOWN(S53*T53,2)</f>
        <v>121173.99</v>
      </c>
      <c r="V53" s="76"/>
      <c r="W53" s="21"/>
      <c r="X53" s="78" t="n">
        <f aca="false">VLOOKUP(E53,SALARIO!$D$4:$G$252,4,FALSE())</f>
        <v>11889.95</v>
      </c>
      <c r="Y53" s="79" t="n">
        <f aca="false">U53</f>
        <v>121173.99</v>
      </c>
      <c r="Z53" s="80" t="n">
        <f aca="false">X53+Y53</f>
        <v>133063.94</v>
      </c>
      <c r="AA53" s="81" t="n">
        <f aca="false">IF(X53&lt;=15000,X53*AA$5,15000*AA$5)</f>
        <v>594.4975</v>
      </c>
      <c r="AB53" s="82" t="n">
        <f aca="false">IF(X53&lt;=15000,0,(X53-15000)*AB$5)</f>
        <v>0</v>
      </c>
      <c r="AC53" s="94" t="n">
        <f aca="false">SUM(AA53:AB53)</f>
        <v>594.4975</v>
      </c>
      <c r="AD53" s="84" t="n">
        <f aca="false">IF(Z53&lt;=15000,Z53*AD$5,15000*AD$5)</f>
        <v>750</v>
      </c>
      <c r="AE53" s="82" t="n">
        <f aca="false">IF(Z53&lt;=15000,0,(Z53-15000)*AE$5)</f>
        <v>11806.394</v>
      </c>
      <c r="AF53" s="85" t="n">
        <f aca="false">SUM(AD53:AE53)</f>
        <v>12556.394</v>
      </c>
      <c r="AG53" s="86" t="n">
        <f aca="false">AF53-AC53</f>
        <v>11961.8965</v>
      </c>
      <c r="AH53" s="84" t="n">
        <f aca="false">IF(X53&gt;3260,IF(X53&gt;9510,(9510-3260)*AH$5,(X53-3260)*AH$5),0)</f>
        <v>187.5</v>
      </c>
      <c r="AI53" s="87" t="n">
        <f aca="false">IF(X53&gt;9510,IF(X53&gt;15000,(15000-9510)*AI$5,(X53-9510)*AI$5),0)</f>
        <v>118.9975</v>
      </c>
      <c r="AJ53" s="87" t="n">
        <f aca="false">IF(X53&gt;15000,IF(X53&gt;20000,(20000-15000)*AJ$5,(X53-15000)*AJ$5),0)</f>
        <v>0</v>
      </c>
      <c r="AK53" s="87" t="n">
        <f aca="false">IF(X53&gt;20000,IF(X53&gt;25000,(25000-20000)*AK$5,(X53-20000)*AK$5),0)</f>
        <v>0</v>
      </c>
      <c r="AL53" s="87" t="n">
        <f aca="false">IF(X53&gt;25000,IF(X53&gt;30000,(30000-25000)*AL$5,(X53-25000)*AL$5),0)</f>
        <v>0</v>
      </c>
      <c r="AM53" s="82" t="n">
        <f aca="false">IF(X53&gt;30000,(X53-30000)*AM$5,0)</f>
        <v>0</v>
      </c>
      <c r="AN53" s="89" t="n">
        <f aca="false">SUM(AH53:AM53)</f>
        <v>306.4975</v>
      </c>
      <c r="AO53" s="84" t="n">
        <f aca="false">IF(Z53&gt;3260,IF(Z53&gt;9510,(9510-3260)*AO$5,(Z53-3260)*AO$5),0)</f>
        <v>187.5</v>
      </c>
      <c r="AP53" s="87" t="n">
        <f aca="false">IF(Z53&gt;9510,IF(Z53&gt;15000,(15000-9510)*AP$5,(Z53-9510)*AP$5),0)</f>
        <v>274.5</v>
      </c>
      <c r="AQ53" s="87" t="n">
        <f aca="false">IF(Z53&gt;15000,IF(Z53&gt;20000,(20000-15000)*AQ$5,(Z53-15000)*AQ$5),0)</f>
        <v>375</v>
      </c>
      <c r="AR53" s="87" t="n">
        <f aca="false">IF(Z53&gt;20000,IF(Z53&gt;25000,(25000-20000)*AR$5,(Z53-20000)*AR$5),0)</f>
        <v>500</v>
      </c>
      <c r="AS53" s="87" t="n">
        <f aca="false">IF(Z53&gt;25000,IF(Z53&gt;30000,(30000-25000)*AS$5,(Z53-25000)*AS$5),0)</f>
        <v>750</v>
      </c>
      <c r="AT53" s="82" t="n">
        <f aca="false">IF(Z53&gt;30000,(Z53-30000)*AT$5,0)</f>
        <v>20612.788</v>
      </c>
      <c r="AU53" s="89" t="n">
        <f aca="false">SUM(AO53:AT53)</f>
        <v>22699.788</v>
      </c>
      <c r="AV53" s="90" t="n">
        <f aca="false">AU53-AN53</f>
        <v>22393.2905</v>
      </c>
      <c r="AW53" s="86"/>
      <c r="AX53" s="79" t="n">
        <f aca="false">Y53-AG53-AV53-AW53</f>
        <v>86818.803</v>
      </c>
      <c r="AY53" s="91" t="s">
        <v>35</v>
      </c>
    </row>
    <row r="54" customFormat="false" ht="16.5" hidden="false" customHeight="true" outlineLevel="0" collapsed="false">
      <c r="B54" s="62" t="n">
        <v>49</v>
      </c>
      <c r="C54" s="62"/>
      <c r="D54" s="62"/>
      <c r="E54" s="64" t="s">
        <v>92</v>
      </c>
      <c r="F54" s="65" t="s">
        <v>57</v>
      </c>
      <c r="G54" s="66" t="n">
        <v>186</v>
      </c>
      <c r="H54" s="67" t="n">
        <v>6439.63</v>
      </c>
      <c r="I54" s="66" t="n">
        <v>105</v>
      </c>
      <c r="J54" s="68" t="n">
        <v>6221.93</v>
      </c>
      <c r="K54" s="66" t="n">
        <v>176</v>
      </c>
      <c r="L54" s="69" t="n">
        <v>5448.06</v>
      </c>
      <c r="M54" s="70" t="n">
        <f aca="false">(H54+J54+L54)/3</f>
        <v>6036.54</v>
      </c>
      <c r="N54" s="71" t="n">
        <v>4</v>
      </c>
      <c r="O54" s="71" t="n">
        <v>4</v>
      </c>
      <c r="P54" s="71" t="n">
        <v>4</v>
      </c>
      <c r="Q54" s="72" t="n">
        <f aca="false">SUM(N54:P54)/IF((3-COUNTIF(N54:P54,"NE")=0),1,(3-COUNTIF(N54:P54,"NE")))</f>
        <v>4</v>
      </c>
      <c r="R54" s="72" t="n">
        <f aca="false">IF(Q54&lt;=2,0,Q54)</f>
        <v>4</v>
      </c>
      <c r="S54" s="73" t="n">
        <f aca="false">M54*R54</f>
        <v>24146.16</v>
      </c>
      <c r="T54" s="74" t="n">
        <f aca="false">$M$3</f>
        <v>4.94188619900111</v>
      </c>
      <c r="U54" s="75" t="n">
        <f aca="false">ROUNDDOWN(S54*T54,2)</f>
        <v>119327.57</v>
      </c>
      <c r="V54" s="76"/>
      <c r="W54" s="21"/>
      <c r="X54" s="78" t="n">
        <f aca="false">VLOOKUP(E54,SALARIO!$D$4:$G$252,4,FALSE())</f>
        <v>9805.06</v>
      </c>
      <c r="Y54" s="79" t="n">
        <f aca="false">U54</f>
        <v>119327.57</v>
      </c>
      <c r="Z54" s="80" t="n">
        <f aca="false">X54+Y54</f>
        <v>129132.63</v>
      </c>
      <c r="AA54" s="81" t="n">
        <f aca="false">IF(X54&lt;=15000,X54*AA$5,15000*AA$5)</f>
        <v>490.253</v>
      </c>
      <c r="AB54" s="82" t="n">
        <f aca="false">IF(X54&lt;=15000,0,(X54-15000)*AB$5)</f>
        <v>0</v>
      </c>
      <c r="AC54" s="94" t="n">
        <f aca="false">SUM(AA54:AB54)</f>
        <v>490.253</v>
      </c>
      <c r="AD54" s="84" t="n">
        <f aca="false">IF(Z54&lt;=15000,Z54*AD$5,15000*AD$5)</f>
        <v>750</v>
      </c>
      <c r="AE54" s="82" t="n">
        <f aca="false">IF(Z54&lt;=15000,0,(Z54-15000)*AE$5)</f>
        <v>11413.263</v>
      </c>
      <c r="AF54" s="85" t="n">
        <f aca="false">SUM(AD54:AE54)</f>
        <v>12163.263</v>
      </c>
      <c r="AG54" s="86" t="n">
        <f aca="false">AF54-AC54</f>
        <v>11673.01</v>
      </c>
      <c r="AH54" s="84" t="n">
        <f aca="false">IF(X54&gt;3260,IF(X54&gt;9510,(9510-3260)*AH$5,(X54-3260)*AH$5),0)</f>
        <v>187.5</v>
      </c>
      <c r="AI54" s="87" t="n">
        <f aca="false">IF(X54&gt;9510,IF(X54&gt;15000,(15000-9510)*AI$5,(X54-9510)*AI$5),0)</f>
        <v>14.753</v>
      </c>
      <c r="AJ54" s="87" t="n">
        <f aca="false">IF(X54&gt;15000,IF(X54&gt;20000,(20000-15000)*AJ$5,(X54-15000)*AJ$5),0)</f>
        <v>0</v>
      </c>
      <c r="AK54" s="87" t="n">
        <f aca="false">IF(X54&gt;20000,IF(X54&gt;25000,(25000-20000)*AK$5,(X54-20000)*AK$5),0)</f>
        <v>0</v>
      </c>
      <c r="AL54" s="87" t="n">
        <f aca="false">IF(X54&gt;25000,IF(X54&gt;30000,(30000-25000)*AL$5,(X54-25000)*AL$5),0)</f>
        <v>0</v>
      </c>
      <c r="AM54" s="82" t="n">
        <f aca="false">IF(X54&gt;30000,(X54-30000)*AM$5,0)</f>
        <v>0</v>
      </c>
      <c r="AN54" s="89" t="n">
        <f aca="false">SUM(AH54:AM54)</f>
        <v>202.253</v>
      </c>
      <c r="AO54" s="84" t="n">
        <f aca="false">IF(Z54&gt;3260,IF(Z54&gt;9510,(9510-3260)*AO$5,(Z54-3260)*AO$5),0)</f>
        <v>187.5</v>
      </c>
      <c r="AP54" s="87" t="n">
        <f aca="false">IF(Z54&gt;9510,IF(Z54&gt;15000,(15000-9510)*AP$5,(Z54-9510)*AP$5),0)</f>
        <v>274.5</v>
      </c>
      <c r="AQ54" s="87" t="n">
        <f aca="false">IF(Z54&gt;15000,IF(Z54&gt;20000,(20000-15000)*AQ$5,(Z54-15000)*AQ$5),0)</f>
        <v>375</v>
      </c>
      <c r="AR54" s="87" t="n">
        <f aca="false">IF(Z54&gt;20000,IF(Z54&gt;25000,(25000-20000)*AR$5,(Z54-20000)*AR$5),0)</f>
        <v>500</v>
      </c>
      <c r="AS54" s="87" t="n">
        <f aca="false">IF(Z54&gt;25000,IF(Z54&gt;30000,(30000-25000)*AS$5,(Z54-25000)*AS$5),0)</f>
        <v>750</v>
      </c>
      <c r="AT54" s="82" t="n">
        <f aca="false">IF(Z54&gt;30000,(Z54-30000)*AT$5,0)</f>
        <v>19826.526</v>
      </c>
      <c r="AU54" s="89" t="n">
        <f aca="false">SUM(AO54:AT54)</f>
        <v>21913.526</v>
      </c>
      <c r="AV54" s="90" t="n">
        <f aca="false">AU54-AN54</f>
        <v>21711.273</v>
      </c>
      <c r="AW54" s="86"/>
      <c r="AX54" s="79" t="n">
        <f aca="false">Y54-AG54-AV54-AW54</f>
        <v>85943.287</v>
      </c>
      <c r="AY54" s="91" t="s">
        <v>35</v>
      </c>
    </row>
    <row r="55" customFormat="false" ht="16.5" hidden="false" customHeight="true" outlineLevel="0" collapsed="false">
      <c r="B55" s="63" t="n">
        <v>50</v>
      </c>
      <c r="C55" s="63"/>
      <c r="D55" s="63"/>
      <c r="E55" s="64" t="s">
        <v>93</v>
      </c>
      <c r="F55" s="65" t="s">
        <v>43</v>
      </c>
      <c r="G55" s="66" t="n">
        <v>186</v>
      </c>
      <c r="H55" s="67" t="n">
        <v>5535.59</v>
      </c>
      <c r="I55" s="66" t="n">
        <v>193</v>
      </c>
      <c r="J55" s="68" t="n">
        <v>5164.22</v>
      </c>
      <c r="K55" s="66" t="n">
        <v>185</v>
      </c>
      <c r="L55" s="69" t="n">
        <v>4950.16</v>
      </c>
      <c r="M55" s="70" t="n">
        <f aca="false">(H55+J55+L55)/3</f>
        <v>5216.65666666667</v>
      </c>
      <c r="N55" s="71" t="n">
        <v>4</v>
      </c>
      <c r="O55" s="71" t="n">
        <v>4</v>
      </c>
      <c r="P55" s="71" t="n">
        <v>4</v>
      </c>
      <c r="Q55" s="72" t="n">
        <f aca="false">SUM(N55:P55)/IF((3-COUNTIF(N55:P55,"NE")=0),1,(3-COUNTIF(N55:P55,"NE")))</f>
        <v>4</v>
      </c>
      <c r="R55" s="72" t="n">
        <f aca="false">IF(Q55&lt;=2,0,Q55)</f>
        <v>4</v>
      </c>
      <c r="S55" s="73" t="n">
        <f aca="false">M55*R55</f>
        <v>20866.6266666667</v>
      </c>
      <c r="T55" s="74" t="n">
        <f aca="false">$M$3</f>
        <v>4.94188619900111</v>
      </c>
      <c r="U55" s="75" t="n">
        <f aca="false">ROUNDDOWN(S55*T55,2)</f>
        <v>103120.49</v>
      </c>
      <c r="V55" s="76"/>
      <c r="W55" s="21"/>
      <c r="X55" s="78" t="n">
        <f aca="false">VLOOKUP(E55,SALARIO!$D$4:$G$252,4,FALSE())</f>
        <v>9682.73</v>
      </c>
      <c r="Y55" s="79" t="n">
        <f aca="false">U55</f>
        <v>103120.49</v>
      </c>
      <c r="Z55" s="80" t="n">
        <f aca="false">X55+Y55</f>
        <v>112803.22</v>
      </c>
      <c r="AA55" s="81" t="n">
        <f aca="false">IF(X55&lt;=15000,X55*AA$5,15000*AA$5)</f>
        <v>484.1365</v>
      </c>
      <c r="AB55" s="82" t="n">
        <f aca="false">IF(X55&lt;=15000,0,(X55-15000)*AB$5)</f>
        <v>0</v>
      </c>
      <c r="AC55" s="94" t="n">
        <f aca="false">SUM(AA55:AB55)</f>
        <v>484.1365</v>
      </c>
      <c r="AD55" s="84" t="n">
        <f aca="false">IF(Z55&lt;=15000,Z55*AD$5,15000*AD$5)</f>
        <v>750</v>
      </c>
      <c r="AE55" s="82" t="n">
        <f aca="false">IF(Z55&lt;=15000,0,(Z55-15000)*AE$5)</f>
        <v>9780.322</v>
      </c>
      <c r="AF55" s="85" t="n">
        <f aca="false">SUM(AD55:AE55)</f>
        <v>10530.322</v>
      </c>
      <c r="AG55" s="86" t="n">
        <f aca="false">AF55-AC55</f>
        <v>10046.1855</v>
      </c>
      <c r="AH55" s="84" t="n">
        <f aca="false">IF(X55&gt;3260,IF(X55&gt;9510,(9510-3260)*AH$5,(X55-3260)*AH$5),0)</f>
        <v>187.5</v>
      </c>
      <c r="AI55" s="87" t="n">
        <f aca="false">IF(X55&gt;9510,IF(X55&gt;15000,(15000-9510)*AI$5,(X55-9510)*AI$5),0)</f>
        <v>8.63649999999998</v>
      </c>
      <c r="AJ55" s="87" t="n">
        <f aca="false">IF(X55&gt;15000,IF(X55&gt;20000,(20000-15000)*AJ$5,(X55-15000)*AJ$5),0)</f>
        <v>0</v>
      </c>
      <c r="AK55" s="87" t="n">
        <f aca="false">IF(X55&gt;20000,IF(X55&gt;25000,(25000-20000)*AK$5,(X55-20000)*AK$5),0)</f>
        <v>0</v>
      </c>
      <c r="AL55" s="87" t="n">
        <f aca="false">IF(X55&gt;25000,IF(X55&gt;30000,(30000-25000)*AL$5,(X55-25000)*AL$5),0)</f>
        <v>0</v>
      </c>
      <c r="AM55" s="82" t="n">
        <f aca="false">IF(X55&gt;30000,(X55-30000)*AM$5,0)</f>
        <v>0</v>
      </c>
      <c r="AN55" s="89" t="n">
        <f aca="false">SUM(AH55:AM55)</f>
        <v>196.1365</v>
      </c>
      <c r="AO55" s="84" t="n">
        <f aca="false">IF(Z55&gt;3260,IF(Z55&gt;9510,(9510-3260)*AO$5,(Z55-3260)*AO$5),0)</f>
        <v>187.5</v>
      </c>
      <c r="AP55" s="87" t="n">
        <f aca="false">IF(Z55&gt;9510,IF(Z55&gt;15000,(15000-9510)*AP$5,(Z55-9510)*AP$5),0)</f>
        <v>274.5</v>
      </c>
      <c r="AQ55" s="87" t="n">
        <f aca="false">IF(Z55&gt;15000,IF(Z55&gt;20000,(20000-15000)*AQ$5,(Z55-15000)*AQ$5),0)</f>
        <v>375</v>
      </c>
      <c r="AR55" s="87" t="n">
        <f aca="false">IF(Z55&gt;20000,IF(Z55&gt;25000,(25000-20000)*AR$5,(Z55-20000)*AR$5),0)</f>
        <v>500</v>
      </c>
      <c r="AS55" s="87" t="n">
        <f aca="false">IF(Z55&gt;25000,IF(Z55&gt;30000,(30000-25000)*AS$5,(Z55-25000)*AS$5),0)</f>
        <v>750</v>
      </c>
      <c r="AT55" s="82" t="n">
        <f aca="false">IF(Z55&gt;30000,(Z55-30000)*AT$5,0)</f>
        <v>16560.644</v>
      </c>
      <c r="AU55" s="89" t="n">
        <f aca="false">SUM(AO55:AT55)</f>
        <v>18647.644</v>
      </c>
      <c r="AV55" s="90" t="n">
        <f aca="false">AU55-AN55</f>
        <v>18451.5075</v>
      </c>
      <c r="AW55" s="86"/>
      <c r="AX55" s="79" t="n">
        <f aca="false">Y55-AG55-AV55-AW55</f>
        <v>74622.797</v>
      </c>
      <c r="AY55" s="91" t="s">
        <v>35</v>
      </c>
    </row>
    <row r="56" customFormat="false" ht="16.5" hidden="false" customHeight="true" outlineLevel="0" collapsed="false">
      <c r="B56" s="63" t="n">
        <v>51</v>
      </c>
      <c r="C56" s="63"/>
      <c r="D56" s="63"/>
      <c r="E56" s="64" t="s">
        <v>94</v>
      </c>
      <c r="F56" s="65" t="s">
        <v>66</v>
      </c>
      <c r="G56" s="66" t="n">
        <v>186</v>
      </c>
      <c r="H56" s="67" t="n">
        <v>6439.63</v>
      </c>
      <c r="I56" s="66" t="n">
        <v>193</v>
      </c>
      <c r="J56" s="68" t="n">
        <v>7460.12</v>
      </c>
      <c r="K56" s="66" t="n">
        <v>141</v>
      </c>
      <c r="L56" s="69" t="n">
        <v>4364.64</v>
      </c>
      <c r="M56" s="70" t="n">
        <f aca="false">(H56+J56+L56)/3</f>
        <v>6088.13</v>
      </c>
      <c r="N56" s="71" t="n">
        <v>4</v>
      </c>
      <c r="O56" s="71" t="n">
        <v>4</v>
      </c>
      <c r="P56" s="71" t="n">
        <v>4</v>
      </c>
      <c r="Q56" s="72" t="n">
        <f aca="false">SUM(N56:P56)/IF((3-COUNTIF(N56:P56,"NE")=0),1,(3-COUNTIF(N56:P56,"NE")))</f>
        <v>4</v>
      </c>
      <c r="R56" s="72" t="n">
        <f aca="false">IF(Q56&lt;=2,0,Q56)</f>
        <v>4</v>
      </c>
      <c r="S56" s="73" t="n">
        <f aca="false">M56*R56</f>
        <v>24352.52</v>
      </c>
      <c r="T56" s="74" t="n">
        <f aca="false">$M$3</f>
        <v>4.94188619900111</v>
      </c>
      <c r="U56" s="75" t="n">
        <f aca="false">ROUNDDOWN(S56*T56,2)</f>
        <v>120347.38</v>
      </c>
      <c r="V56" s="76"/>
      <c r="W56" s="21"/>
      <c r="X56" s="78" t="n">
        <f aca="false">VLOOKUP(E56,SALARIO!$D$4:$G$252,4,FALSE())</f>
        <v>14247.79</v>
      </c>
      <c r="Y56" s="79" t="n">
        <f aca="false">U56</f>
        <v>120347.38</v>
      </c>
      <c r="Z56" s="80" t="n">
        <f aca="false">X56+Y56</f>
        <v>134595.17</v>
      </c>
      <c r="AA56" s="81" t="n">
        <f aca="false">IF(X56&lt;=15000,X56*AA$5,15000*AA$5)</f>
        <v>712.3895</v>
      </c>
      <c r="AB56" s="82" t="n">
        <f aca="false">IF(X56&lt;=15000,0,(X56-15000)*AB$5)</f>
        <v>0</v>
      </c>
      <c r="AC56" s="94" t="n">
        <f aca="false">SUM(AA56:AB56)</f>
        <v>712.3895</v>
      </c>
      <c r="AD56" s="84" t="n">
        <f aca="false">IF(Z56&lt;=15000,Z56*AD$5,15000*AD$5)</f>
        <v>750</v>
      </c>
      <c r="AE56" s="82" t="n">
        <f aca="false">IF(Z56&lt;=15000,0,(Z56-15000)*AE$5)</f>
        <v>11959.517</v>
      </c>
      <c r="AF56" s="85" t="n">
        <f aca="false">SUM(AD56:AE56)</f>
        <v>12709.517</v>
      </c>
      <c r="AG56" s="86" t="n">
        <f aca="false">AF56-AC56</f>
        <v>11997.1275</v>
      </c>
      <c r="AH56" s="84" t="n">
        <f aca="false">IF(X56&gt;3260,IF(X56&gt;9510,(9510-3260)*AH$5,(X56-3260)*AH$5),0)</f>
        <v>187.5</v>
      </c>
      <c r="AI56" s="87" t="n">
        <f aca="false">IF(X56&gt;9510,IF(X56&gt;15000,(15000-9510)*AI$5,(X56-9510)*AI$5),0)</f>
        <v>236.8895</v>
      </c>
      <c r="AJ56" s="87" t="n">
        <f aca="false">IF(X56&gt;15000,IF(X56&gt;20000,(20000-15000)*AJ$5,(X56-15000)*AJ$5),0)</f>
        <v>0</v>
      </c>
      <c r="AK56" s="87" t="n">
        <f aca="false">IF(X56&gt;20000,IF(X56&gt;25000,(25000-20000)*AK$5,(X56-20000)*AK$5),0)</f>
        <v>0</v>
      </c>
      <c r="AL56" s="87" t="n">
        <f aca="false">IF(X56&gt;25000,IF(X56&gt;30000,(30000-25000)*AL$5,(X56-25000)*AL$5),0)</f>
        <v>0</v>
      </c>
      <c r="AM56" s="82" t="n">
        <f aca="false">IF(X56&gt;30000,(X56-30000)*AM$5,0)</f>
        <v>0</v>
      </c>
      <c r="AN56" s="89" t="n">
        <f aca="false">SUM(AH56:AM56)</f>
        <v>424.3895</v>
      </c>
      <c r="AO56" s="84" t="n">
        <f aca="false">IF(Z56&gt;3260,IF(Z56&gt;9510,(9510-3260)*AO$5,(Z56-3260)*AO$5),0)</f>
        <v>187.5</v>
      </c>
      <c r="AP56" s="87" t="n">
        <f aca="false">IF(Z56&gt;9510,IF(Z56&gt;15000,(15000-9510)*AP$5,(Z56-9510)*AP$5),0)</f>
        <v>274.5</v>
      </c>
      <c r="AQ56" s="87" t="n">
        <f aca="false">IF(Z56&gt;15000,IF(Z56&gt;20000,(20000-15000)*AQ$5,(Z56-15000)*AQ$5),0)</f>
        <v>375</v>
      </c>
      <c r="AR56" s="87" t="n">
        <f aca="false">IF(Z56&gt;20000,IF(Z56&gt;25000,(25000-20000)*AR$5,(Z56-20000)*AR$5),0)</f>
        <v>500</v>
      </c>
      <c r="AS56" s="87" t="n">
        <f aca="false">IF(Z56&gt;25000,IF(Z56&gt;30000,(30000-25000)*AS$5,(Z56-25000)*AS$5),0)</f>
        <v>750</v>
      </c>
      <c r="AT56" s="82" t="n">
        <f aca="false">IF(Z56&gt;30000,(Z56-30000)*AT$5,0)</f>
        <v>20919.034</v>
      </c>
      <c r="AU56" s="89" t="n">
        <f aca="false">SUM(AO56:AT56)</f>
        <v>23006.034</v>
      </c>
      <c r="AV56" s="90" t="n">
        <f aca="false">AU56-AN56</f>
        <v>22581.6445</v>
      </c>
      <c r="AW56" s="86"/>
      <c r="AX56" s="79" t="n">
        <f aca="false">Y56-AG56-AV56-AW56</f>
        <v>85768.608</v>
      </c>
      <c r="AY56" s="91" t="s">
        <v>35</v>
      </c>
    </row>
    <row r="57" customFormat="false" ht="16.5" hidden="false" customHeight="true" outlineLevel="0" collapsed="false">
      <c r="B57" s="63" t="n">
        <v>52</v>
      </c>
      <c r="C57" s="63"/>
      <c r="D57" s="63"/>
      <c r="E57" s="64" t="s">
        <v>95</v>
      </c>
      <c r="F57" s="65" t="s">
        <v>66</v>
      </c>
      <c r="G57" s="66" t="n">
        <v>132</v>
      </c>
      <c r="H57" s="67" t="n">
        <v>3809.02</v>
      </c>
      <c r="I57" s="66" t="n">
        <v>184</v>
      </c>
      <c r="J57" s="68" t="n">
        <v>5309.55</v>
      </c>
      <c r="K57" s="66" t="n">
        <v>88</v>
      </c>
      <c r="L57" s="69" t="n">
        <v>5309.54</v>
      </c>
      <c r="M57" s="70" t="n">
        <f aca="false">(H57+J57+L57)/3</f>
        <v>4809.37</v>
      </c>
      <c r="N57" s="71" t="n">
        <v>4</v>
      </c>
      <c r="O57" s="71" t="n">
        <v>4</v>
      </c>
      <c r="P57" s="71" t="n">
        <v>4</v>
      </c>
      <c r="Q57" s="72" t="n">
        <f aca="false">SUM(N57:P57)/IF((3-COUNTIF(N57:P57,"NE")=0),1,(3-COUNTIF(N57:P57,"NE")))</f>
        <v>4</v>
      </c>
      <c r="R57" s="72" t="n">
        <f aca="false">IF(Q57&lt;=2,0,Q57)</f>
        <v>4</v>
      </c>
      <c r="S57" s="73" t="n">
        <f aca="false">M57*R57</f>
        <v>19237.48</v>
      </c>
      <c r="T57" s="74" t="n">
        <f aca="false">$M$3</f>
        <v>4.94188619900111</v>
      </c>
      <c r="U57" s="75" t="n">
        <f aca="false">ROUNDDOWN(S57*T57,2)</f>
        <v>95069.43</v>
      </c>
      <c r="V57" s="76"/>
      <c r="W57" s="21"/>
      <c r="X57" s="78" t="n">
        <f aca="false">VLOOKUP(E57,SALARIO!$D$4:$G$252,4,FALSE())</f>
        <v>4901.03</v>
      </c>
      <c r="Y57" s="79" t="n">
        <f aca="false">U57</f>
        <v>95069.43</v>
      </c>
      <c r="Z57" s="80" t="n">
        <f aca="false">X57+Y57</f>
        <v>99970.46</v>
      </c>
      <c r="AA57" s="81" t="n">
        <f aca="false">IF(X57&lt;=15000,X57*AA$5,15000*AA$5)</f>
        <v>245.0515</v>
      </c>
      <c r="AB57" s="82" t="n">
        <f aca="false">IF(X57&lt;=15000,0,(X57-15000)*AB$5)</f>
        <v>0</v>
      </c>
      <c r="AC57" s="94" t="n">
        <f aca="false">SUM(AA57:AB57)</f>
        <v>245.0515</v>
      </c>
      <c r="AD57" s="84" t="n">
        <f aca="false">IF(Z57&lt;=15000,Z57*AD$5,15000*AD$5)</f>
        <v>750</v>
      </c>
      <c r="AE57" s="82" t="n">
        <f aca="false">IF(Z57&lt;=15000,0,(Z57-15000)*AE$5)</f>
        <v>8497.046</v>
      </c>
      <c r="AF57" s="85" t="n">
        <f aca="false">SUM(AD57:AE57)</f>
        <v>9247.046</v>
      </c>
      <c r="AG57" s="86" t="n">
        <f aca="false">AF57-AC57</f>
        <v>9001.9945</v>
      </c>
      <c r="AH57" s="84" t="n">
        <f aca="false">IF(X57&gt;3260,IF(X57&gt;9510,(9510-3260)*AH$5,(X57-3260)*AH$5),0)</f>
        <v>49.2309</v>
      </c>
      <c r="AI57" s="87" t="n">
        <f aca="false">IF(X57&gt;9510,IF(X57&gt;15000,(15000-9510)*AI$5,(X57-9510)*AI$5),0)</f>
        <v>0</v>
      </c>
      <c r="AJ57" s="87" t="n">
        <f aca="false">IF(X57&gt;15000,IF(X57&gt;20000,(20000-15000)*AJ$5,(X57-15000)*AJ$5),0)</f>
        <v>0</v>
      </c>
      <c r="AK57" s="87" t="n">
        <f aca="false">IF(X57&gt;20000,IF(X57&gt;25000,(25000-20000)*AK$5,(X57-20000)*AK$5),0)</f>
        <v>0</v>
      </c>
      <c r="AL57" s="87" t="n">
        <f aca="false">IF(X57&gt;25000,IF(X57&gt;30000,(30000-25000)*AL$5,(X57-25000)*AL$5),0)</f>
        <v>0</v>
      </c>
      <c r="AM57" s="82" t="n">
        <f aca="false">IF(X57&gt;30000,(X57-30000)*AM$5,0)</f>
        <v>0</v>
      </c>
      <c r="AN57" s="89" t="n">
        <f aca="false">SUM(AH57:AM57)</f>
        <v>49.2309</v>
      </c>
      <c r="AO57" s="84" t="n">
        <f aca="false">IF(Z57&gt;3260,IF(Z57&gt;9510,(9510-3260)*AO$5,(Z57-3260)*AO$5),0)</f>
        <v>187.5</v>
      </c>
      <c r="AP57" s="87" t="n">
        <f aca="false">IF(Z57&gt;9510,IF(Z57&gt;15000,(15000-9510)*AP$5,(Z57-9510)*AP$5),0)</f>
        <v>274.5</v>
      </c>
      <c r="AQ57" s="87" t="n">
        <f aca="false">IF(Z57&gt;15000,IF(Z57&gt;20000,(20000-15000)*AQ$5,(Z57-15000)*AQ$5),0)</f>
        <v>375</v>
      </c>
      <c r="AR57" s="87" t="n">
        <f aca="false">IF(Z57&gt;20000,IF(Z57&gt;25000,(25000-20000)*AR$5,(Z57-20000)*AR$5),0)</f>
        <v>500</v>
      </c>
      <c r="AS57" s="87" t="n">
        <f aca="false">IF(Z57&gt;25000,IF(Z57&gt;30000,(30000-25000)*AS$5,(Z57-25000)*AS$5),0)</f>
        <v>750</v>
      </c>
      <c r="AT57" s="82" t="n">
        <f aca="false">IF(Z57&gt;30000,(Z57-30000)*AT$5,0)</f>
        <v>13994.092</v>
      </c>
      <c r="AU57" s="89" t="n">
        <f aca="false">SUM(AO57:AT57)</f>
        <v>16081.092</v>
      </c>
      <c r="AV57" s="90" t="n">
        <f aca="false">AU57-AN57</f>
        <v>16031.8611</v>
      </c>
      <c r="AW57" s="86"/>
      <c r="AX57" s="79" t="n">
        <f aca="false">Y57-AG57-AV57-AW57</f>
        <v>70035.5744</v>
      </c>
      <c r="AY57" s="91" t="s">
        <v>35</v>
      </c>
    </row>
    <row r="58" customFormat="false" ht="16.5" hidden="false" customHeight="true" outlineLevel="0" collapsed="false">
      <c r="B58" s="63" t="n">
        <v>53</v>
      </c>
      <c r="C58" s="63"/>
      <c r="D58" s="63"/>
      <c r="E58" s="64" t="s">
        <v>96</v>
      </c>
      <c r="F58" s="65" t="s">
        <v>57</v>
      </c>
      <c r="G58" s="66" t="n">
        <v>186</v>
      </c>
      <c r="H58" s="67" t="n">
        <v>6954.73</v>
      </c>
      <c r="I58" s="66" t="n">
        <v>193</v>
      </c>
      <c r="J58" s="68" t="n">
        <v>7212.48</v>
      </c>
      <c r="K58" s="66" t="n">
        <v>141</v>
      </c>
      <c r="L58" s="69" t="n">
        <v>4364.64</v>
      </c>
      <c r="M58" s="70" t="n">
        <f aca="false">(H58+J58+L58)/3</f>
        <v>6177.28333333333</v>
      </c>
      <c r="N58" s="71" t="n">
        <v>4</v>
      </c>
      <c r="O58" s="71" t="n">
        <v>4</v>
      </c>
      <c r="P58" s="71" t="n">
        <v>4</v>
      </c>
      <c r="Q58" s="72" t="n">
        <f aca="false">SUM(N58:P58)/IF((3-COUNTIF(N58:P58,"NE")=0),1,(3-COUNTIF(N58:P58,"NE")))</f>
        <v>4</v>
      </c>
      <c r="R58" s="72" t="n">
        <f aca="false">IF(Q58&lt;=2,0,Q58)</f>
        <v>4</v>
      </c>
      <c r="S58" s="73" t="n">
        <f aca="false">M58*R58</f>
        <v>24709.1333333333</v>
      </c>
      <c r="T58" s="74" t="n">
        <f aca="false">$M$3</f>
        <v>4.94188619900111</v>
      </c>
      <c r="U58" s="75" t="n">
        <f aca="false">ROUNDDOWN(S58*T58,2)</f>
        <v>122109.72</v>
      </c>
      <c r="V58" s="76"/>
      <c r="W58" s="21"/>
      <c r="X58" s="78" t="n">
        <f aca="false">VLOOKUP(E58,SALARIO!$D$4:$G$252,4,FALSE())</f>
        <v>9711.86</v>
      </c>
      <c r="Y58" s="79" t="n">
        <f aca="false">U58</f>
        <v>122109.72</v>
      </c>
      <c r="Z58" s="80" t="n">
        <f aca="false">X58+Y58</f>
        <v>131821.58</v>
      </c>
      <c r="AA58" s="81" t="n">
        <f aca="false">IF(X58&lt;=15000,X58*AA$5,15000*AA$5)</f>
        <v>485.593</v>
      </c>
      <c r="AB58" s="82" t="n">
        <f aca="false">IF(X58&lt;=15000,0,(X58-15000)*AB$5)</f>
        <v>0</v>
      </c>
      <c r="AC58" s="94" t="n">
        <f aca="false">SUM(AA58:AB58)</f>
        <v>485.593</v>
      </c>
      <c r="AD58" s="84" t="n">
        <f aca="false">IF(Z58&lt;=15000,Z58*AD$5,15000*AD$5)</f>
        <v>750</v>
      </c>
      <c r="AE58" s="82" t="n">
        <f aca="false">IF(Z58&lt;=15000,0,(Z58-15000)*AE$5)</f>
        <v>11682.158</v>
      </c>
      <c r="AF58" s="85" t="n">
        <f aca="false">SUM(AD58:AE58)</f>
        <v>12432.158</v>
      </c>
      <c r="AG58" s="86" t="n">
        <f aca="false">AF58-AC58</f>
        <v>11946.565</v>
      </c>
      <c r="AH58" s="84" t="n">
        <f aca="false">IF(X58&gt;3260,IF(X58&gt;9510,(9510-3260)*AH$5,(X58-3260)*AH$5),0)</f>
        <v>187.5</v>
      </c>
      <c r="AI58" s="87" t="n">
        <f aca="false">IF(X58&gt;9510,IF(X58&gt;15000,(15000-9510)*AI$5,(X58-9510)*AI$5),0)</f>
        <v>10.093</v>
      </c>
      <c r="AJ58" s="87" t="n">
        <f aca="false">IF(X58&gt;15000,IF(X58&gt;20000,(20000-15000)*AJ$5,(X58-15000)*AJ$5),0)</f>
        <v>0</v>
      </c>
      <c r="AK58" s="87" t="n">
        <f aca="false">IF(X58&gt;20000,IF(X58&gt;25000,(25000-20000)*AK$5,(X58-20000)*AK$5),0)</f>
        <v>0</v>
      </c>
      <c r="AL58" s="87" t="n">
        <f aca="false">IF(X58&gt;25000,IF(X58&gt;30000,(30000-25000)*AL$5,(X58-25000)*AL$5),0)</f>
        <v>0</v>
      </c>
      <c r="AM58" s="82" t="n">
        <f aca="false">IF(X58&gt;30000,(X58-30000)*AM$5,0)</f>
        <v>0</v>
      </c>
      <c r="AN58" s="89" t="n">
        <f aca="false">SUM(AH58:AM58)</f>
        <v>197.593</v>
      </c>
      <c r="AO58" s="84" t="n">
        <f aca="false">IF(Z58&gt;3260,IF(Z58&gt;9510,(9510-3260)*AO$5,(Z58-3260)*AO$5),0)</f>
        <v>187.5</v>
      </c>
      <c r="AP58" s="87" t="n">
        <f aca="false">IF(Z58&gt;9510,IF(Z58&gt;15000,(15000-9510)*AP$5,(Z58-9510)*AP$5),0)</f>
        <v>274.5</v>
      </c>
      <c r="AQ58" s="87" t="n">
        <f aca="false">IF(Z58&gt;15000,IF(Z58&gt;20000,(20000-15000)*AQ$5,(Z58-15000)*AQ$5),0)</f>
        <v>375</v>
      </c>
      <c r="AR58" s="87" t="n">
        <f aca="false">IF(Z58&gt;20000,IF(Z58&gt;25000,(25000-20000)*AR$5,(Z58-20000)*AR$5),0)</f>
        <v>500</v>
      </c>
      <c r="AS58" s="87" t="n">
        <f aca="false">IF(Z58&gt;25000,IF(Z58&gt;30000,(30000-25000)*AS$5,(Z58-25000)*AS$5),0)</f>
        <v>750</v>
      </c>
      <c r="AT58" s="82" t="n">
        <f aca="false">IF(Z58&gt;30000,(Z58-30000)*AT$5,0)</f>
        <v>20364.316</v>
      </c>
      <c r="AU58" s="89" t="n">
        <f aca="false">SUM(AO58:AT58)</f>
        <v>22451.316</v>
      </c>
      <c r="AV58" s="90" t="n">
        <f aca="false">AU58-AN58</f>
        <v>22253.723</v>
      </c>
      <c r="AW58" s="86"/>
      <c r="AX58" s="79" t="n">
        <f aca="false">Y58-AG58-AV58-AW58</f>
        <v>87909.432</v>
      </c>
      <c r="AY58" s="91" t="s">
        <v>35</v>
      </c>
    </row>
    <row r="59" customFormat="false" ht="16.5" hidden="false" customHeight="true" outlineLevel="0" collapsed="false">
      <c r="B59" s="63" t="n">
        <v>54</v>
      </c>
      <c r="C59" s="63"/>
      <c r="D59" s="63"/>
      <c r="E59" s="64" t="s">
        <v>97</v>
      </c>
      <c r="F59" s="65" t="s">
        <v>66</v>
      </c>
      <c r="G59" s="66" t="n">
        <v>186</v>
      </c>
      <c r="H59" s="67" t="n">
        <v>6054.83</v>
      </c>
      <c r="I59" s="66" t="n">
        <v>122</v>
      </c>
      <c r="J59" s="68" t="n">
        <v>5367.25</v>
      </c>
      <c r="K59" s="66" t="n">
        <v>185</v>
      </c>
      <c r="L59" s="69" t="n">
        <v>5338.41</v>
      </c>
      <c r="M59" s="70" t="n">
        <f aca="false">(H59+J59+L59)/3</f>
        <v>5586.83</v>
      </c>
      <c r="N59" s="71" t="n">
        <v>4</v>
      </c>
      <c r="O59" s="71" t="n">
        <v>4</v>
      </c>
      <c r="P59" s="71" t="n">
        <v>4</v>
      </c>
      <c r="Q59" s="72" t="n">
        <f aca="false">SUM(N59:P59)/IF((3-COUNTIF(N59:P59,"NE")=0),1,(3-COUNTIF(N59:P59,"NE")))</f>
        <v>4</v>
      </c>
      <c r="R59" s="72" t="n">
        <f aca="false">IF(Q59&lt;=2,0,Q59)</f>
        <v>4</v>
      </c>
      <c r="S59" s="73" t="n">
        <f aca="false">M59*R59</f>
        <v>22347.32</v>
      </c>
      <c r="T59" s="74" t="n">
        <f aca="false">$M$3</f>
        <v>4.94188619900111</v>
      </c>
      <c r="U59" s="75" t="n">
        <f aca="false">ROUNDDOWN(S59*T59,2)</f>
        <v>110437.91</v>
      </c>
      <c r="V59" s="76"/>
      <c r="W59" s="21"/>
      <c r="X59" s="78" t="n">
        <f aca="false">VLOOKUP(E59,SALARIO!$D$4:$G$252,4,FALSE())</f>
        <v>10366.61</v>
      </c>
      <c r="Y59" s="79" t="n">
        <f aca="false">U59</f>
        <v>110437.91</v>
      </c>
      <c r="Z59" s="80" t="n">
        <f aca="false">X59+Y59</f>
        <v>120804.52</v>
      </c>
      <c r="AA59" s="81" t="n">
        <f aca="false">IF(X59&lt;=15000,X59*AA$5,15000*AA$5)</f>
        <v>518.3305</v>
      </c>
      <c r="AB59" s="82" t="n">
        <f aca="false">IF(X59&lt;=15000,0,(X59-15000)*AB$5)</f>
        <v>0</v>
      </c>
      <c r="AC59" s="94" t="n">
        <f aca="false">SUM(AA59:AB59)</f>
        <v>518.3305</v>
      </c>
      <c r="AD59" s="84" t="n">
        <f aca="false">IF(Z59&lt;=15000,Z59*AD$5,15000*AD$5)</f>
        <v>750</v>
      </c>
      <c r="AE59" s="82" t="n">
        <f aca="false">IF(Z59&lt;=15000,0,(Z59-15000)*AE$5)</f>
        <v>10580.452</v>
      </c>
      <c r="AF59" s="85" t="n">
        <f aca="false">SUM(AD59:AE59)</f>
        <v>11330.452</v>
      </c>
      <c r="AG59" s="86" t="n">
        <f aca="false">AF59-AC59</f>
        <v>10812.1215</v>
      </c>
      <c r="AH59" s="84" t="n">
        <f aca="false">IF(X59&gt;3260,IF(X59&gt;9510,(9510-3260)*AH$5,(X59-3260)*AH$5),0)</f>
        <v>187.5</v>
      </c>
      <c r="AI59" s="87" t="n">
        <f aca="false">IF(X59&gt;9510,IF(X59&gt;15000,(15000-9510)*AI$5,(X59-9510)*AI$5),0)</f>
        <v>42.8305</v>
      </c>
      <c r="AJ59" s="87" t="n">
        <f aca="false">IF(X59&gt;15000,IF(X59&gt;20000,(20000-15000)*AJ$5,(X59-15000)*AJ$5),0)</f>
        <v>0</v>
      </c>
      <c r="AK59" s="87" t="n">
        <f aca="false">IF(X59&gt;20000,IF(X59&gt;25000,(25000-20000)*AK$5,(X59-20000)*AK$5),0)</f>
        <v>0</v>
      </c>
      <c r="AL59" s="87" t="n">
        <f aca="false">IF(X59&gt;25000,IF(X59&gt;30000,(30000-25000)*AL$5,(X59-25000)*AL$5),0)</f>
        <v>0</v>
      </c>
      <c r="AM59" s="82" t="n">
        <f aca="false">IF(X59&gt;30000,(X59-30000)*AM$5,0)</f>
        <v>0</v>
      </c>
      <c r="AN59" s="89" t="n">
        <f aca="false">SUM(AH59:AM59)</f>
        <v>230.3305</v>
      </c>
      <c r="AO59" s="84" t="n">
        <f aca="false">IF(Z59&gt;3260,IF(Z59&gt;9510,(9510-3260)*AO$5,(Z59-3260)*AO$5),0)</f>
        <v>187.5</v>
      </c>
      <c r="AP59" s="87" t="n">
        <f aca="false">IF(Z59&gt;9510,IF(Z59&gt;15000,(15000-9510)*AP$5,(Z59-9510)*AP$5),0)</f>
        <v>274.5</v>
      </c>
      <c r="AQ59" s="87" t="n">
        <f aca="false">IF(Z59&gt;15000,IF(Z59&gt;20000,(20000-15000)*AQ$5,(Z59-15000)*AQ$5),0)</f>
        <v>375</v>
      </c>
      <c r="AR59" s="87" t="n">
        <f aca="false">IF(Z59&gt;20000,IF(Z59&gt;25000,(25000-20000)*AR$5,(Z59-20000)*AR$5),0)</f>
        <v>500</v>
      </c>
      <c r="AS59" s="87" t="n">
        <f aca="false">IF(Z59&gt;25000,IF(Z59&gt;30000,(30000-25000)*AS$5,(Z59-25000)*AS$5),0)</f>
        <v>750</v>
      </c>
      <c r="AT59" s="82" t="n">
        <f aca="false">IF(Z59&gt;30000,(Z59-30000)*AT$5,0)</f>
        <v>18160.904</v>
      </c>
      <c r="AU59" s="89" t="n">
        <f aca="false">SUM(AO59:AT59)</f>
        <v>20247.904</v>
      </c>
      <c r="AV59" s="90" t="n">
        <f aca="false">AU59-AN59</f>
        <v>20017.5735</v>
      </c>
      <c r="AW59" s="86"/>
      <c r="AX59" s="79" t="n">
        <f aca="false">Y59-AG59-AV59-AW59</f>
        <v>79608.215</v>
      </c>
      <c r="AY59" s="91" t="s">
        <v>35</v>
      </c>
    </row>
    <row r="60" customFormat="false" ht="16.5" hidden="false" customHeight="true" outlineLevel="0" collapsed="false">
      <c r="B60" s="63" t="n">
        <v>55</v>
      </c>
      <c r="C60" s="63"/>
      <c r="D60" s="63"/>
      <c r="E60" s="64" t="s">
        <v>98</v>
      </c>
      <c r="F60" s="65" t="s">
        <v>66</v>
      </c>
      <c r="G60" s="66" t="n">
        <v>0</v>
      </c>
      <c r="H60" s="67" t="n">
        <v>0</v>
      </c>
      <c r="I60" s="66"/>
      <c r="J60" s="68"/>
      <c r="K60" s="66"/>
      <c r="L60" s="69"/>
      <c r="M60" s="70" t="n">
        <f aca="false">(H60+J60+L60)/3</f>
        <v>0</v>
      </c>
      <c r="N60" s="93" t="s">
        <v>41</v>
      </c>
      <c r="O60" s="93" t="s">
        <v>41</v>
      </c>
      <c r="P60" s="93" t="s">
        <v>41</v>
      </c>
      <c r="Q60" s="72" t="n">
        <f aca="false">SUM(N60:P60)/IF((3-COUNTIF(N60:P60,"NE")=0),1,(3-COUNTIF(N60:P60,"NE")))</f>
        <v>0</v>
      </c>
      <c r="R60" s="72" t="n">
        <f aca="false">IF(Q60&lt;=2,0,Q60)</f>
        <v>0</v>
      </c>
      <c r="S60" s="73" t="n">
        <f aca="false">M60*R60</f>
        <v>0</v>
      </c>
      <c r="T60" s="74" t="n">
        <f aca="false">$M$3</f>
        <v>4.94188619900111</v>
      </c>
      <c r="U60" s="75" t="n">
        <f aca="false">ROUNDDOWN(S60*T60,2)</f>
        <v>0</v>
      </c>
      <c r="V60" s="76"/>
      <c r="W60" s="21"/>
      <c r="X60" s="78" t="n">
        <v>0</v>
      </c>
      <c r="Y60" s="79" t="n">
        <f aca="false">U60</f>
        <v>0</v>
      </c>
      <c r="Z60" s="80" t="n">
        <f aca="false">X60+Y60</f>
        <v>0</v>
      </c>
      <c r="AA60" s="81" t="n">
        <f aca="false">IF(X60&lt;=15000,X60*AA$5,15000*AA$5)</f>
        <v>0</v>
      </c>
      <c r="AB60" s="82" t="n">
        <f aca="false">IF(X60&lt;=15000,0,(X60-15000)*AB$5)</f>
        <v>0</v>
      </c>
      <c r="AC60" s="94" t="n">
        <f aca="false">SUM(AA60:AB60)</f>
        <v>0</v>
      </c>
      <c r="AD60" s="84" t="n">
        <f aca="false">IF(Z60&lt;=15000,Z60*AD$5,15000*AD$5)</f>
        <v>0</v>
      </c>
      <c r="AE60" s="82" t="n">
        <f aca="false">IF(Z60&lt;=15000,0,(Z60-15000)*AE$5)</f>
        <v>0</v>
      </c>
      <c r="AF60" s="85" t="n">
        <f aca="false">SUM(AD60:AE60)</f>
        <v>0</v>
      </c>
      <c r="AG60" s="86" t="n">
        <f aca="false">AF60-AC60</f>
        <v>0</v>
      </c>
      <c r="AH60" s="84" t="n">
        <f aca="false">IF(X60&gt;3260,IF(X60&gt;9510,(9510-3260)*AH$5,(X60-3260)*AH$5),0)</f>
        <v>0</v>
      </c>
      <c r="AI60" s="87" t="n">
        <f aca="false">IF(X60&gt;9510,IF(X60&gt;15000,(15000-9510)*AI$5,(X60-9510)*AI$5),0)</f>
        <v>0</v>
      </c>
      <c r="AJ60" s="87" t="n">
        <f aca="false">IF(X60&gt;15000,IF(X60&gt;20000,(20000-15000)*AJ$5,(X60-15000)*AJ$5),0)</f>
        <v>0</v>
      </c>
      <c r="AK60" s="87" t="n">
        <f aca="false">IF(X60&gt;20000,IF(X60&gt;25000,(25000-20000)*AK$5,(X60-20000)*AK$5),0)</f>
        <v>0</v>
      </c>
      <c r="AL60" s="87" t="n">
        <f aca="false">IF(X60&gt;25000,IF(X60&gt;30000,(30000-25000)*AL$5,(X60-25000)*AL$5),0)</f>
        <v>0</v>
      </c>
      <c r="AM60" s="82" t="n">
        <f aca="false">IF(X60&gt;30000,(X60-30000)*AM$5,0)</f>
        <v>0</v>
      </c>
      <c r="AN60" s="89" t="n">
        <f aca="false">SUM(AH60:AM60)</f>
        <v>0</v>
      </c>
      <c r="AO60" s="84" t="n">
        <f aca="false">IF(Z60&gt;3260,IF(Z60&gt;9510,(9510-3260)*AO$5,(Z60-3260)*AO$5),0)</f>
        <v>0</v>
      </c>
      <c r="AP60" s="87" t="n">
        <f aca="false">IF(Z60&gt;9510,IF(Z60&gt;15000,(15000-9510)*AP$5,(Z60-9510)*AP$5),0)</f>
        <v>0</v>
      </c>
      <c r="AQ60" s="87" t="n">
        <f aca="false">IF(Z60&gt;15000,IF(Z60&gt;20000,(20000-15000)*AQ$5,(Z60-15000)*AQ$5),0)</f>
        <v>0</v>
      </c>
      <c r="AR60" s="87" t="n">
        <f aca="false">IF(Z60&gt;20000,IF(Z60&gt;25000,(25000-20000)*AR$5,(Z60-20000)*AR$5),0)</f>
        <v>0</v>
      </c>
      <c r="AS60" s="87" t="n">
        <f aca="false">IF(Z60&gt;25000,IF(Z60&gt;30000,(30000-25000)*AS$5,(Z60-25000)*AS$5),0)</f>
        <v>0</v>
      </c>
      <c r="AT60" s="82" t="n">
        <f aca="false">IF(Z60&gt;30000,(Z60-30000)*AT$5,0)</f>
        <v>0</v>
      </c>
      <c r="AU60" s="89" t="n">
        <f aca="false">SUM(AO60:AT60)</f>
        <v>0</v>
      </c>
      <c r="AV60" s="90" t="n">
        <f aca="false">AU60-AN60</f>
        <v>0</v>
      </c>
      <c r="AW60" s="86"/>
      <c r="AX60" s="79" t="n">
        <f aca="false">Y60-AG60-AV60-AW60</f>
        <v>0</v>
      </c>
      <c r="AY60" s="91" t="s">
        <v>35</v>
      </c>
    </row>
    <row r="61" customFormat="false" ht="16.5" hidden="false" customHeight="true" outlineLevel="0" collapsed="false">
      <c r="B61" s="62" t="n">
        <v>56</v>
      </c>
      <c r="C61" s="62"/>
      <c r="D61" s="62"/>
      <c r="E61" s="64" t="s">
        <v>99</v>
      </c>
      <c r="F61" s="65" t="s">
        <v>57</v>
      </c>
      <c r="G61" s="66" t="n">
        <v>134</v>
      </c>
      <c r="H61" s="67" t="n">
        <v>6488.06</v>
      </c>
      <c r="I61" s="66" t="n">
        <v>190.5</v>
      </c>
      <c r="J61" s="68" t="n">
        <v>5896.9</v>
      </c>
      <c r="K61" s="66" t="n">
        <v>185</v>
      </c>
      <c r="L61" s="69" t="n">
        <v>5726.65</v>
      </c>
      <c r="M61" s="70" t="n">
        <f aca="false">(H61+J61+L61)/3</f>
        <v>6037.20333333333</v>
      </c>
      <c r="N61" s="71" t="n">
        <v>4</v>
      </c>
      <c r="O61" s="71" t="n">
        <v>4</v>
      </c>
      <c r="P61" s="71" t="n">
        <v>4</v>
      </c>
      <c r="Q61" s="72" t="n">
        <f aca="false">SUM(N61:P61)/IF((3-COUNTIF(N61:P61,"NE")=0),1,(3-COUNTIF(N61:P61,"NE")))</f>
        <v>4</v>
      </c>
      <c r="R61" s="72" t="n">
        <f aca="false">IF(Q61&lt;=2,0,Q61)</f>
        <v>4</v>
      </c>
      <c r="S61" s="73" t="n">
        <f aca="false">M61*R61</f>
        <v>24148.8133333333</v>
      </c>
      <c r="T61" s="74" t="n">
        <f aca="false">$M$3</f>
        <v>4.94188619900111</v>
      </c>
      <c r="U61" s="75" t="n">
        <f aca="false">ROUNDDOWN(S61*T61,2)</f>
        <v>119340.68</v>
      </c>
      <c r="V61" s="76"/>
      <c r="W61" s="21"/>
      <c r="X61" s="78" t="n">
        <f aca="false">VLOOKUP(E61,SALARIO!$D$4:$G$252,4,FALSE())</f>
        <v>15181.59</v>
      </c>
      <c r="Y61" s="79" t="n">
        <f aca="false">U61</f>
        <v>119340.68</v>
      </c>
      <c r="Z61" s="80" t="n">
        <f aca="false">X61+Y61</f>
        <v>134522.27</v>
      </c>
      <c r="AA61" s="81" t="n">
        <f aca="false">IF(X61&lt;=15000,X61*AA$5,15000*AA$5)</f>
        <v>750</v>
      </c>
      <c r="AB61" s="82" t="n">
        <f aca="false">IF(X61&lt;=15000,0,(X61-15000)*AB$5)</f>
        <v>18.159</v>
      </c>
      <c r="AC61" s="94" t="n">
        <f aca="false">SUM(AA61:AB61)</f>
        <v>768.159</v>
      </c>
      <c r="AD61" s="84" t="n">
        <f aca="false">IF(Z61&lt;=15000,Z61*AD$5,15000*AD$5)</f>
        <v>750</v>
      </c>
      <c r="AE61" s="82" t="n">
        <f aca="false">IF(Z61&lt;=15000,0,(Z61-15000)*AE$5)</f>
        <v>11952.227</v>
      </c>
      <c r="AF61" s="85" t="n">
        <f aca="false">SUM(AD61:AE61)</f>
        <v>12702.227</v>
      </c>
      <c r="AG61" s="86" t="n">
        <f aca="false">AF61-AC61</f>
        <v>11934.068</v>
      </c>
      <c r="AH61" s="84" t="n">
        <f aca="false">IF(X61&gt;3260,IF(X61&gt;9510,(9510-3260)*AH$5,(X61-3260)*AH$5),0)</f>
        <v>187.5</v>
      </c>
      <c r="AI61" s="87" t="n">
        <f aca="false">IF(X61&gt;9510,IF(X61&gt;15000,(15000-9510)*AI$5,(X61-9510)*AI$5),0)</f>
        <v>274.5</v>
      </c>
      <c r="AJ61" s="87" t="n">
        <f aca="false">IF(X61&gt;15000,IF(X61&gt;20000,(20000-15000)*AJ$5,(X61-15000)*AJ$5),0)</f>
        <v>13.61925</v>
      </c>
      <c r="AK61" s="87" t="n">
        <f aca="false">IF(X61&gt;20000,IF(X61&gt;25000,(25000-20000)*AK$5,(X61-20000)*AK$5),0)</f>
        <v>0</v>
      </c>
      <c r="AL61" s="87" t="n">
        <f aca="false">IF(X61&gt;25000,IF(X61&gt;30000,(30000-25000)*AL$5,(X61-25000)*AL$5),0)</f>
        <v>0</v>
      </c>
      <c r="AM61" s="82" t="n">
        <f aca="false">IF(X61&gt;30000,(X61-30000)*AM$5,0)</f>
        <v>0</v>
      </c>
      <c r="AN61" s="89" t="n">
        <f aca="false">SUM(AH61:AM61)</f>
        <v>475.61925</v>
      </c>
      <c r="AO61" s="84" t="n">
        <f aca="false">IF(Z61&gt;3260,IF(Z61&gt;9510,(9510-3260)*AO$5,(Z61-3260)*AO$5),0)</f>
        <v>187.5</v>
      </c>
      <c r="AP61" s="87" t="n">
        <f aca="false">IF(Z61&gt;9510,IF(Z61&gt;15000,(15000-9510)*AP$5,(Z61-9510)*AP$5),0)</f>
        <v>274.5</v>
      </c>
      <c r="AQ61" s="87" t="n">
        <f aca="false">IF(Z61&gt;15000,IF(Z61&gt;20000,(20000-15000)*AQ$5,(Z61-15000)*AQ$5),0)</f>
        <v>375</v>
      </c>
      <c r="AR61" s="87" t="n">
        <f aca="false">IF(Z61&gt;20000,IF(Z61&gt;25000,(25000-20000)*AR$5,(Z61-20000)*AR$5),0)</f>
        <v>500</v>
      </c>
      <c r="AS61" s="87" t="n">
        <f aca="false">IF(Z61&gt;25000,IF(Z61&gt;30000,(30000-25000)*AS$5,(Z61-25000)*AS$5),0)</f>
        <v>750</v>
      </c>
      <c r="AT61" s="82" t="n">
        <f aca="false">IF(Z61&gt;30000,(Z61-30000)*AT$5,0)</f>
        <v>20904.454</v>
      </c>
      <c r="AU61" s="89" t="n">
        <f aca="false">SUM(AO61:AT61)</f>
        <v>22991.454</v>
      </c>
      <c r="AV61" s="90" t="n">
        <f aca="false">AU61-AN61</f>
        <v>22515.83475</v>
      </c>
      <c r="AW61" s="86"/>
      <c r="AX61" s="79" t="n">
        <f aca="false">Y61-AG61-AV61-AW61</f>
        <v>84890.77725</v>
      </c>
      <c r="AY61" s="91" t="s">
        <v>35</v>
      </c>
    </row>
    <row r="62" s="95" customFormat="true" ht="16.5" hidden="false" customHeight="true" outlineLevel="0" collapsed="false">
      <c r="B62" s="63" t="n">
        <v>57</v>
      </c>
      <c r="C62" s="63"/>
      <c r="D62" s="63"/>
      <c r="E62" s="64" t="s">
        <v>100</v>
      </c>
      <c r="F62" s="65" t="s">
        <v>57</v>
      </c>
      <c r="G62" s="66" t="n">
        <v>186</v>
      </c>
      <c r="H62" s="67" t="n">
        <v>7076</v>
      </c>
      <c r="I62" s="66" t="n">
        <v>193</v>
      </c>
      <c r="J62" s="68" t="n">
        <v>5974.29</v>
      </c>
      <c r="K62" s="66" t="n">
        <v>185</v>
      </c>
      <c r="L62" s="69" t="n">
        <v>5726.65</v>
      </c>
      <c r="M62" s="70" t="n">
        <f aca="false">(H62+J62+L62)/3</f>
        <v>6258.98</v>
      </c>
      <c r="N62" s="71" t="n">
        <v>4</v>
      </c>
      <c r="O62" s="71" t="n">
        <v>4</v>
      </c>
      <c r="P62" s="71" t="n">
        <v>4</v>
      </c>
      <c r="Q62" s="72" t="n">
        <f aca="false">SUM(N62:P62)/IF((3-COUNTIF(N62:P62,"NE")=0),1,(3-COUNTIF(N62:P62,"NE")))</f>
        <v>4</v>
      </c>
      <c r="R62" s="72" t="n">
        <f aca="false">IF(Q62&lt;=2,0,Q62)</f>
        <v>4</v>
      </c>
      <c r="S62" s="73" t="n">
        <f aca="false">M62*R62</f>
        <v>25035.92</v>
      </c>
      <c r="T62" s="74" t="n">
        <f aca="false">$M$3</f>
        <v>4.94188619900111</v>
      </c>
      <c r="U62" s="75" t="n">
        <f aca="false">ROUNDDOWN(S62*T62,2)</f>
        <v>123724.66</v>
      </c>
      <c r="V62" s="76"/>
      <c r="W62" s="21"/>
      <c r="X62" s="78" t="n">
        <f aca="false">VLOOKUP(E62,SALARIO!$D$4:$G$252,4,FALSE())</f>
        <v>10477.68</v>
      </c>
      <c r="Y62" s="79" t="n">
        <f aca="false">U62</f>
        <v>123724.66</v>
      </c>
      <c r="Z62" s="80" t="n">
        <f aca="false">X62+Y62</f>
        <v>134202.34</v>
      </c>
      <c r="AA62" s="81" t="n">
        <f aca="false">IF(X62&lt;=15000,X62*AA$5,15000*AA$5)</f>
        <v>523.884</v>
      </c>
      <c r="AB62" s="82" t="n">
        <f aca="false">IF(X62&lt;=15000,0,(X62-15000)*AB$5)</f>
        <v>0</v>
      </c>
      <c r="AC62" s="94" t="n">
        <f aca="false">SUM(AA62:AB62)</f>
        <v>523.884</v>
      </c>
      <c r="AD62" s="84" t="n">
        <f aca="false">IF(Z62&lt;=15000,Z62*AD$5,15000*AD$5)</f>
        <v>750</v>
      </c>
      <c r="AE62" s="82" t="n">
        <f aca="false">IF(Z62&lt;=15000,0,(Z62-15000)*AE$5)</f>
        <v>11920.234</v>
      </c>
      <c r="AF62" s="85" t="n">
        <f aca="false">SUM(AD62:AE62)</f>
        <v>12670.234</v>
      </c>
      <c r="AG62" s="86" t="n">
        <f aca="false">AF62-AC62</f>
        <v>12146.35</v>
      </c>
      <c r="AH62" s="84" t="n">
        <f aca="false">IF(X62&gt;3260,IF(X62&gt;9510,(9510-3260)*AH$5,(X62-3260)*AH$5),0)</f>
        <v>187.5</v>
      </c>
      <c r="AI62" s="87" t="n">
        <f aca="false">IF(X62&gt;9510,IF(X62&gt;15000,(15000-9510)*AI$5,(X62-9510)*AI$5),0)</f>
        <v>48.384</v>
      </c>
      <c r="AJ62" s="87" t="n">
        <f aca="false">IF(X62&gt;15000,IF(X62&gt;20000,(20000-15000)*AJ$5,(X62-15000)*AJ$5),0)</f>
        <v>0</v>
      </c>
      <c r="AK62" s="87" t="n">
        <f aca="false">IF(X62&gt;20000,IF(X62&gt;25000,(25000-20000)*AK$5,(X62-20000)*AK$5),0)</f>
        <v>0</v>
      </c>
      <c r="AL62" s="87" t="n">
        <f aca="false">IF(X62&gt;25000,IF(X62&gt;30000,(30000-25000)*AL$5,(X62-25000)*AL$5),0)</f>
        <v>0</v>
      </c>
      <c r="AM62" s="82" t="n">
        <f aca="false">IF(X62&gt;30000,(X62-30000)*AM$5,0)</f>
        <v>0</v>
      </c>
      <c r="AN62" s="89" t="n">
        <f aca="false">SUM(AH62:AM62)</f>
        <v>235.884</v>
      </c>
      <c r="AO62" s="84" t="n">
        <f aca="false">IF(Z62&gt;3260,IF(Z62&gt;9510,(9510-3260)*AO$5,(Z62-3260)*AO$5),0)</f>
        <v>187.5</v>
      </c>
      <c r="AP62" s="87" t="n">
        <f aca="false">IF(Z62&gt;9510,IF(Z62&gt;15000,(15000-9510)*AP$5,(Z62-9510)*AP$5),0)</f>
        <v>274.5</v>
      </c>
      <c r="AQ62" s="87" t="n">
        <f aca="false">IF(Z62&gt;15000,IF(Z62&gt;20000,(20000-15000)*AQ$5,(Z62-15000)*AQ$5),0)</f>
        <v>375</v>
      </c>
      <c r="AR62" s="87" t="n">
        <f aca="false">IF(Z62&gt;20000,IF(Z62&gt;25000,(25000-20000)*AR$5,(Z62-20000)*AR$5),0)</f>
        <v>500</v>
      </c>
      <c r="AS62" s="87" t="n">
        <f aca="false">IF(Z62&gt;25000,IF(Z62&gt;30000,(30000-25000)*AS$5,(Z62-25000)*AS$5),0)</f>
        <v>750</v>
      </c>
      <c r="AT62" s="82" t="n">
        <f aca="false">IF(Z62&gt;30000,(Z62-30000)*AT$5,0)</f>
        <v>20840.468</v>
      </c>
      <c r="AU62" s="89" t="n">
        <f aca="false">SUM(AO62:AT62)</f>
        <v>22927.468</v>
      </c>
      <c r="AV62" s="90" t="n">
        <f aca="false">AU62-AN62</f>
        <v>22691.584</v>
      </c>
      <c r="AW62" s="86"/>
      <c r="AX62" s="79" t="n">
        <f aca="false">Y62-AG62-AV62-AW62</f>
        <v>88886.726</v>
      </c>
      <c r="AY62" s="91" t="s">
        <v>35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customFormat="false" ht="16.5" hidden="false" customHeight="true" outlineLevel="0" collapsed="false">
      <c r="B63" s="63" t="n">
        <v>58</v>
      </c>
      <c r="C63" s="63"/>
      <c r="D63" s="63"/>
      <c r="E63" s="64" t="s">
        <v>101</v>
      </c>
      <c r="F63" s="65" t="s">
        <v>66</v>
      </c>
      <c r="G63" s="66" t="n">
        <v>62</v>
      </c>
      <c r="H63" s="67" t="n">
        <v>1789.09</v>
      </c>
      <c r="I63" s="66" t="n">
        <v>0</v>
      </c>
      <c r="J63" s="68" t="n">
        <v>0</v>
      </c>
      <c r="K63" s="66"/>
      <c r="L63" s="69"/>
      <c r="M63" s="70" t="n">
        <f aca="false">(H63+J63+L63)/3</f>
        <v>596.363333333333</v>
      </c>
      <c r="N63" s="71" t="n">
        <v>4</v>
      </c>
      <c r="O63" s="93" t="s">
        <v>41</v>
      </c>
      <c r="P63" s="93" t="s">
        <v>41</v>
      </c>
      <c r="Q63" s="72" t="n">
        <f aca="false">SUM(N63:P63)/IF((3-COUNTIF(N63:P63,"NE")=0),1,(3-COUNTIF(N63:P63,"NE")))</f>
        <v>4</v>
      </c>
      <c r="R63" s="72" t="n">
        <f aca="false">IF(Q63&lt;=2,0,Q63)</f>
        <v>4</v>
      </c>
      <c r="S63" s="73" t="n">
        <f aca="false">M63*R63</f>
        <v>2385.45333333333</v>
      </c>
      <c r="T63" s="74" t="n">
        <f aca="false">$M$3</f>
        <v>4.94188619900111</v>
      </c>
      <c r="U63" s="75" t="n">
        <f aca="false">ROUNDDOWN(S63*T63,2)</f>
        <v>11788.63</v>
      </c>
      <c r="V63" s="76"/>
      <c r="W63" s="21"/>
      <c r="X63" s="78" t="n">
        <v>0</v>
      </c>
      <c r="Y63" s="79" t="n">
        <f aca="false">U63</f>
        <v>11788.63</v>
      </c>
      <c r="Z63" s="80" t="n">
        <f aca="false">X63+Y63</f>
        <v>11788.63</v>
      </c>
      <c r="AA63" s="81" t="n">
        <f aca="false">IF(X63&lt;=15000,X63*AA$5,15000*AA$5)</f>
        <v>0</v>
      </c>
      <c r="AB63" s="82" t="n">
        <f aca="false">IF(X63&lt;=15000,0,(X63-15000)*AB$5)</f>
        <v>0</v>
      </c>
      <c r="AC63" s="94" t="n">
        <f aca="false">SUM(AA63:AB63)</f>
        <v>0</v>
      </c>
      <c r="AD63" s="84" t="n">
        <f aca="false">IF(Z63&lt;=15000,Z63*AD$5,15000*AD$5)</f>
        <v>589.4315</v>
      </c>
      <c r="AE63" s="82" t="n">
        <f aca="false">IF(Z63&lt;=15000,0,(Z63-15000)*AE$5)</f>
        <v>0</v>
      </c>
      <c r="AF63" s="85" t="n">
        <f aca="false">SUM(AD63:AE63)</f>
        <v>589.4315</v>
      </c>
      <c r="AG63" s="86" t="n">
        <f aca="false">AF63-AC63</f>
        <v>589.4315</v>
      </c>
      <c r="AH63" s="84" t="n">
        <f aca="false">IF(X63&gt;3260,IF(X63&gt;9510,(9510-3260)*AH$5,(X63-3260)*AH$5),0)</f>
        <v>0</v>
      </c>
      <c r="AI63" s="87" t="n">
        <f aca="false">IF(X63&gt;9510,IF(X63&gt;15000,(15000-9510)*AI$5,(X63-9510)*AI$5),0)</f>
        <v>0</v>
      </c>
      <c r="AJ63" s="87" t="n">
        <f aca="false">IF(X63&gt;15000,IF(X63&gt;20000,(20000-15000)*AJ$5,(X63-15000)*AJ$5),0)</f>
        <v>0</v>
      </c>
      <c r="AK63" s="87" t="n">
        <f aca="false">IF(X63&gt;20000,IF(X63&gt;25000,(25000-20000)*AK$5,(X63-20000)*AK$5),0)</f>
        <v>0</v>
      </c>
      <c r="AL63" s="87" t="n">
        <f aca="false">IF(X63&gt;25000,IF(X63&gt;30000,(30000-25000)*AL$5,(X63-25000)*AL$5),0)</f>
        <v>0</v>
      </c>
      <c r="AM63" s="82" t="n">
        <f aca="false">IF(X63&gt;30000,(X63-30000)*AM$5,0)</f>
        <v>0</v>
      </c>
      <c r="AN63" s="89" t="n">
        <f aca="false">SUM(AH63:AM63)</f>
        <v>0</v>
      </c>
      <c r="AO63" s="84" t="n">
        <f aca="false">IF(Z63&gt;3260,IF(Z63&gt;9510,(9510-3260)*AO$5,(Z63-3260)*AO$5),0)</f>
        <v>187.5</v>
      </c>
      <c r="AP63" s="87" t="n">
        <f aca="false">IF(Z63&gt;9510,IF(Z63&gt;15000,(15000-9510)*AP$5,(Z63-9510)*AP$5),0)</f>
        <v>113.9315</v>
      </c>
      <c r="AQ63" s="87" t="n">
        <f aca="false">IF(Z63&gt;15000,IF(Z63&gt;20000,(20000-15000)*AQ$5,(Z63-15000)*AQ$5),0)</f>
        <v>0</v>
      </c>
      <c r="AR63" s="87" t="n">
        <f aca="false">IF(Z63&gt;20000,IF(Z63&gt;25000,(25000-20000)*AR$5,(Z63-20000)*AR$5),0)</f>
        <v>0</v>
      </c>
      <c r="AS63" s="87" t="n">
        <f aca="false">IF(Z63&gt;25000,IF(Z63&gt;30000,(30000-25000)*AS$5,(Z63-25000)*AS$5),0)</f>
        <v>0</v>
      </c>
      <c r="AT63" s="82" t="n">
        <f aca="false">IF(Z63&gt;30000,(Z63-30000)*AT$5,0)</f>
        <v>0</v>
      </c>
      <c r="AU63" s="89" t="n">
        <f aca="false">SUM(AO63:AT63)</f>
        <v>301.4315</v>
      </c>
      <c r="AV63" s="90" t="n">
        <f aca="false">AU63-AN63</f>
        <v>301.4315</v>
      </c>
      <c r="AW63" s="86"/>
      <c r="AX63" s="79" t="n">
        <f aca="false">Y63-AG63-AV63-AW63</f>
        <v>10897.767</v>
      </c>
      <c r="AY63" s="91" t="s">
        <v>35</v>
      </c>
    </row>
    <row r="64" customFormat="false" ht="16.5" hidden="false" customHeight="true" outlineLevel="0" collapsed="false">
      <c r="B64" s="63" t="n">
        <v>59</v>
      </c>
      <c r="C64" s="63"/>
      <c r="D64" s="63"/>
      <c r="E64" s="64" t="s">
        <v>102</v>
      </c>
      <c r="F64" s="65" t="s">
        <v>66</v>
      </c>
      <c r="G64" s="66" t="n">
        <v>36</v>
      </c>
      <c r="H64" s="67" t="n">
        <v>1038.82</v>
      </c>
      <c r="I64" s="66" t="n">
        <v>0</v>
      </c>
      <c r="J64" s="68" t="n">
        <v>0</v>
      </c>
      <c r="K64" s="66"/>
      <c r="L64" s="69"/>
      <c r="M64" s="70" t="n">
        <f aca="false">(H64+J64+L64)/3</f>
        <v>346.273333333333</v>
      </c>
      <c r="N64" s="71" t="n">
        <v>2</v>
      </c>
      <c r="O64" s="93" t="s">
        <v>41</v>
      </c>
      <c r="P64" s="93" t="s">
        <v>41</v>
      </c>
      <c r="Q64" s="72" t="n">
        <f aca="false">SUM(N64:P64)/IF((3-COUNTIF(N64:P64,"NE")=0),1,(3-COUNTIF(N64:P64,"NE")))</f>
        <v>2</v>
      </c>
      <c r="R64" s="72" t="n">
        <f aca="false">IF(Q64&lt;=2,0,Q64)</f>
        <v>0</v>
      </c>
      <c r="S64" s="73" t="n">
        <f aca="false">M64*R64</f>
        <v>0</v>
      </c>
      <c r="T64" s="74" t="n">
        <f aca="false">$M$3</f>
        <v>4.94188619900111</v>
      </c>
      <c r="U64" s="75" t="n">
        <f aca="false">ROUNDDOWN(S64*T64,2)</f>
        <v>0</v>
      </c>
      <c r="V64" s="76"/>
      <c r="W64" s="21"/>
      <c r="X64" s="78" t="n">
        <v>0</v>
      </c>
      <c r="Y64" s="79" t="n">
        <f aca="false">U64</f>
        <v>0</v>
      </c>
      <c r="Z64" s="80" t="n">
        <f aca="false">X64+Y64</f>
        <v>0</v>
      </c>
      <c r="AA64" s="81" t="n">
        <f aca="false">IF(X64&lt;=15000,X64*AA$5,15000*AA$5)</f>
        <v>0</v>
      </c>
      <c r="AB64" s="82" t="n">
        <f aca="false">IF(X64&lt;=15000,0,(X64-15000)*AB$5)</f>
        <v>0</v>
      </c>
      <c r="AC64" s="94" t="n">
        <f aca="false">SUM(AA64:AB64)</f>
        <v>0</v>
      </c>
      <c r="AD64" s="84" t="n">
        <f aca="false">IF(Z64&lt;=15000,Z64*AD$5,15000*AD$5)</f>
        <v>0</v>
      </c>
      <c r="AE64" s="82" t="n">
        <f aca="false">IF(Z64&lt;=15000,0,(Z64-15000)*AE$5)</f>
        <v>0</v>
      </c>
      <c r="AF64" s="85" t="n">
        <f aca="false">SUM(AD64:AE64)</f>
        <v>0</v>
      </c>
      <c r="AG64" s="86" t="n">
        <f aca="false">AF64-AC64</f>
        <v>0</v>
      </c>
      <c r="AH64" s="84" t="n">
        <f aca="false">IF(X64&gt;3260,IF(X64&gt;9510,(9510-3260)*AH$5,(X64-3260)*AH$5),0)</f>
        <v>0</v>
      </c>
      <c r="AI64" s="87" t="n">
        <f aca="false">IF(X64&gt;9510,IF(X64&gt;15000,(15000-9510)*AI$5,(X64-9510)*AI$5),0)</f>
        <v>0</v>
      </c>
      <c r="AJ64" s="87" t="n">
        <f aca="false">IF(X64&gt;15000,IF(X64&gt;20000,(20000-15000)*AJ$5,(X64-15000)*AJ$5),0)</f>
        <v>0</v>
      </c>
      <c r="AK64" s="87" t="n">
        <f aca="false">IF(X64&gt;20000,IF(X64&gt;25000,(25000-20000)*AK$5,(X64-20000)*AK$5),0)</f>
        <v>0</v>
      </c>
      <c r="AL64" s="87" t="n">
        <f aca="false">IF(X64&gt;25000,IF(X64&gt;30000,(30000-25000)*AL$5,(X64-25000)*AL$5),0)</f>
        <v>0</v>
      </c>
      <c r="AM64" s="82" t="n">
        <f aca="false">IF(X64&gt;30000,(X64-30000)*AM$5,0)</f>
        <v>0</v>
      </c>
      <c r="AN64" s="89" t="n">
        <f aca="false">SUM(AH64:AM64)</f>
        <v>0</v>
      </c>
      <c r="AO64" s="84" t="n">
        <f aca="false">IF(Z64&gt;3260,IF(Z64&gt;9510,(9510-3260)*AO$5,(Z64-3260)*AO$5),0)</f>
        <v>0</v>
      </c>
      <c r="AP64" s="87" t="n">
        <f aca="false">IF(Z64&gt;9510,IF(Z64&gt;15000,(15000-9510)*AP$5,(Z64-9510)*AP$5),0)</f>
        <v>0</v>
      </c>
      <c r="AQ64" s="87" t="n">
        <f aca="false">IF(Z64&gt;15000,IF(Z64&gt;20000,(20000-15000)*AQ$5,(Z64-15000)*AQ$5),0)</f>
        <v>0</v>
      </c>
      <c r="AR64" s="87" t="n">
        <f aca="false">IF(Z64&gt;20000,IF(Z64&gt;25000,(25000-20000)*AR$5,(Z64-20000)*AR$5),0)</f>
        <v>0</v>
      </c>
      <c r="AS64" s="87" t="n">
        <f aca="false">IF(Z64&gt;25000,IF(Z64&gt;30000,(30000-25000)*AS$5,(Z64-25000)*AS$5),0)</f>
        <v>0</v>
      </c>
      <c r="AT64" s="82" t="n">
        <f aca="false">IF(Z64&gt;30000,(Z64-30000)*AT$5,0)</f>
        <v>0</v>
      </c>
      <c r="AU64" s="89" t="n">
        <f aca="false">SUM(AO64:AT64)</f>
        <v>0</v>
      </c>
      <c r="AV64" s="90" t="n">
        <f aca="false">AU64-AN64</f>
        <v>0</v>
      </c>
      <c r="AW64" s="86"/>
      <c r="AX64" s="79" t="n">
        <f aca="false">Y64-AG64-AV64-AW64</f>
        <v>0</v>
      </c>
      <c r="AY64" s="91" t="s">
        <v>35</v>
      </c>
    </row>
    <row r="65" customFormat="false" ht="16.5" hidden="false" customHeight="true" outlineLevel="0" collapsed="false">
      <c r="B65" s="63" t="n">
        <v>60</v>
      </c>
      <c r="C65" s="63"/>
      <c r="D65" s="63"/>
      <c r="E65" s="64" t="s">
        <v>103</v>
      </c>
      <c r="F65" s="65" t="s">
        <v>66</v>
      </c>
      <c r="G65" s="66" t="n">
        <v>44</v>
      </c>
      <c r="H65" s="67" t="n">
        <v>1269.67</v>
      </c>
      <c r="I65" s="66"/>
      <c r="J65" s="68"/>
      <c r="K65" s="66"/>
      <c r="L65" s="69"/>
      <c r="M65" s="70" t="n">
        <f aca="false">(H65+J65+L65)/3</f>
        <v>423.223333333333</v>
      </c>
      <c r="N65" s="71" t="n">
        <v>2</v>
      </c>
      <c r="O65" s="93" t="s">
        <v>41</v>
      </c>
      <c r="P65" s="93" t="s">
        <v>41</v>
      </c>
      <c r="Q65" s="72" t="n">
        <f aca="false">SUM(N65:P65)/IF((3-COUNTIF(N65:P65,"NE")=0),1,(3-COUNTIF(N65:P65,"NE")))</f>
        <v>2</v>
      </c>
      <c r="R65" s="72" t="n">
        <f aca="false">IF(Q65&lt;=2,0,Q65)</f>
        <v>0</v>
      </c>
      <c r="S65" s="73" t="n">
        <f aca="false">M65*R65</f>
        <v>0</v>
      </c>
      <c r="T65" s="74" t="n">
        <f aca="false">$M$3</f>
        <v>4.94188619900111</v>
      </c>
      <c r="U65" s="75" t="n">
        <f aca="false">ROUNDDOWN(S65*T65,2)</f>
        <v>0</v>
      </c>
      <c r="V65" s="76"/>
      <c r="W65" s="21"/>
      <c r="X65" s="78" t="n">
        <v>0</v>
      </c>
      <c r="Y65" s="79" t="n">
        <f aca="false">U65</f>
        <v>0</v>
      </c>
      <c r="Z65" s="80" t="n">
        <f aca="false">X65+Y65</f>
        <v>0</v>
      </c>
      <c r="AA65" s="81" t="n">
        <f aca="false">IF(X65&lt;=15000,X65*AA$5,15000*AA$5)</f>
        <v>0</v>
      </c>
      <c r="AB65" s="82" t="n">
        <f aca="false">IF(X65&lt;=15000,0,(X65-15000)*AB$5)</f>
        <v>0</v>
      </c>
      <c r="AC65" s="94" t="n">
        <f aca="false">SUM(AA65:AB65)</f>
        <v>0</v>
      </c>
      <c r="AD65" s="84" t="n">
        <f aca="false">IF(Z65&lt;=15000,Z65*AD$5,15000*AD$5)</f>
        <v>0</v>
      </c>
      <c r="AE65" s="82" t="n">
        <f aca="false">IF(Z65&lt;=15000,0,(Z65-15000)*AE$5)</f>
        <v>0</v>
      </c>
      <c r="AF65" s="85" t="n">
        <f aca="false">SUM(AD65:AE65)</f>
        <v>0</v>
      </c>
      <c r="AG65" s="86" t="n">
        <f aca="false">AF65-AC65</f>
        <v>0</v>
      </c>
      <c r="AH65" s="84" t="n">
        <f aca="false">IF(X65&gt;3260,IF(X65&gt;9510,(9510-3260)*AH$5,(X65-3260)*AH$5),0)</f>
        <v>0</v>
      </c>
      <c r="AI65" s="87" t="n">
        <f aca="false">IF(X65&gt;9510,IF(X65&gt;15000,(15000-9510)*AI$5,(X65-9510)*AI$5),0)</f>
        <v>0</v>
      </c>
      <c r="AJ65" s="87" t="n">
        <f aca="false">IF(X65&gt;15000,IF(X65&gt;20000,(20000-15000)*AJ$5,(X65-15000)*AJ$5),0)</f>
        <v>0</v>
      </c>
      <c r="AK65" s="87" t="n">
        <f aca="false">IF(X65&gt;20000,IF(X65&gt;25000,(25000-20000)*AK$5,(X65-20000)*AK$5),0)</f>
        <v>0</v>
      </c>
      <c r="AL65" s="87" t="n">
        <f aca="false">IF(X65&gt;25000,IF(X65&gt;30000,(30000-25000)*AL$5,(X65-25000)*AL$5),0)</f>
        <v>0</v>
      </c>
      <c r="AM65" s="82" t="n">
        <f aca="false">IF(X65&gt;30000,(X65-30000)*AM$5,0)</f>
        <v>0</v>
      </c>
      <c r="AN65" s="89" t="n">
        <f aca="false">SUM(AH65:AM65)</f>
        <v>0</v>
      </c>
      <c r="AO65" s="84" t="n">
        <f aca="false">IF(Z65&gt;3260,IF(Z65&gt;9510,(9510-3260)*AO$5,(Z65-3260)*AO$5),0)</f>
        <v>0</v>
      </c>
      <c r="AP65" s="87" t="n">
        <f aca="false">IF(Z65&gt;9510,IF(Z65&gt;15000,(15000-9510)*AP$5,(Z65-9510)*AP$5),0)</f>
        <v>0</v>
      </c>
      <c r="AQ65" s="87" t="n">
        <f aca="false">IF(Z65&gt;15000,IF(Z65&gt;20000,(20000-15000)*AQ$5,(Z65-15000)*AQ$5),0)</f>
        <v>0</v>
      </c>
      <c r="AR65" s="87" t="n">
        <f aca="false">IF(Z65&gt;20000,IF(Z65&gt;25000,(25000-20000)*AR$5,(Z65-20000)*AR$5),0)</f>
        <v>0</v>
      </c>
      <c r="AS65" s="87" t="n">
        <f aca="false">IF(Z65&gt;25000,IF(Z65&gt;30000,(30000-25000)*AS$5,(Z65-25000)*AS$5),0)</f>
        <v>0</v>
      </c>
      <c r="AT65" s="82" t="n">
        <f aca="false">IF(Z65&gt;30000,(Z65-30000)*AT$5,0)</f>
        <v>0</v>
      </c>
      <c r="AU65" s="89" t="n">
        <f aca="false">SUM(AO65:AT65)</f>
        <v>0</v>
      </c>
      <c r="AV65" s="90" t="n">
        <f aca="false">AU65-AN65</f>
        <v>0</v>
      </c>
      <c r="AW65" s="86"/>
      <c r="AX65" s="79" t="n">
        <f aca="false">Y65-AG65-AV65-AW65</f>
        <v>0</v>
      </c>
      <c r="AY65" s="91" t="s">
        <v>35</v>
      </c>
    </row>
    <row r="66" customFormat="false" ht="16.5" hidden="false" customHeight="true" outlineLevel="0" collapsed="false">
      <c r="B66" s="63" t="n">
        <v>61</v>
      </c>
      <c r="C66" s="63"/>
      <c r="D66" s="63"/>
      <c r="E66" s="64" t="s">
        <v>104</v>
      </c>
      <c r="F66" s="65" t="s">
        <v>66</v>
      </c>
      <c r="G66" s="66" t="n">
        <v>98</v>
      </c>
      <c r="H66" s="67" t="n">
        <v>3318.47</v>
      </c>
      <c r="I66" s="66" t="n">
        <v>193</v>
      </c>
      <c r="J66" s="68" t="n">
        <v>5569.25</v>
      </c>
      <c r="K66" s="66" t="n">
        <v>185</v>
      </c>
      <c r="L66" s="69" t="n">
        <v>5338.41</v>
      </c>
      <c r="M66" s="70" t="n">
        <f aca="false">(H66+J66+L66)/3</f>
        <v>4742.04333333333</v>
      </c>
      <c r="N66" s="71" t="n">
        <v>4</v>
      </c>
      <c r="O66" s="71" t="n">
        <v>4</v>
      </c>
      <c r="P66" s="71" t="n">
        <v>4</v>
      </c>
      <c r="Q66" s="72" t="n">
        <f aca="false">SUM(N66:P66)/IF((3-COUNTIF(N66:P66,"NE")=0),1,(3-COUNTIF(N66:P66,"NE")))</f>
        <v>4</v>
      </c>
      <c r="R66" s="72" t="n">
        <f aca="false">IF(Q66&lt;=2,0,Q66)</f>
        <v>4</v>
      </c>
      <c r="S66" s="73" t="n">
        <f aca="false">M66*R66</f>
        <v>18968.1733333333</v>
      </c>
      <c r="T66" s="74" t="n">
        <f aca="false">$M$3</f>
        <v>4.94188619900111</v>
      </c>
      <c r="U66" s="75" t="n">
        <f aca="false">ROUNDDOWN(S66*T66,2)</f>
        <v>93738.55</v>
      </c>
      <c r="V66" s="76"/>
      <c r="W66" s="21"/>
      <c r="X66" s="78" t="n">
        <f aca="false">VLOOKUP(E66,SALARIO!$D$4:$G$252,4,FALSE())</f>
        <v>11622.54</v>
      </c>
      <c r="Y66" s="79" t="n">
        <f aca="false">U66</f>
        <v>93738.55</v>
      </c>
      <c r="Z66" s="80" t="n">
        <f aca="false">X66+Y66</f>
        <v>105361.09</v>
      </c>
      <c r="AA66" s="81" t="n">
        <f aca="false">IF(X66&lt;=15000,X66*AA$5,15000*AA$5)</f>
        <v>581.127</v>
      </c>
      <c r="AB66" s="82" t="n">
        <f aca="false">IF(X66&lt;=15000,0,(X66-15000)*AB$5)</f>
        <v>0</v>
      </c>
      <c r="AC66" s="94" t="n">
        <f aca="false">SUM(AA66:AB66)</f>
        <v>581.127</v>
      </c>
      <c r="AD66" s="84" t="n">
        <f aca="false">IF(Z66&lt;=15000,Z66*AD$5,15000*AD$5)</f>
        <v>750</v>
      </c>
      <c r="AE66" s="82" t="n">
        <f aca="false">IF(Z66&lt;=15000,0,(Z66-15000)*AE$5)</f>
        <v>9036.109</v>
      </c>
      <c r="AF66" s="85" t="n">
        <f aca="false">SUM(AD66:AE66)</f>
        <v>9786.109</v>
      </c>
      <c r="AG66" s="86" t="n">
        <f aca="false">AF66-AC66</f>
        <v>9204.982</v>
      </c>
      <c r="AH66" s="84" t="n">
        <f aca="false">IF(X66&gt;3260,IF(X66&gt;9510,(9510-3260)*AH$5,(X66-3260)*AH$5),0)</f>
        <v>187.5</v>
      </c>
      <c r="AI66" s="87" t="n">
        <f aca="false">IF(X66&gt;9510,IF(X66&gt;15000,(15000-9510)*AI$5,(X66-9510)*AI$5),0)</f>
        <v>105.627</v>
      </c>
      <c r="AJ66" s="87" t="n">
        <f aca="false">IF(X66&gt;15000,IF(X66&gt;20000,(20000-15000)*AJ$5,(X66-15000)*AJ$5),0)</f>
        <v>0</v>
      </c>
      <c r="AK66" s="87" t="n">
        <f aca="false">IF(X66&gt;20000,IF(X66&gt;25000,(25000-20000)*AK$5,(X66-20000)*AK$5),0)</f>
        <v>0</v>
      </c>
      <c r="AL66" s="87" t="n">
        <f aca="false">IF(X66&gt;25000,IF(X66&gt;30000,(30000-25000)*AL$5,(X66-25000)*AL$5),0)</f>
        <v>0</v>
      </c>
      <c r="AM66" s="82" t="n">
        <f aca="false">IF(X66&gt;30000,(X66-30000)*AM$5,0)</f>
        <v>0</v>
      </c>
      <c r="AN66" s="89" t="n">
        <f aca="false">SUM(AH66:AM66)</f>
        <v>293.127</v>
      </c>
      <c r="AO66" s="84" t="n">
        <f aca="false">IF(Z66&gt;3260,IF(Z66&gt;9510,(9510-3260)*AO$5,(Z66-3260)*AO$5),0)</f>
        <v>187.5</v>
      </c>
      <c r="AP66" s="87" t="n">
        <f aca="false">IF(Z66&gt;9510,IF(Z66&gt;15000,(15000-9510)*AP$5,(Z66-9510)*AP$5),0)</f>
        <v>274.5</v>
      </c>
      <c r="AQ66" s="87" t="n">
        <f aca="false">IF(Z66&gt;15000,IF(Z66&gt;20000,(20000-15000)*AQ$5,(Z66-15000)*AQ$5),0)</f>
        <v>375</v>
      </c>
      <c r="AR66" s="87" t="n">
        <f aca="false">IF(Z66&gt;20000,IF(Z66&gt;25000,(25000-20000)*AR$5,(Z66-20000)*AR$5),0)</f>
        <v>500</v>
      </c>
      <c r="AS66" s="87" t="n">
        <f aca="false">IF(Z66&gt;25000,IF(Z66&gt;30000,(30000-25000)*AS$5,(Z66-25000)*AS$5),0)</f>
        <v>750</v>
      </c>
      <c r="AT66" s="82" t="n">
        <f aca="false">IF(Z66&gt;30000,(Z66-30000)*AT$5,0)</f>
        <v>15072.218</v>
      </c>
      <c r="AU66" s="89" t="n">
        <f aca="false">SUM(AO66:AT66)</f>
        <v>17159.218</v>
      </c>
      <c r="AV66" s="90" t="n">
        <f aca="false">AU66-AN66</f>
        <v>16866.091</v>
      </c>
      <c r="AW66" s="86"/>
      <c r="AX66" s="79" t="n">
        <f aca="false">Y66-AG66-AV66-AW66</f>
        <v>67667.477</v>
      </c>
      <c r="AY66" s="91" t="s">
        <v>35</v>
      </c>
    </row>
    <row r="67" customFormat="false" ht="16.5" hidden="false" customHeight="true" outlineLevel="0" collapsed="false">
      <c r="B67" s="63" t="n">
        <v>62</v>
      </c>
      <c r="C67" s="63"/>
      <c r="D67" s="63"/>
      <c r="E67" s="64" t="s">
        <v>105</v>
      </c>
      <c r="F67" s="65" t="s">
        <v>57</v>
      </c>
      <c r="G67" s="66" t="n">
        <v>36</v>
      </c>
      <c r="H67" s="67" t="n">
        <v>4086.05</v>
      </c>
      <c r="I67" s="66"/>
      <c r="J67" s="68"/>
      <c r="K67" s="66"/>
      <c r="L67" s="69"/>
      <c r="M67" s="70" t="n">
        <f aca="false">(H67+J67+L67)/3</f>
        <v>1362.01666666667</v>
      </c>
      <c r="N67" s="71" t="n">
        <v>4</v>
      </c>
      <c r="O67" s="93" t="s">
        <v>41</v>
      </c>
      <c r="P67" s="93" t="s">
        <v>41</v>
      </c>
      <c r="Q67" s="72" t="n">
        <f aca="false">SUM(N67:P67)/IF((3-COUNTIF(N67:P67,"NE")=0),1,(3-COUNTIF(N67:P67,"NE")))</f>
        <v>4</v>
      </c>
      <c r="R67" s="72" t="n">
        <f aca="false">IF(Q67&lt;=2,0,Q67)</f>
        <v>4</v>
      </c>
      <c r="S67" s="73" t="n">
        <f aca="false">M67*R67</f>
        <v>5448.06666666667</v>
      </c>
      <c r="T67" s="74" t="n">
        <f aca="false">$M$3</f>
        <v>4.94188619900111</v>
      </c>
      <c r="U67" s="75" t="n">
        <f aca="false">ROUNDDOWN(S67*T67,2)</f>
        <v>26923.72</v>
      </c>
      <c r="V67" s="76"/>
      <c r="W67" s="21"/>
      <c r="X67" s="78" t="n">
        <v>0</v>
      </c>
      <c r="Y67" s="79" t="n">
        <f aca="false">U67</f>
        <v>26923.72</v>
      </c>
      <c r="Z67" s="80" t="n">
        <f aca="false">X67+Y67</f>
        <v>26923.72</v>
      </c>
      <c r="AA67" s="81" t="n">
        <f aca="false">IF(X67&lt;=15000,X67*AA$5,15000*AA$5)</f>
        <v>0</v>
      </c>
      <c r="AB67" s="82" t="n">
        <f aca="false">IF(X67&lt;=15000,0,(X67-15000)*AB$5)</f>
        <v>0</v>
      </c>
      <c r="AC67" s="94" t="n">
        <f aca="false">SUM(AA67:AB67)</f>
        <v>0</v>
      </c>
      <c r="AD67" s="84" t="n">
        <f aca="false">IF(Z67&lt;=15000,Z67*AD$5,15000*AD$5)</f>
        <v>750</v>
      </c>
      <c r="AE67" s="82" t="n">
        <f aca="false">IF(Z67&lt;=15000,0,(Z67-15000)*AE$5)</f>
        <v>1192.372</v>
      </c>
      <c r="AF67" s="85" t="n">
        <f aca="false">SUM(AD67:AE67)</f>
        <v>1942.372</v>
      </c>
      <c r="AG67" s="86" t="n">
        <f aca="false">AF67-AC67</f>
        <v>1942.372</v>
      </c>
      <c r="AH67" s="84" t="n">
        <f aca="false">IF(X67&gt;3260,IF(X67&gt;9510,(9510-3260)*AH$5,(X67-3260)*AH$5),0)</f>
        <v>0</v>
      </c>
      <c r="AI67" s="87" t="n">
        <f aca="false">IF(X67&gt;9510,IF(X67&gt;15000,(15000-9510)*AI$5,(X67-9510)*AI$5),0)</f>
        <v>0</v>
      </c>
      <c r="AJ67" s="87" t="n">
        <f aca="false">IF(X67&gt;15000,IF(X67&gt;20000,(20000-15000)*AJ$5,(X67-15000)*AJ$5),0)</f>
        <v>0</v>
      </c>
      <c r="AK67" s="87" t="n">
        <f aca="false">IF(X67&gt;20000,IF(X67&gt;25000,(25000-20000)*AK$5,(X67-20000)*AK$5),0)</f>
        <v>0</v>
      </c>
      <c r="AL67" s="87" t="n">
        <f aca="false">IF(X67&gt;25000,IF(X67&gt;30000,(30000-25000)*AL$5,(X67-25000)*AL$5),0)</f>
        <v>0</v>
      </c>
      <c r="AM67" s="82" t="n">
        <f aca="false">IF(X67&gt;30000,(X67-30000)*AM$5,0)</f>
        <v>0</v>
      </c>
      <c r="AN67" s="89" t="n">
        <f aca="false">SUM(AH67:AM67)</f>
        <v>0</v>
      </c>
      <c r="AO67" s="84" t="n">
        <f aca="false">IF(Z67&gt;3260,IF(Z67&gt;9510,(9510-3260)*AO$5,(Z67-3260)*AO$5),0)</f>
        <v>187.5</v>
      </c>
      <c r="AP67" s="87" t="n">
        <f aca="false">IF(Z67&gt;9510,IF(Z67&gt;15000,(15000-9510)*AP$5,(Z67-9510)*AP$5),0)</f>
        <v>274.5</v>
      </c>
      <c r="AQ67" s="87" t="n">
        <f aca="false">IF(Z67&gt;15000,IF(Z67&gt;20000,(20000-15000)*AQ$5,(Z67-15000)*AQ$5),0)</f>
        <v>375</v>
      </c>
      <c r="AR67" s="87" t="n">
        <f aca="false">IF(Z67&gt;20000,IF(Z67&gt;25000,(25000-20000)*AR$5,(Z67-20000)*AR$5),0)</f>
        <v>500</v>
      </c>
      <c r="AS67" s="87" t="n">
        <f aca="false">IF(Z67&gt;25000,IF(Z67&gt;30000,(30000-25000)*AS$5,(Z67-25000)*AS$5),0)</f>
        <v>288.558</v>
      </c>
      <c r="AT67" s="82" t="n">
        <f aca="false">IF(Z67&gt;30000,(Z67-30000)*AT$5,0)</f>
        <v>0</v>
      </c>
      <c r="AU67" s="89" t="n">
        <f aca="false">SUM(AO67:AT67)</f>
        <v>1625.558</v>
      </c>
      <c r="AV67" s="90" t="n">
        <f aca="false">AU67-AN67</f>
        <v>1625.558</v>
      </c>
      <c r="AW67" s="86"/>
      <c r="AX67" s="79" t="n">
        <f aca="false">Y67-AG67-AV67-AW67</f>
        <v>23355.79</v>
      </c>
      <c r="AY67" s="91" t="s">
        <v>35</v>
      </c>
    </row>
    <row r="68" customFormat="false" ht="16.5" hidden="false" customHeight="true" outlineLevel="0" collapsed="false">
      <c r="B68" s="62" t="n">
        <v>63</v>
      </c>
      <c r="C68" s="62"/>
      <c r="D68" s="62"/>
      <c r="E68" s="92" t="s">
        <v>106</v>
      </c>
      <c r="F68" s="65" t="s">
        <v>57</v>
      </c>
      <c r="G68" s="66"/>
      <c r="H68" s="67"/>
      <c r="I68" s="66" t="n">
        <v>35</v>
      </c>
      <c r="J68" s="68" t="n">
        <v>1083.42</v>
      </c>
      <c r="K68" s="66" t="n">
        <v>185</v>
      </c>
      <c r="L68" s="69" t="n">
        <v>5726.65</v>
      </c>
      <c r="M68" s="70" t="n">
        <f aca="false">(H68+J68+L68)/3</f>
        <v>2270.02333333333</v>
      </c>
      <c r="N68" s="93" t="s">
        <v>41</v>
      </c>
      <c r="O68" s="71" t="n">
        <v>4</v>
      </c>
      <c r="P68" s="71" t="n">
        <v>4</v>
      </c>
      <c r="Q68" s="72" t="n">
        <f aca="false">SUM(N68:P68)/IF((3-COUNTIF(N68:P68,"NE")=0),1,(3-COUNTIF(N68:P68,"NE")))</f>
        <v>4</v>
      </c>
      <c r="R68" s="72" t="n">
        <f aca="false">IF(Q68&lt;=2,0,Q68)</f>
        <v>4</v>
      </c>
      <c r="S68" s="73" t="n">
        <f aca="false">M68*R68</f>
        <v>9080.09333333333</v>
      </c>
      <c r="T68" s="74" t="n">
        <f aca="false">$M$3</f>
        <v>4.94188619900111</v>
      </c>
      <c r="U68" s="75" t="n">
        <f aca="false">ROUNDDOWN(S68*T68,2)</f>
        <v>44872.78</v>
      </c>
      <c r="V68" s="76"/>
      <c r="W68" s="21"/>
      <c r="X68" s="78" t="n">
        <f aca="false">VLOOKUP(E68,SALARIO!$D$4:$G$252,4,FALSE())</f>
        <v>8537.49</v>
      </c>
      <c r="Y68" s="79" t="n">
        <f aca="false">U68</f>
        <v>44872.78</v>
      </c>
      <c r="Z68" s="80" t="n">
        <f aca="false">X68+Y68</f>
        <v>53410.27</v>
      </c>
      <c r="AA68" s="81" t="n">
        <f aca="false">IF(X68&lt;=15000,X68*AA$5,15000*AA$5)</f>
        <v>426.8745</v>
      </c>
      <c r="AB68" s="82" t="n">
        <f aca="false">IF(X68&lt;=15000,0,(X68-15000)*AB$5)</f>
        <v>0</v>
      </c>
      <c r="AC68" s="94" t="n">
        <f aca="false">SUM(AA68:AB68)</f>
        <v>426.8745</v>
      </c>
      <c r="AD68" s="84" t="n">
        <f aca="false">IF(Z68&lt;=15000,Z68*AD$5,15000*AD$5)</f>
        <v>750</v>
      </c>
      <c r="AE68" s="82" t="n">
        <f aca="false">IF(Z68&lt;=15000,0,(Z68-15000)*AE$5)</f>
        <v>3841.027</v>
      </c>
      <c r="AF68" s="85" t="n">
        <f aca="false">SUM(AD68:AE68)</f>
        <v>4591.027</v>
      </c>
      <c r="AG68" s="86" t="n">
        <f aca="false">AF68-AC68</f>
        <v>4164.1525</v>
      </c>
      <c r="AH68" s="84" t="n">
        <f aca="false">IF(X68&gt;3260,IF(X68&gt;9510,(9510-3260)*AH$5,(X68-3260)*AH$5),0)</f>
        <v>158.3247</v>
      </c>
      <c r="AI68" s="87" t="n">
        <f aca="false">IF(X68&gt;9510,IF(X68&gt;15000,(15000-9510)*AI$5,(X68-9510)*AI$5),0)</f>
        <v>0</v>
      </c>
      <c r="AJ68" s="87" t="n">
        <f aca="false">IF(X68&gt;15000,IF(X68&gt;20000,(20000-15000)*AJ$5,(X68-15000)*AJ$5),0)</f>
        <v>0</v>
      </c>
      <c r="AK68" s="87" t="n">
        <f aca="false">IF(X68&gt;20000,IF(X68&gt;25000,(25000-20000)*AK$5,(X68-20000)*AK$5),0)</f>
        <v>0</v>
      </c>
      <c r="AL68" s="87" t="n">
        <f aca="false">IF(X68&gt;25000,IF(X68&gt;30000,(30000-25000)*AL$5,(X68-25000)*AL$5),0)</f>
        <v>0</v>
      </c>
      <c r="AM68" s="82" t="n">
        <f aca="false">IF(X68&gt;30000,(X68-30000)*AM$5,0)</f>
        <v>0</v>
      </c>
      <c r="AN68" s="89" t="n">
        <f aca="false">SUM(AH68:AM68)</f>
        <v>158.3247</v>
      </c>
      <c r="AO68" s="84" t="n">
        <f aca="false">IF(Z68&gt;3260,IF(Z68&gt;9510,(9510-3260)*AO$5,(Z68-3260)*AO$5),0)</f>
        <v>187.5</v>
      </c>
      <c r="AP68" s="87" t="n">
        <f aca="false">IF(Z68&gt;9510,IF(Z68&gt;15000,(15000-9510)*AP$5,(Z68-9510)*AP$5),0)</f>
        <v>274.5</v>
      </c>
      <c r="AQ68" s="87" t="n">
        <f aca="false">IF(Z68&gt;15000,IF(Z68&gt;20000,(20000-15000)*AQ$5,(Z68-15000)*AQ$5),0)</f>
        <v>375</v>
      </c>
      <c r="AR68" s="87" t="n">
        <f aca="false">IF(Z68&gt;20000,IF(Z68&gt;25000,(25000-20000)*AR$5,(Z68-20000)*AR$5),0)</f>
        <v>500</v>
      </c>
      <c r="AS68" s="87" t="n">
        <f aca="false">IF(Z68&gt;25000,IF(Z68&gt;30000,(30000-25000)*AS$5,(Z68-25000)*AS$5),0)</f>
        <v>750</v>
      </c>
      <c r="AT68" s="82" t="n">
        <f aca="false">IF(Z68&gt;30000,(Z68-30000)*AT$5,0)</f>
        <v>4682.054</v>
      </c>
      <c r="AU68" s="89" t="n">
        <f aca="false">SUM(AO68:AT68)</f>
        <v>6769.054</v>
      </c>
      <c r="AV68" s="90" t="n">
        <f aca="false">AU68-AN68</f>
        <v>6610.7293</v>
      </c>
      <c r="AW68" s="86"/>
      <c r="AX68" s="79" t="n">
        <f aca="false">Y68-AG68-AV68-AW68</f>
        <v>34097.8982</v>
      </c>
      <c r="AY68" s="91" t="s">
        <v>35</v>
      </c>
    </row>
    <row r="69" customFormat="false" ht="16.5" hidden="false" customHeight="true" outlineLevel="0" collapsed="false">
      <c r="B69" s="63" t="n">
        <v>64</v>
      </c>
      <c r="C69" s="63"/>
      <c r="D69" s="63"/>
      <c r="E69" s="92" t="s">
        <v>107</v>
      </c>
      <c r="F69" s="65" t="s">
        <v>57</v>
      </c>
      <c r="G69" s="66"/>
      <c r="H69" s="67"/>
      <c r="I69" s="66"/>
      <c r="J69" s="68"/>
      <c r="K69" s="66" t="n">
        <v>185</v>
      </c>
      <c r="L69" s="69" t="n">
        <v>5726.65</v>
      </c>
      <c r="M69" s="70" t="n">
        <f aca="false">(H69+J69+L69)/3</f>
        <v>1908.88333333333</v>
      </c>
      <c r="N69" s="93" t="s">
        <v>41</v>
      </c>
      <c r="O69" s="93" t="s">
        <v>41</v>
      </c>
      <c r="P69" s="71" t="n">
        <v>4</v>
      </c>
      <c r="Q69" s="72" t="n">
        <f aca="false">SUM(N69:P69)/IF((3-COUNTIF(N69:P69,"NE")=0),1,(3-COUNTIF(N69:P69,"NE")))</f>
        <v>4</v>
      </c>
      <c r="R69" s="72" t="n">
        <f aca="false">IF(Q69&lt;=2,0,Q69)</f>
        <v>4</v>
      </c>
      <c r="S69" s="73" t="n">
        <f aca="false">M69*R69</f>
        <v>7635.53333333333</v>
      </c>
      <c r="T69" s="74" t="n">
        <f aca="false">$M$3</f>
        <v>4.94188619900111</v>
      </c>
      <c r="U69" s="75" t="n">
        <f aca="false">ROUNDDOWN(S69*T69,2)</f>
        <v>37733.93</v>
      </c>
      <c r="V69" s="76"/>
      <c r="W69" s="21"/>
      <c r="X69" s="78" t="n">
        <f aca="false">VLOOKUP(E69,SALARIO!$D$4:$G$252,4,FALSE())</f>
        <v>5726.65</v>
      </c>
      <c r="Y69" s="79" t="n">
        <f aca="false">U69</f>
        <v>37733.93</v>
      </c>
      <c r="Z69" s="80" t="n">
        <f aca="false">X69+Y69</f>
        <v>43460.58</v>
      </c>
      <c r="AA69" s="81" t="n">
        <f aca="false">IF(X69&lt;=15000,X69*AA$5,15000*AA$5)</f>
        <v>286.3325</v>
      </c>
      <c r="AB69" s="82" t="n">
        <f aca="false">IF(X69&lt;=15000,0,(X69-15000)*AB$5)</f>
        <v>0</v>
      </c>
      <c r="AC69" s="94" t="n">
        <f aca="false">SUM(AA69:AB69)</f>
        <v>286.3325</v>
      </c>
      <c r="AD69" s="84" t="n">
        <f aca="false">IF(Z69&lt;=15000,Z69*AD$5,15000*AD$5)</f>
        <v>750</v>
      </c>
      <c r="AE69" s="82" t="n">
        <f aca="false">IF(Z69&lt;=15000,0,(Z69-15000)*AE$5)</f>
        <v>2846.058</v>
      </c>
      <c r="AF69" s="85" t="n">
        <f aca="false">SUM(AD69:AE69)</f>
        <v>3596.058</v>
      </c>
      <c r="AG69" s="86" t="n">
        <f aca="false">AF69-AC69</f>
        <v>3309.7255</v>
      </c>
      <c r="AH69" s="84" t="n">
        <f aca="false">IF(X69&gt;3260,IF(X69&gt;9510,(9510-3260)*AH$5,(X69-3260)*AH$5),0)</f>
        <v>73.9995</v>
      </c>
      <c r="AI69" s="87" t="n">
        <f aca="false">IF(X69&gt;9510,IF(X69&gt;15000,(15000-9510)*AI$5,(X69-9510)*AI$5),0)</f>
        <v>0</v>
      </c>
      <c r="AJ69" s="87" t="n">
        <f aca="false">IF(X69&gt;15000,IF(X69&gt;20000,(20000-15000)*AJ$5,(X69-15000)*AJ$5),0)</f>
        <v>0</v>
      </c>
      <c r="AK69" s="87" t="n">
        <f aca="false">IF(X69&gt;20000,IF(X69&gt;25000,(25000-20000)*AK$5,(X69-20000)*AK$5),0)</f>
        <v>0</v>
      </c>
      <c r="AL69" s="87" t="n">
        <f aca="false">IF(X69&gt;25000,IF(X69&gt;30000,(30000-25000)*AL$5,(X69-25000)*AL$5),0)</f>
        <v>0</v>
      </c>
      <c r="AM69" s="82" t="n">
        <f aca="false">IF(X69&gt;30000,(X69-30000)*AM$5,0)</f>
        <v>0</v>
      </c>
      <c r="AN69" s="89" t="n">
        <f aca="false">SUM(AH69:AM69)</f>
        <v>73.9995</v>
      </c>
      <c r="AO69" s="84" t="n">
        <f aca="false">IF(Z69&gt;3260,IF(Z69&gt;9510,(9510-3260)*AO$5,(Z69-3260)*AO$5),0)</f>
        <v>187.5</v>
      </c>
      <c r="AP69" s="87" t="n">
        <f aca="false">IF(Z69&gt;9510,IF(Z69&gt;15000,(15000-9510)*AP$5,(Z69-9510)*AP$5),0)</f>
        <v>274.5</v>
      </c>
      <c r="AQ69" s="87" t="n">
        <f aca="false">IF(Z69&gt;15000,IF(Z69&gt;20000,(20000-15000)*AQ$5,(Z69-15000)*AQ$5),0)</f>
        <v>375</v>
      </c>
      <c r="AR69" s="87" t="n">
        <f aca="false">IF(Z69&gt;20000,IF(Z69&gt;25000,(25000-20000)*AR$5,(Z69-20000)*AR$5),0)</f>
        <v>500</v>
      </c>
      <c r="AS69" s="87" t="n">
        <f aca="false">IF(Z69&gt;25000,IF(Z69&gt;30000,(30000-25000)*AS$5,(Z69-25000)*AS$5),0)</f>
        <v>750</v>
      </c>
      <c r="AT69" s="82" t="n">
        <f aca="false">IF(Z69&gt;30000,(Z69-30000)*AT$5,0)</f>
        <v>2692.116</v>
      </c>
      <c r="AU69" s="89" t="n">
        <f aca="false">SUM(AO69:AT69)</f>
        <v>4779.116</v>
      </c>
      <c r="AV69" s="90" t="n">
        <f aca="false">AU69-AN69</f>
        <v>4705.1165</v>
      </c>
      <c r="AW69" s="86"/>
      <c r="AX69" s="79" t="n">
        <f aca="false">Y69-AG69-AV69-AW69</f>
        <v>29719.088</v>
      </c>
      <c r="AY69" s="91" t="s">
        <v>35</v>
      </c>
    </row>
    <row r="70" customFormat="false" ht="16.5" hidden="false" customHeight="true" outlineLevel="0" collapsed="false">
      <c r="B70" s="63" t="n">
        <v>65</v>
      </c>
      <c r="C70" s="63"/>
      <c r="D70" s="63"/>
      <c r="E70" s="92" t="s">
        <v>108</v>
      </c>
      <c r="F70" s="65" t="s">
        <v>57</v>
      </c>
      <c r="G70" s="66"/>
      <c r="H70" s="67"/>
      <c r="I70" s="66"/>
      <c r="J70" s="68"/>
      <c r="K70" s="66" t="n">
        <v>185</v>
      </c>
      <c r="L70" s="69" t="n">
        <v>5726.65</v>
      </c>
      <c r="M70" s="70" t="n">
        <f aca="false">(H70+J70+L70)/3</f>
        <v>1908.88333333333</v>
      </c>
      <c r="N70" s="93" t="s">
        <v>41</v>
      </c>
      <c r="O70" s="93" t="s">
        <v>41</v>
      </c>
      <c r="P70" s="71" t="n">
        <v>4</v>
      </c>
      <c r="Q70" s="72" t="n">
        <f aca="false">SUM(N70:P70)/IF((3-COUNTIF(N70:P70,"NE")=0),1,(3-COUNTIF(N70:P70,"NE")))</f>
        <v>4</v>
      </c>
      <c r="R70" s="72" t="n">
        <f aca="false">IF(Q70&lt;=2,0,Q70)</f>
        <v>4</v>
      </c>
      <c r="S70" s="73" t="n">
        <f aca="false">M70*R70</f>
        <v>7635.53333333333</v>
      </c>
      <c r="T70" s="74" t="n">
        <f aca="false">$M$3</f>
        <v>4.94188619900111</v>
      </c>
      <c r="U70" s="75" t="n">
        <f aca="false">ROUNDDOWN(S70*T70,2)</f>
        <v>37733.93</v>
      </c>
      <c r="V70" s="76"/>
      <c r="W70" s="21"/>
      <c r="X70" s="78" t="n">
        <f aca="false">VLOOKUP(E70,SALARIO!$D$4:$G$252,4,FALSE())</f>
        <v>6695.15</v>
      </c>
      <c r="Y70" s="79" t="n">
        <f aca="false">U70</f>
        <v>37733.93</v>
      </c>
      <c r="Z70" s="80" t="n">
        <f aca="false">X70+Y70</f>
        <v>44429.08</v>
      </c>
      <c r="AA70" s="81" t="n">
        <f aca="false">IF(X70&lt;=15000,X70*AA$5,15000*AA$5)</f>
        <v>334.7575</v>
      </c>
      <c r="AB70" s="82" t="n">
        <f aca="false">IF(X70&lt;=15000,0,(X70-15000)*AB$5)</f>
        <v>0</v>
      </c>
      <c r="AC70" s="94" t="n">
        <f aca="false">SUM(AA70:AB70)</f>
        <v>334.7575</v>
      </c>
      <c r="AD70" s="84" t="n">
        <f aca="false">IF(Z70&lt;=15000,Z70*AD$5,15000*AD$5)</f>
        <v>750</v>
      </c>
      <c r="AE70" s="82" t="n">
        <f aca="false">IF(Z70&lt;=15000,0,(Z70-15000)*AE$5)</f>
        <v>2942.908</v>
      </c>
      <c r="AF70" s="85" t="n">
        <f aca="false">SUM(AD70:AE70)</f>
        <v>3692.908</v>
      </c>
      <c r="AG70" s="86" t="n">
        <f aca="false">AF70-AC70</f>
        <v>3358.1505</v>
      </c>
      <c r="AH70" s="84" t="n">
        <f aca="false">IF(X70&gt;3260,IF(X70&gt;9510,(9510-3260)*AH$5,(X70-3260)*AH$5),0)</f>
        <v>103.0545</v>
      </c>
      <c r="AI70" s="87" t="n">
        <f aca="false">IF(X70&gt;9510,IF(X70&gt;15000,(15000-9510)*AI$5,(X70-9510)*AI$5),0)</f>
        <v>0</v>
      </c>
      <c r="AJ70" s="87" t="n">
        <f aca="false">IF(X70&gt;15000,IF(X70&gt;20000,(20000-15000)*AJ$5,(X70-15000)*AJ$5),0)</f>
        <v>0</v>
      </c>
      <c r="AK70" s="87" t="n">
        <f aca="false">IF(X70&gt;20000,IF(X70&gt;25000,(25000-20000)*AK$5,(X70-20000)*AK$5),0)</f>
        <v>0</v>
      </c>
      <c r="AL70" s="87" t="n">
        <f aca="false">IF(X70&gt;25000,IF(X70&gt;30000,(30000-25000)*AL$5,(X70-25000)*AL$5),0)</f>
        <v>0</v>
      </c>
      <c r="AM70" s="82" t="n">
        <f aca="false">IF(X70&gt;30000,(X70-30000)*AM$5,0)</f>
        <v>0</v>
      </c>
      <c r="AN70" s="89" t="n">
        <f aca="false">SUM(AH70:AM70)</f>
        <v>103.0545</v>
      </c>
      <c r="AO70" s="84" t="n">
        <f aca="false">IF(Z70&gt;3260,IF(Z70&gt;9510,(9510-3260)*AO$5,(Z70-3260)*AO$5),0)</f>
        <v>187.5</v>
      </c>
      <c r="AP70" s="87" t="n">
        <f aca="false">IF(Z70&gt;9510,IF(Z70&gt;15000,(15000-9510)*AP$5,(Z70-9510)*AP$5),0)</f>
        <v>274.5</v>
      </c>
      <c r="AQ70" s="87" t="n">
        <f aca="false">IF(Z70&gt;15000,IF(Z70&gt;20000,(20000-15000)*AQ$5,(Z70-15000)*AQ$5),0)</f>
        <v>375</v>
      </c>
      <c r="AR70" s="87" t="n">
        <f aca="false">IF(Z70&gt;20000,IF(Z70&gt;25000,(25000-20000)*AR$5,(Z70-20000)*AR$5),0)</f>
        <v>500</v>
      </c>
      <c r="AS70" s="87" t="n">
        <f aca="false">IF(Z70&gt;25000,IF(Z70&gt;30000,(30000-25000)*AS$5,(Z70-25000)*AS$5),0)</f>
        <v>750</v>
      </c>
      <c r="AT70" s="82" t="n">
        <f aca="false">IF(Z70&gt;30000,(Z70-30000)*AT$5,0)</f>
        <v>2885.816</v>
      </c>
      <c r="AU70" s="89" t="n">
        <f aca="false">SUM(AO70:AT70)</f>
        <v>4972.816</v>
      </c>
      <c r="AV70" s="90" t="n">
        <f aca="false">AU70-AN70</f>
        <v>4869.7615</v>
      </c>
      <c r="AW70" s="86"/>
      <c r="AX70" s="79" t="n">
        <f aca="false">Y70-AG70-AV70-AW70</f>
        <v>29506.018</v>
      </c>
      <c r="AY70" s="91" t="s">
        <v>35</v>
      </c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</row>
    <row r="71" customFormat="false" ht="16.5" hidden="false" customHeight="true" outlineLevel="0" collapsed="false">
      <c r="B71" s="63" t="n">
        <v>66</v>
      </c>
      <c r="C71" s="63"/>
      <c r="D71" s="63"/>
      <c r="E71" s="64" t="s">
        <v>109</v>
      </c>
      <c r="F71" s="65" t="s">
        <v>57</v>
      </c>
      <c r="G71" s="66" t="n">
        <v>177</v>
      </c>
      <c r="H71" s="67" t="n">
        <v>6924.39</v>
      </c>
      <c r="I71" s="66" t="n">
        <v>149</v>
      </c>
      <c r="J71" s="68" t="n">
        <v>6098.11</v>
      </c>
      <c r="K71" s="66" t="n">
        <v>114</v>
      </c>
      <c r="L71" s="69" t="n">
        <v>3528.86</v>
      </c>
      <c r="M71" s="70" t="n">
        <f aca="false">(H71+J71+L71)/3</f>
        <v>5517.12</v>
      </c>
      <c r="N71" s="71" t="n">
        <v>4</v>
      </c>
      <c r="O71" s="71" t="n">
        <v>4</v>
      </c>
      <c r="P71" s="71" t="n">
        <v>4</v>
      </c>
      <c r="Q71" s="72" t="n">
        <f aca="false">SUM(N71:P71)/IF((3-COUNTIF(N71:P71,"NE")=0),1,(3-COUNTIF(N71:P71,"NE")))</f>
        <v>4</v>
      </c>
      <c r="R71" s="72" t="n">
        <f aca="false">IF(Q71&lt;=2,0,Q71)</f>
        <v>4</v>
      </c>
      <c r="S71" s="73" t="n">
        <f aca="false">M71*R71</f>
        <v>22068.48</v>
      </c>
      <c r="T71" s="74" t="n">
        <f aca="false">$M$3</f>
        <v>4.94188619900111</v>
      </c>
      <c r="U71" s="75" t="n">
        <f aca="false">ROUNDDOWN(S71*T71,2)</f>
        <v>109059.91</v>
      </c>
      <c r="V71" s="76"/>
      <c r="W71" s="21"/>
      <c r="X71" s="78" t="n">
        <f aca="false">VLOOKUP(E71,SALARIO!$D$4:$G$252,4,FALSE())</f>
        <v>10869.92</v>
      </c>
      <c r="Y71" s="79" t="n">
        <f aca="false">U71</f>
        <v>109059.91</v>
      </c>
      <c r="Z71" s="80" t="n">
        <f aca="false">X71+Y71</f>
        <v>119929.83</v>
      </c>
      <c r="AA71" s="81" t="n">
        <f aca="false">IF(X71&lt;=15000,X71*AA$5,15000*AA$5)</f>
        <v>543.496</v>
      </c>
      <c r="AB71" s="82" t="n">
        <f aca="false">IF(X71&lt;=15000,0,(X71-15000)*AB$5)</f>
        <v>0</v>
      </c>
      <c r="AC71" s="94" t="n">
        <f aca="false">SUM(AA71:AB71)</f>
        <v>543.496</v>
      </c>
      <c r="AD71" s="84" t="n">
        <f aca="false">IF(Z71&lt;=15000,Z71*AD$5,15000*AD$5)</f>
        <v>750</v>
      </c>
      <c r="AE71" s="82" t="n">
        <f aca="false">IF(Z71&lt;=15000,0,(Z71-15000)*AE$5)</f>
        <v>10492.983</v>
      </c>
      <c r="AF71" s="85" t="n">
        <f aca="false">SUM(AD71:AE71)</f>
        <v>11242.983</v>
      </c>
      <c r="AG71" s="86" t="n">
        <f aca="false">AF71-AC71</f>
        <v>10699.487</v>
      </c>
      <c r="AH71" s="84" t="n">
        <f aca="false">IF(X71&gt;3260,IF(X71&gt;9510,(9510-3260)*AH$5,(X71-3260)*AH$5),0)</f>
        <v>187.5</v>
      </c>
      <c r="AI71" s="87" t="n">
        <f aca="false">IF(X71&gt;9510,IF(X71&gt;15000,(15000-9510)*AI$5,(X71-9510)*AI$5),0)</f>
        <v>67.996</v>
      </c>
      <c r="AJ71" s="87" t="n">
        <f aca="false">IF(X71&gt;15000,IF(X71&gt;20000,(20000-15000)*AJ$5,(X71-15000)*AJ$5),0)</f>
        <v>0</v>
      </c>
      <c r="AK71" s="87" t="n">
        <f aca="false">IF(X71&gt;20000,IF(X71&gt;25000,(25000-20000)*AK$5,(X71-20000)*AK$5),0)</f>
        <v>0</v>
      </c>
      <c r="AL71" s="87" t="n">
        <f aca="false">IF(X71&gt;25000,IF(X71&gt;30000,(30000-25000)*AL$5,(X71-25000)*AL$5),0)</f>
        <v>0</v>
      </c>
      <c r="AM71" s="82" t="n">
        <f aca="false">IF(X71&gt;30000,(X71-30000)*AM$5,0)</f>
        <v>0</v>
      </c>
      <c r="AN71" s="89" t="n">
        <f aca="false">SUM(AH71:AM71)</f>
        <v>255.496</v>
      </c>
      <c r="AO71" s="84" t="n">
        <f aca="false">IF(Z71&gt;3260,IF(Z71&gt;9510,(9510-3260)*AO$5,(Z71-3260)*AO$5),0)</f>
        <v>187.5</v>
      </c>
      <c r="AP71" s="87" t="n">
        <f aca="false">IF(Z71&gt;9510,IF(Z71&gt;15000,(15000-9510)*AP$5,(Z71-9510)*AP$5),0)</f>
        <v>274.5</v>
      </c>
      <c r="AQ71" s="87" t="n">
        <f aca="false">IF(Z71&gt;15000,IF(Z71&gt;20000,(20000-15000)*AQ$5,(Z71-15000)*AQ$5),0)</f>
        <v>375</v>
      </c>
      <c r="AR71" s="87" t="n">
        <f aca="false">IF(Z71&gt;20000,IF(Z71&gt;25000,(25000-20000)*AR$5,(Z71-20000)*AR$5),0)</f>
        <v>500</v>
      </c>
      <c r="AS71" s="87" t="n">
        <f aca="false">IF(Z71&gt;25000,IF(Z71&gt;30000,(30000-25000)*AS$5,(Z71-25000)*AS$5),0)</f>
        <v>750</v>
      </c>
      <c r="AT71" s="82" t="n">
        <f aca="false">IF(Z71&gt;30000,(Z71-30000)*AT$5,0)</f>
        <v>17985.966</v>
      </c>
      <c r="AU71" s="89" t="n">
        <f aca="false">SUM(AO71:AT71)</f>
        <v>20072.966</v>
      </c>
      <c r="AV71" s="90" t="n">
        <f aca="false">AU71-AN71</f>
        <v>19817.47</v>
      </c>
      <c r="AW71" s="86"/>
      <c r="AX71" s="79" t="n">
        <f aca="false">Y71-AG71-AV71-AW71</f>
        <v>78542.953</v>
      </c>
      <c r="AY71" s="91" t="s">
        <v>35</v>
      </c>
    </row>
    <row r="72" customFormat="false" ht="16.5" hidden="false" customHeight="true" outlineLevel="0" collapsed="false">
      <c r="B72" s="63" t="n">
        <v>67</v>
      </c>
      <c r="C72" s="63"/>
      <c r="D72" s="63"/>
      <c r="E72" s="64" t="s">
        <v>110</v>
      </c>
      <c r="F72" s="65" t="s">
        <v>66</v>
      </c>
      <c r="G72" s="66" t="n">
        <v>186</v>
      </c>
      <c r="H72" s="67" t="n">
        <v>6399.29</v>
      </c>
      <c r="I72" s="66" t="n">
        <v>149</v>
      </c>
      <c r="J72" s="68" t="n">
        <v>5850.47</v>
      </c>
      <c r="K72" s="66" t="n">
        <v>141</v>
      </c>
      <c r="L72" s="69" t="n">
        <v>4364.64</v>
      </c>
      <c r="M72" s="70" t="n">
        <f aca="false">(H72+J72+L72)/3</f>
        <v>5538.13333333333</v>
      </c>
      <c r="N72" s="71" t="n">
        <v>4</v>
      </c>
      <c r="O72" s="71" t="n">
        <v>4</v>
      </c>
      <c r="P72" s="71" t="n">
        <v>4</v>
      </c>
      <c r="Q72" s="72" t="n">
        <f aca="false">SUM(N72:P72)/IF((3-COUNTIF(N72:P72,"NE")=0),1,(3-COUNTIF(N72:P72,"NE")))</f>
        <v>4</v>
      </c>
      <c r="R72" s="72" t="n">
        <f aca="false">IF(Q72&lt;=2,0,Q72)</f>
        <v>4</v>
      </c>
      <c r="S72" s="73" t="n">
        <f aca="false">M72*R72</f>
        <v>22152.5333333333</v>
      </c>
      <c r="T72" s="74" t="n">
        <f aca="false">$M$3</f>
        <v>4.94188619900111</v>
      </c>
      <c r="U72" s="75" t="n">
        <f aca="false">ROUNDDOWN(S72*T72,2)</f>
        <v>109475.29</v>
      </c>
      <c r="V72" s="76"/>
      <c r="W72" s="21"/>
      <c r="X72" s="78" t="n">
        <f aca="false">VLOOKUP(E72,SALARIO!$D$4:$G$252,4,FALSE())</f>
        <v>13901.05</v>
      </c>
      <c r="Y72" s="79" t="n">
        <f aca="false">U72</f>
        <v>109475.29</v>
      </c>
      <c r="Z72" s="80" t="n">
        <f aca="false">X72+Y72</f>
        <v>123376.34</v>
      </c>
      <c r="AA72" s="81" t="n">
        <f aca="false">IF(X72&lt;=15000,X72*AA$5,15000*AA$5)</f>
        <v>695.0525</v>
      </c>
      <c r="AB72" s="82" t="n">
        <f aca="false">IF(X72&lt;=15000,0,(X72-15000)*AB$5)</f>
        <v>0</v>
      </c>
      <c r="AC72" s="94" t="n">
        <f aca="false">SUM(AA72:AB72)</f>
        <v>695.0525</v>
      </c>
      <c r="AD72" s="84" t="n">
        <f aca="false">IF(Z72&lt;=15000,Z72*AD$5,15000*AD$5)</f>
        <v>750</v>
      </c>
      <c r="AE72" s="82" t="n">
        <f aca="false">IF(Z72&lt;=15000,0,(Z72-15000)*AE$5)</f>
        <v>10837.634</v>
      </c>
      <c r="AF72" s="85" t="n">
        <f aca="false">SUM(AD72:AE72)</f>
        <v>11587.634</v>
      </c>
      <c r="AG72" s="86" t="n">
        <f aca="false">AF72-AC72</f>
        <v>10892.5815</v>
      </c>
      <c r="AH72" s="84" t="n">
        <f aca="false">IF(X72&gt;3260,IF(X72&gt;9510,(9510-3260)*AH$5,(X72-3260)*AH$5),0)</f>
        <v>187.5</v>
      </c>
      <c r="AI72" s="87" t="n">
        <f aca="false">IF(X72&gt;9510,IF(X72&gt;15000,(15000-9510)*AI$5,(X72-9510)*AI$5),0)</f>
        <v>219.5525</v>
      </c>
      <c r="AJ72" s="87" t="n">
        <f aca="false">IF(X72&gt;15000,IF(X72&gt;20000,(20000-15000)*AJ$5,(X72-15000)*AJ$5),0)</f>
        <v>0</v>
      </c>
      <c r="AK72" s="87" t="n">
        <f aca="false">IF(X72&gt;20000,IF(X72&gt;25000,(25000-20000)*AK$5,(X72-20000)*AK$5),0)</f>
        <v>0</v>
      </c>
      <c r="AL72" s="87" t="n">
        <f aca="false">IF(X72&gt;25000,IF(X72&gt;30000,(30000-25000)*AL$5,(X72-25000)*AL$5),0)</f>
        <v>0</v>
      </c>
      <c r="AM72" s="82" t="n">
        <f aca="false">IF(X72&gt;30000,(X72-30000)*AM$5,0)</f>
        <v>0</v>
      </c>
      <c r="AN72" s="89" t="n">
        <f aca="false">SUM(AH72:AM72)</f>
        <v>407.0525</v>
      </c>
      <c r="AO72" s="84" t="n">
        <f aca="false">IF(Z72&gt;3260,IF(Z72&gt;9510,(9510-3260)*AO$5,(Z72-3260)*AO$5),0)</f>
        <v>187.5</v>
      </c>
      <c r="AP72" s="87" t="n">
        <f aca="false">IF(Z72&gt;9510,IF(Z72&gt;15000,(15000-9510)*AP$5,(Z72-9510)*AP$5),0)</f>
        <v>274.5</v>
      </c>
      <c r="AQ72" s="87" t="n">
        <f aca="false">IF(Z72&gt;15000,IF(Z72&gt;20000,(20000-15000)*AQ$5,(Z72-15000)*AQ$5),0)</f>
        <v>375</v>
      </c>
      <c r="AR72" s="87" t="n">
        <f aca="false">IF(Z72&gt;20000,IF(Z72&gt;25000,(25000-20000)*AR$5,(Z72-20000)*AR$5),0)</f>
        <v>500</v>
      </c>
      <c r="AS72" s="87" t="n">
        <f aca="false">IF(Z72&gt;25000,IF(Z72&gt;30000,(30000-25000)*AS$5,(Z72-25000)*AS$5),0)</f>
        <v>750</v>
      </c>
      <c r="AT72" s="82" t="n">
        <f aca="false">IF(Z72&gt;30000,(Z72-30000)*AT$5,0)</f>
        <v>18675.268</v>
      </c>
      <c r="AU72" s="89" t="n">
        <f aca="false">SUM(AO72:AT72)</f>
        <v>20762.268</v>
      </c>
      <c r="AV72" s="90" t="n">
        <f aca="false">AU72-AN72</f>
        <v>20355.2155</v>
      </c>
      <c r="AW72" s="86"/>
      <c r="AX72" s="79" t="n">
        <f aca="false">Y72-AG72-AV72-AW72</f>
        <v>78227.493</v>
      </c>
      <c r="AY72" s="91" t="s">
        <v>35</v>
      </c>
    </row>
    <row r="73" customFormat="false" ht="16.5" hidden="false" customHeight="true" outlineLevel="0" collapsed="false">
      <c r="B73" s="63" t="n">
        <v>68</v>
      </c>
      <c r="C73" s="63"/>
      <c r="D73" s="63"/>
      <c r="E73" s="64" t="s">
        <v>111</v>
      </c>
      <c r="F73" s="65" t="s">
        <v>57</v>
      </c>
      <c r="G73" s="66" t="n">
        <v>63</v>
      </c>
      <c r="H73" s="67" t="n">
        <v>3931.27</v>
      </c>
      <c r="I73" s="66"/>
      <c r="J73" s="68"/>
      <c r="K73" s="66"/>
      <c r="L73" s="69"/>
      <c r="M73" s="70" t="n">
        <f aca="false">(H73+J73+L73)/3</f>
        <v>1310.42333333333</v>
      </c>
      <c r="N73" s="71" t="n">
        <v>4</v>
      </c>
      <c r="O73" s="93" t="s">
        <v>41</v>
      </c>
      <c r="P73" s="93" t="s">
        <v>41</v>
      </c>
      <c r="Q73" s="72" t="n">
        <f aca="false">SUM(N73:P73)/IF((3-COUNTIF(N73:P73,"NE")=0),1,(3-COUNTIF(N73:P73,"NE")))</f>
        <v>4</v>
      </c>
      <c r="R73" s="72" t="n">
        <f aca="false">IF(Q73&lt;=2,0,Q73)</f>
        <v>4</v>
      </c>
      <c r="S73" s="73" t="n">
        <f aca="false">M73*R73</f>
        <v>5241.69333333333</v>
      </c>
      <c r="T73" s="74" t="n">
        <f aca="false">$M$3</f>
        <v>4.94188619900111</v>
      </c>
      <c r="U73" s="75" t="n">
        <f aca="false">ROUNDDOWN(S73*T73,2)</f>
        <v>25903.85</v>
      </c>
      <c r="V73" s="76"/>
      <c r="W73" s="21"/>
      <c r="X73" s="78" t="n">
        <v>0</v>
      </c>
      <c r="Y73" s="79" t="n">
        <f aca="false">U73</f>
        <v>25903.85</v>
      </c>
      <c r="Z73" s="80" t="n">
        <f aca="false">X73+Y73</f>
        <v>25903.85</v>
      </c>
      <c r="AA73" s="81" t="n">
        <f aca="false">IF(X73&lt;=15000,X73*AA$5,15000*AA$5)</f>
        <v>0</v>
      </c>
      <c r="AB73" s="82" t="n">
        <f aca="false">IF(X73&lt;=15000,0,(X73-15000)*AB$5)</f>
        <v>0</v>
      </c>
      <c r="AC73" s="94" t="n">
        <f aca="false">SUM(AA73:AB73)</f>
        <v>0</v>
      </c>
      <c r="AD73" s="84" t="n">
        <f aca="false">IF(Z73&lt;=15000,Z73*AD$5,15000*AD$5)</f>
        <v>750</v>
      </c>
      <c r="AE73" s="82" t="n">
        <f aca="false">IF(Z73&lt;=15000,0,(Z73-15000)*AE$5)</f>
        <v>1090.385</v>
      </c>
      <c r="AF73" s="85" t="n">
        <f aca="false">SUM(AD73:AE73)</f>
        <v>1840.385</v>
      </c>
      <c r="AG73" s="86" t="n">
        <f aca="false">AF73-AC73</f>
        <v>1840.385</v>
      </c>
      <c r="AH73" s="84" t="n">
        <f aca="false">IF(X73&gt;3260,IF(X73&gt;9510,(9510-3260)*AH$5,(X73-3260)*AH$5),0)</f>
        <v>0</v>
      </c>
      <c r="AI73" s="87" t="n">
        <f aca="false">IF(X73&gt;9510,IF(X73&gt;15000,(15000-9510)*AI$5,(X73-9510)*AI$5),0)</f>
        <v>0</v>
      </c>
      <c r="AJ73" s="87" t="n">
        <f aca="false">IF(X73&gt;15000,IF(X73&gt;20000,(20000-15000)*AJ$5,(X73-15000)*AJ$5),0)</f>
        <v>0</v>
      </c>
      <c r="AK73" s="87" t="n">
        <f aca="false">IF(X73&gt;20000,IF(X73&gt;25000,(25000-20000)*AK$5,(X73-20000)*AK$5),0)</f>
        <v>0</v>
      </c>
      <c r="AL73" s="87" t="n">
        <f aca="false">IF(X73&gt;25000,IF(X73&gt;30000,(30000-25000)*AL$5,(X73-25000)*AL$5),0)</f>
        <v>0</v>
      </c>
      <c r="AM73" s="82" t="n">
        <f aca="false">IF(X73&gt;30000,(X73-30000)*AM$5,0)</f>
        <v>0</v>
      </c>
      <c r="AN73" s="89" t="n">
        <f aca="false">SUM(AH73:AM73)</f>
        <v>0</v>
      </c>
      <c r="AO73" s="84" t="n">
        <f aca="false">IF(Z73&gt;3260,IF(Z73&gt;9510,(9510-3260)*AO$5,(Z73-3260)*AO$5),0)</f>
        <v>187.5</v>
      </c>
      <c r="AP73" s="87" t="n">
        <f aca="false">IF(Z73&gt;9510,IF(Z73&gt;15000,(15000-9510)*AP$5,(Z73-9510)*AP$5),0)</f>
        <v>274.5</v>
      </c>
      <c r="AQ73" s="87" t="n">
        <f aca="false">IF(Z73&gt;15000,IF(Z73&gt;20000,(20000-15000)*AQ$5,(Z73-15000)*AQ$5),0)</f>
        <v>375</v>
      </c>
      <c r="AR73" s="87" t="n">
        <f aca="false">IF(Z73&gt;20000,IF(Z73&gt;25000,(25000-20000)*AR$5,(Z73-20000)*AR$5),0)</f>
        <v>500</v>
      </c>
      <c r="AS73" s="87" t="n">
        <f aca="false">IF(Z73&gt;25000,IF(Z73&gt;30000,(30000-25000)*AS$5,(Z73-25000)*AS$5),0)</f>
        <v>135.5775</v>
      </c>
      <c r="AT73" s="82" t="n">
        <f aca="false">IF(Z73&gt;30000,(Z73-30000)*AT$5,0)</f>
        <v>0</v>
      </c>
      <c r="AU73" s="89" t="n">
        <f aca="false">SUM(AO73:AT73)</f>
        <v>1472.5775</v>
      </c>
      <c r="AV73" s="90" t="n">
        <f aca="false">AU73-AN73</f>
        <v>1472.5775</v>
      </c>
      <c r="AW73" s="86"/>
      <c r="AX73" s="79" t="n">
        <f aca="false">Y73-AG73-AV73-AW73</f>
        <v>22590.8875</v>
      </c>
      <c r="AY73" s="91" t="s">
        <v>35</v>
      </c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</row>
    <row r="74" customFormat="false" ht="16.5" hidden="false" customHeight="true" outlineLevel="0" collapsed="false">
      <c r="B74" s="63" t="n">
        <v>69</v>
      </c>
      <c r="C74" s="63"/>
      <c r="D74" s="63"/>
      <c r="E74" s="64" t="s">
        <v>112</v>
      </c>
      <c r="F74" s="65" t="s">
        <v>47</v>
      </c>
      <c r="G74" s="66" t="n">
        <v>191.25</v>
      </c>
      <c r="H74" s="67" t="n">
        <v>5981.35</v>
      </c>
      <c r="I74" s="66" t="n">
        <v>114.75</v>
      </c>
      <c r="J74" s="68" t="n">
        <v>2658.45</v>
      </c>
      <c r="K74" s="66" t="n">
        <v>204</v>
      </c>
      <c r="L74" s="69" t="n">
        <v>4726.14</v>
      </c>
      <c r="M74" s="70" t="n">
        <f aca="false">(H74+J74+L74)/3</f>
        <v>4455.31333333333</v>
      </c>
      <c r="N74" s="71" t="n">
        <v>4</v>
      </c>
      <c r="O74" s="71" t="n">
        <v>4</v>
      </c>
      <c r="P74" s="71" t="n">
        <v>4</v>
      </c>
      <c r="Q74" s="72" t="n">
        <f aca="false">SUM(N74:P74)/IF((3-COUNTIF(N74:P74,"NE")=0),1,(3-COUNTIF(N74:P74,"NE")))</f>
        <v>4</v>
      </c>
      <c r="R74" s="72" t="n">
        <f aca="false">IF(Q74&lt;=2,0,Q74)</f>
        <v>4</v>
      </c>
      <c r="S74" s="73" t="n">
        <f aca="false">M74*R74</f>
        <v>17821.2533333333</v>
      </c>
      <c r="T74" s="74" t="n">
        <f aca="false">$M$3</f>
        <v>4.94188619900111</v>
      </c>
      <c r="U74" s="75" t="n">
        <f aca="false">ROUNDDOWN(S74*T74,2)</f>
        <v>88070.6</v>
      </c>
      <c r="V74" s="76"/>
      <c r="W74" s="21"/>
      <c r="X74" s="78" t="n">
        <f aca="false">VLOOKUP(E74,SALARIO!$D$4:$G$252,4,FALSE())</f>
        <v>5998.22</v>
      </c>
      <c r="Y74" s="79" t="n">
        <f aca="false">U74</f>
        <v>88070.6</v>
      </c>
      <c r="Z74" s="80" t="n">
        <f aca="false">X74+Y74</f>
        <v>94068.82</v>
      </c>
      <c r="AA74" s="81" t="n">
        <f aca="false">IF(X74&lt;=15000,X74*AA$5,15000*AA$5)</f>
        <v>299.911</v>
      </c>
      <c r="AB74" s="82" t="n">
        <f aca="false">IF(X74&lt;=15000,0,(X74-15000)*AB$5)</f>
        <v>0</v>
      </c>
      <c r="AC74" s="94" t="n">
        <f aca="false">SUM(AA74:AB74)</f>
        <v>299.911</v>
      </c>
      <c r="AD74" s="84" t="n">
        <f aca="false">IF(Z74&lt;=15000,Z74*AD$5,15000*AD$5)</f>
        <v>750</v>
      </c>
      <c r="AE74" s="82" t="n">
        <f aca="false">IF(Z74&lt;=15000,0,(Z74-15000)*AE$5)</f>
        <v>7906.882</v>
      </c>
      <c r="AF74" s="85" t="n">
        <f aca="false">SUM(AD74:AE74)</f>
        <v>8656.882</v>
      </c>
      <c r="AG74" s="86" t="n">
        <f aca="false">AF74-AC74</f>
        <v>8356.971</v>
      </c>
      <c r="AH74" s="84" t="n">
        <f aca="false">IF(X74&gt;3260,IF(X74&gt;9510,(9510-3260)*AH$5,(X74-3260)*AH$5),0)</f>
        <v>82.1466</v>
      </c>
      <c r="AI74" s="87" t="n">
        <f aca="false">IF(X74&gt;9510,IF(X74&gt;15000,(15000-9510)*AI$5,(X74-9510)*AI$5),0)</f>
        <v>0</v>
      </c>
      <c r="AJ74" s="87" t="n">
        <f aca="false">IF(X74&gt;15000,IF(X74&gt;20000,(20000-15000)*AJ$5,(X74-15000)*AJ$5),0)</f>
        <v>0</v>
      </c>
      <c r="AK74" s="87" t="n">
        <f aca="false">IF(X74&gt;20000,IF(X74&gt;25000,(25000-20000)*AK$5,(X74-20000)*AK$5),0)</f>
        <v>0</v>
      </c>
      <c r="AL74" s="87" t="n">
        <f aca="false">IF(X74&gt;25000,IF(X74&gt;30000,(30000-25000)*AL$5,(X74-25000)*AL$5),0)</f>
        <v>0</v>
      </c>
      <c r="AM74" s="82" t="n">
        <f aca="false">IF(X74&gt;30000,(X74-30000)*AM$5,0)</f>
        <v>0</v>
      </c>
      <c r="AN74" s="89" t="n">
        <f aca="false">SUM(AH74:AM74)</f>
        <v>82.1466</v>
      </c>
      <c r="AO74" s="84" t="n">
        <f aca="false">IF(Z74&gt;3260,IF(Z74&gt;9510,(9510-3260)*AO$5,(Z74-3260)*AO$5),0)</f>
        <v>187.5</v>
      </c>
      <c r="AP74" s="87" t="n">
        <f aca="false">IF(Z74&gt;9510,IF(Z74&gt;15000,(15000-9510)*AP$5,(Z74-9510)*AP$5),0)</f>
        <v>274.5</v>
      </c>
      <c r="AQ74" s="87" t="n">
        <f aca="false">IF(Z74&gt;15000,IF(Z74&gt;20000,(20000-15000)*AQ$5,(Z74-15000)*AQ$5),0)</f>
        <v>375</v>
      </c>
      <c r="AR74" s="87" t="n">
        <f aca="false">IF(Z74&gt;20000,IF(Z74&gt;25000,(25000-20000)*AR$5,(Z74-20000)*AR$5),0)</f>
        <v>500</v>
      </c>
      <c r="AS74" s="87" t="n">
        <f aca="false">IF(Z74&gt;25000,IF(Z74&gt;30000,(30000-25000)*AS$5,(Z74-25000)*AS$5),0)</f>
        <v>750</v>
      </c>
      <c r="AT74" s="82" t="n">
        <f aca="false">IF(Z74&gt;30000,(Z74-30000)*AT$5,0)</f>
        <v>12813.764</v>
      </c>
      <c r="AU74" s="89" t="n">
        <f aca="false">SUM(AO74:AT74)</f>
        <v>14900.764</v>
      </c>
      <c r="AV74" s="90" t="n">
        <f aca="false">AU74-AN74</f>
        <v>14818.6174</v>
      </c>
      <c r="AW74" s="86"/>
      <c r="AX74" s="79" t="n">
        <f aca="false">Y74-AG74-AV74-AW74</f>
        <v>64895.0116</v>
      </c>
      <c r="AY74" s="91" t="s">
        <v>35</v>
      </c>
    </row>
    <row r="75" customFormat="false" ht="16.5" hidden="false" customHeight="true" outlineLevel="0" collapsed="false">
      <c r="B75" s="62" t="n">
        <v>70</v>
      </c>
      <c r="C75" s="62"/>
      <c r="D75" s="62"/>
      <c r="E75" s="64" t="s">
        <v>113</v>
      </c>
      <c r="F75" s="65" t="s">
        <v>47</v>
      </c>
      <c r="G75" s="66" t="n">
        <v>102</v>
      </c>
      <c r="H75" s="67" t="n">
        <v>4888.65</v>
      </c>
      <c r="I75" s="66" t="n">
        <v>204</v>
      </c>
      <c r="J75" s="68" t="n">
        <v>6185.69</v>
      </c>
      <c r="K75" s="66" t="n">
        <v>102</v>
      </c>
      <c r="L75" s="69" t="n">
        <v>2363.07</v>
      </c>
      <c r="M75" s="70" t="n">
        <f aca="false">(H75+J75+L75)/3</f>
        <v>4479.13666666667</v>
      </c>
      <c r="N75" s="71" t="n">
        <v>4</v>
      </c>
      <c r="O75" s="71" t="n">
        <v>4</v>
      </c>
      <c r="P75" s="71" t="n">
        <v>4</v>
      </c>
      <c r="Q75" s="72" t="n">
        <f aca="false">SUM(N75:P75)/IF((3-COUNTIF(N75:P75,"NE")=0),1,(3-COUNTIF(N75:P75,"NE")))</f>
        <v>4</v>
      </c>
      <c r="R75" s="72" t="n">
        <f aca="false">IF(Q75&lt;=2,0,Q75)</f>
        <v>4</v>
      </c>
      <c r="S75" s="73" t="n">
        <f aca="false">M75*R75</f>
        <v>17916.5466666667</v>
      </c>
      <c r="T75" s="74" t="n">
        <f aca="false">$M$3</f>
        <v>4.94188619900111</v>
      </c>
      <c r="U75" s="75" t="n">
        <f aca="false">ROUNDDOWN(S75*T75,2)</f>
        <v>88541.53</v>
      </c>
      <c r="V75" s="76"/>
      <c r="W75" s="21"/>
      <c r="X75" s="78" t="n">
        <f aca="false">VLOOKUP(E75,SALARIO!$D$4:$G$252,4,FALSE())</f>
        <v>2363.07</v>
      </c>
      <c r="Y75" s="79" t="n">
        <f aca="false">U75</f>
        <v>88541.53</v>
      </c>
      <c r="Z75" s="80" t="n">
        <f aca="false">X75+Y75</f>
        <v>90904.6</v>
      </c>
      <c r="AA75" s="81" t="n">
        <f aca="false">IF(X75&lt;=15000,X75*AA$5,15000*AA$5)</f>
        <v>118.1535</v>
      </c>
      <c r="AB75" s="82" t="n">
        <f aca="false">IF(X75&lt;=15000,0,(X75-15000)*AB$5)</f>
        <v>0</v>
      </c>
      <c r="AC75" s="94" t="n">
        <f aca="false">SUM(AA75:AB75)</f>
        <v>118.1535</v>
      </c>
      <c r="AD75" s="84" t="n">
        <f aca="false">IF(Z75&lt;=15000,Z75*AD$5,15000*AD$5)</f>
        <v>750</v>
      </c>
      <c r="AE75" s="82" t="n">
        <f aca="false">IF(Z75&lt;=15000,0,(Z75-15000)*AE$5)</f>
        <v>7590.46</v>
      </c>
      <c r="AF75" s="85" t="n">
        <f aca="false">SUM(AD75:AE75)</f>
        <v>8340.46</v>
      </c>
      <c r="AG75" s="86" t="n">
        <f aca="false">AF75-AC75</f>
        <v>8222.3065</v>
      </c>
      <c r="AH75" s="84" t="n">
        <f aca="false">IF(X75&gt;3260,IF(X75&gt;9510,(9510-3260)*AH$5,(X75-3260)*AH$5),0)</f>
        <v>0</v>
      </c>
      <c r="AI75" s="87" t="n">
        <f aca="false">IF(X75&gt;9510,IF(X75&gt;15000,(15000-9510)*AI$5,(X75-9510)*AI$5),0)</f>
        <v>0</v>
      </c>
      <c r="AJ75" s="87" t="n">
        <f aca="false">IF(X75&gt;15000,IF(X75&gt;20000,(20000-15000)*AJ$5,(X75-15000)*AJ$5),0)</f>
        <v>0</v>
      </c>
      <c r="AK75" s="87" t="n">
        <f aca="false">IF(X75&gt;20000,IF(X75&gt;25000,(25000-20000)*AK$5,(X75-20000)*AK$5),0)</f>
        <v>0</v>
      </c>
      <c r="AL75" s="87" t="n">
        <f aca="false">IF(X75&gt;25000,IF(X75&gt;30000,(30000-25000)*AL$5,(X75-25000)*AL$5),0)</f>
        <v>0</v>
      </c>
      <c r="AM75" s="82" t="n">
        <f aca="false">IF(X75&gt;30000,(X75-30000)*AM$5,0)</f>
        <v>0</v>
      </c>
      <c r="AN75" s="89" t="n">
        <f aca="false">SUM(AH75:AM75)</f>
        <v>0</v>
      </c>
      <c r="AO75" s="84" t="n">
        <f aca="false">IF(Z75&gt;3260,IF(Z75&gt;9510,(9510-3260)*AO$5,(Z75-3260)*AO$5),0)</f>
        <v>187.5</v>
      </c>
      <c r="AP75" s="87" t="n">
        <f aca="false">IF(Z75&gt;9510,IF(Z75&gt;15000,(15000-9510)*AP$5,(Z75-9510)*AP$5),0)</f>
        <v>274.5</v>
      </c>
      <c r="AQ75" s="87" t="n">
        <f aca="false">IF(Z75&gt;15000,IF(Z75&gt;20000,(20000-15000)*AQ$5,(Z75-15000)*AQ$5),0)</f>
        <v>375</v>
      </c>
      <c r="AR75" s="87" t="n">
        <f aca="false">IF(Z75&gt;20000,IF(Z75&gt;25000,(25000-20000)*AR$5,(Z75-20000)*AR$5),0)</f>
        <v>500</v>
      </c>
      <c r="AS75" s="87" t="n">
        <f aca="false">IF(Z75&gt;25000,IF(Z75&gt;30000,(30000-25000)*AS$5,(Z75-25000)*AS$5),0)</f>
        <v>750</v>
      </c>
      <c r="AT75" s="82" t="n">
        <f aca="false">IF(Z75&gt;30000,(Z75-30000)*AT$5,0)</f>
        <v>12180.92</v>
      </c>
      <c r="AU75" s="89" t="n">
        <f aca="false">SUM(AO75:AT75)</f>
        <v>14267.92</v>
      </c>
      <c r="AV75" s="90" t="n">
        <f aca="false">AU75-AN75</f>
        <v>14267.92</v>
      </c>
      <c r="AW75" s="86"/>
      <c r="AX75" s="79" t="n">
        <f aca="false">Y75-AG75-AV75-AW75</f>
        <v>66051.3035</v>
      </c>
      <c r="AY75" s="91" t="s">
        <v>35</v>
      </c>
    </row>
    <row r="76" customFormat="false" ht="16.5" hidden="false" customHeight="true" outlineLevel="0" collapsed="false">
      <c r="B76" s="63" t="n">
        <v>71</v>
      </c>
      <c r="C76" s="63"/>
      <c r="D76" s="63"/>
      <c r="E76" s="64" t="s">
        <v>114</v>
      </c>
      <c r="F76" s="65" t="s">
        <v>47</v>
      </c>
      <c r="G76" s="66" t="n">
        <v>191.25</v>
      </c>
      <c r="H76" s="67" t="n">
        <v>4885.34</v>
      </c>
      <c r="I76" s="66" t="n">
        <v>200</v>
      </c>
      <c r="J76" s="68" t="n">
        <v>4690.55</v>
      </c>
      <c r="K76" s="66" t="n">
        <v>127.5</v>
      </c>
      <c r="L76" s="69" t="n">
        <v>4449.74</v>
      </c>
      <c r="M76" s="70" t="n">
        <f aca="false">(H76+J76+L76)/3</f>
        <v>4675.21</v>
      </c>
      <c r="N76" s="71" t="n">
        <v>3</v>
      </c>
      <c r="O76" s="71" t="n">
        <v>4</v>
      </c>
      <c r="P76" s="71" t="n">
        <v>4</v>
      </c>
      <c r="Q76" s="72" t="n">
        <f aca="false">SUM(N76:P76)/IF((3-COUNTIF(N76:P76,"NE")=0),1,(3-COUNTIF(N76:P76,"NE")))</f>
        <v>3.66666666666667</v>
      </c>
      <c r="R76" s="72" t="n">
        <f aca="false">IF(Q76&lt;=2,0,Q76)</f>
        <v>3.66666666666667</v>
      </c>
      <c r="S76" s="73" t="n">
        <f aca="false">M76*R76</f>
        <v>17142.4366666667</v>
      </c>
      <c r="T76" s="74" t="n">
        <f aca="false">$M$3</f>
        <v>4.94188619900111</v>
      </c>
      <c r="U76" s="75" t="n">
        <f aca="false">ROUNDDOWN(S76*T76,2)</f>
        <v>84715.97</v>
      </c>
      <c r="V76" s="76"/>
      <c r="W76" s="21"/>
      <c r="X76" s="78" t="n">
        <f aca="false">VLOOKUP(E76,SALARIO!$D$4:$G$252,4,FALSE())</f>
        <v>4449.74</v>
      </c>
      <c r="Y76" s="79" t="n">
        <f aca="false">U76</f>
        <v>84715.97</v>
      </c>
      <c r="Z76" s="80" t="n">
        <f aca="false">X76+Y76</f>
        <v>89165.71</v>
      </c>
      <c r="AA76" s="81" t="n">
        <f aca="false">IF(X76&lt;=15000,X76*AA$5,15000*AA$5)</f>
        <v>222.487</v>
      </c>
      <c r="AB76" s="82" t="n">
        <f aca="false">IF(X76&lt;=15000,0,(X76-15000)*AB$5)</f>
        <v>0</v>
      </c>
      <c r="AC76" s="94" t="n">
        <f aca="false">SUM(AA76:AB76)</f>
        <v>222.487</v>
      </c>
      <c r="AD76" s="84" t="n">
        <f aca="false">IF(Z76&lt;=15000,Z76*AD$5,15000*AD$5)</f>
        <v>750</v>
      </c>
      <c r="AE76" s="82" t="n">
        <f aca="false">IF(Z76&lt;=15000,0,(Z76-15000)*AE$5)</f>
        <v>7416.571</v>
      </c>
      <c r="AF76" s="85" t="n">
        <f aca="false">SUM(AD76:AE76)</f>
        <v>8166.571</v>
      </c>
      <c r="AG76" s="86" t="n">
        <f aca="false">AF76-AC76</f>
        <v>7944.084</v>
      </c>
      <c r="AH76" s="84" t="n">
        <f aca="false">IF(X76&gt;3260,IF(X76&gt;9510,(9510-3260)*AH$5,(X76-3260)*AH$5),0)</f>
        <v>35.6922</v>
      </c>
      <c r="AI76" s="87" t="n">
        <f aca="false">IF(X76&gt;9510,IF(X76&gt;15000,(15000-9510)*AI$5,(X76-9510)*AI$5),0)</f>
        <v>0</v>
      </c>
      <c r="AJ76" s="87" t="n">
        <f aca="false">IF(X76&gt;15000,IF(X76&gt;20000,(20000-15000)*AJ$5,(X76-15000)*AJ$5),0)</f>
        <v>0</v>
      </c>
      <c r="AK76" s="87" t="n">
        <f aca="false">IF(X76&gt;20000,IF(X76&gt;25000,(25000-20000)*AK$5,(X76-20000)*AK$5),0)</f>
        <v>0</v>
      </c>
      <c r="AL76" s="87" t="n">
        <f aca="false">IF(X76&gt;25000,IF(X76&gt;30000,(30000-25000)*AL$5,(X76-25000)*AL$5),0)</f>
        <v>0</v>
      </c>
      <c r="AM76" s="82" t="n">
        <f aca="false">IF(X76&gt;30000,(X76-30000)*AM$5,0)</f>
        <v>0</v>
      </c>
      <c r="AN76" s="89" t="n">
        <f aca="false">SUM(AH76:AM76)</f>
        <v>35.6922</v>
      </c>
      <c r="AO76" s="84" t="n">
        <f aca="false">IF(Z76&gt;3260,IF(Z76&gt;9510,(9510-3260)*AO$5,(Z76-3260)*AO$5),0)</f>
        <v>187.5</v>
      </c>
      <c r="AP76" s="87" t="n">
        <f aca="false">IF(Z76&gt;9510,IF(Z76&gt;15000,(15000-9510)*AP$5,(Z76-9510)*AP$5),0)</f>
        <v>274.5</v>
      </c>
      <c r="AQ76" s="87" t="n">
        <f aca="false">IF(Z76&gt;15000,IF(Z76&gt;20000,(20000-15000)*AQ$5,(Z76-15000)*AQ$5),0)</f>
        <v>375</v>
      </c>
      <c r="AR76" s="87" t="n">
        <f aca="false">IF(Z76&gt;20000,IF(Z76&gt;25000,(25000-20000)*AR$5,(Z76-20000)*AR$5),0)</f>
        <v>500</v>
      </c>
      <c r="AS76" s="87" t="n">
        <f aca="false">IF(Z76&gt;25000,IF(Z76&gt;30000,(30000-25000)*AS$5,(Z76-25000)*AS$5),0)</f>
        <v>750</v>
      </c>
      <c r="AT76" s="82" t="n">
        <f aca="false">IF(Z76&gt;30000,(Z76-30000)*AT$5,0)</f>
        <v>11833.142</v>
      </c>
      <c r="AU76" s="89" t="n">
        <f aca="false">SUM(AO76:AT76)</f>
        <v>13920.142</v>
      </c>
      <c r="AV76" s="90" t="n">
        <f aca="false">AU76-AN76</f>
        <v>13884.4498</v>
      </c>
      <c r="AW76" s="86"/>
      <c r="AX76" s="79" t="n">
        <f aca="false">Y76-AG76-AV76-AW76</f>
        <v>62887.4362</v>
      </c>
      <c r="AY76" s="91" t="s">
        <v>35</v>
      </c>
    </row>
    <row r="77" customFormat="false" ht="16.5" hidden="false" customHeight="true" outlineLevel="0" collapsed="false">
      <c r="B77" s="63" t="n">
        <v>72</v>
      </c>
      <c r="C77" s="63"/>
      <c r="D77" s="63"/>
      <c r="E77" s="64" t="s">
        <v>115</v>
      </c>
      <c r="F77" s="65" t="s">
        <v>47</v>
      </c>
      <c r="G77" s="66" t="n">
        <v>204</v>
      </c>
      <c r="H77" s="67" t="n">
        <v>5602.7</v>
      </c>
      <c r="I77" s="66" t="n">
        <v>153</v>
      </c>
      <c r="J77" s="68" t="n">
        <v>3544.6</v>
      </c>
      <c r="K77" s="66" t="n">
        <v>102</v>
      </c>
      <c r="L77" s="69" t="n">
        <v>3776.86</v>
      </c>
      <c r="M77" s="70" t="n">
        <f aca="false">(H77+J77+L77)/3</f>
        <v>4308.05333333333</v>
      </c>
      <c r="N77" s="71" t="n">
        <v>3</v>
      </c>
      <c r="O77" s="71" t="n">
        <v>4</v>
      </c>
      <c r="P77" s="71" t="n">
        <v>4</v>
      </c>
      <c r="Q77" s="72" t="n">
        <f aca="false">SUM(N77:P77)/IF((3-COUNTIF(N77:P77,"NE")=0),1,(3-COUNTIF(N77:P77,"NE")))</f>
        <v>3.66666666666667</v>
      </c>
      <c r="R77" s="72" t="n">
        <f aca="false">IF(Q77&lt;=2,0,Q77)</f>
        <v>3.66666666666667</v>
      </c>
      <c r="S77" s="73" t="n">
        <f aca="false">M77*R77</f>
        <v>15796.1955555556</v>
      </c>
      <c r="T77" s="74" t="n">
        <f aca="false">$M$3</f>
        <v>4.94188619900111</v>
      </c>
      <c r="U77" s="75" t="n">
        <f aca="false">ROUNDDOWN(S77*T77,2)</f>
        <v>78063</v>
      </c>
      <c r="V77" s="76"/>
      <c r="W77" s="21"/>
      <c r="X77" s="78" t="n">
        <f aca="false">VLOOKUP(E77,SALARIO!$D$4:$G$252,4,FALSE())</f>
        <v>3776.86</v>
      </c>
      <c r="Y77" s="79" t="n">
        <f aca="false">U77</f>
        <v>78063</v>
      </c>
      <c r="Z77" s="80" t="n">
        <f aca="false">X77+Y77</f>
        <v>81839.86</v>
      </c>
      <c r="AA77" s="81" t="n">
        <f aca="false">IF(X77&lt;=15000,X77*AA$5,15000*AA$5)</f>
        <v>188.843</v>
      </c>
      <c r="AB77" s="82" t="n">
        <f aca="false">IF(X77&lt;=15000,0,(X77-15000)*AB$5)</f>
        <v>0</v>
      </c>
      <c r="AC77" s="94" t="n">
        <f aca="false">SUM(AA77:AB77)</f>
        <v>188.843</v>
      </c>
      <c r="AD77" s="84" t="n">
        <f aca="false">IF(Z77&lt;=15000,Z77*AD$5,15000*AD$5)</f>
        <v>750</v>
      </c>
      <c r="AE77" s="82" t="n">
        <f aca="false">IF(Z77&lt;=15000,0,(Z77-15000)*AE$5)</f>
        <v>6683.986</v>
      </c>
      <c r="AF77" s="85" t="n">
        <f aca="false">SUM(AD77:AE77)</f>
        <v>7433.986</v>
      </c>
      <c r="AG77" s="86" t="n">
        <f aca="false">AF77-AC77</f>
        <v>7245.143</v>
      </c>
      <c r="AH77" s="84" t="n">
        <f aca="false">IF(X77&gt;3260,IF(X77&gt;9510,(9510-3260)*AH$5,(X77-3260)*AH$5),0)</f>
        <v>15.5058</v>
      </c>
      <c r="AI77" s="87" t="n">
        <f aca="false">IF(X77&gt;9510,IF(X77&gt;15000,(15000-9510)*AI$5,(X77-9510)*AI$5),0)</f>
        <v>0</v>
      </c>
      <c r="AJ77" s="87" t="n">
        <f aca="false">IF(X77&gt;15000,IF(X77&gt;20000,(20000-15000)*AJ$5,(X77-15000)*AJ$5),0)</f>
        <v>0</v>
      </c>
      <c r="AK77" s="87" t="n">
        <f aca="false">IF(X77&gt;20000,IF(X77&gt;25000,(25000-20000)*AK$5,(X77-20000)*AK$5),0)</f>
        <v>0</v>
      </c>
      <c r="AL77" s="87" t="n">
        <f aca="false">IF(X77&gt;25000,IF(X77&gt;30000,(30000-25000)*AL$5,(X77-25000)*AL$5),0)</f>
        <v>0</v>
      </c>
      <c r="AM77" s="82" t="n">
        <f aca="false">IF(X77&gt;30000,(X77-30000)*AM$5,0)</f>
        <v>0</v>
      </c>
      <c r="AN77" s="89" t="n">
        <f aca="false">SUM(AH77:AM77)</f>
        <v>15.5058</v>
      </c>
      <c r="AO77" s="84" t="n">
        <f aca="false">IF(Z77&gt;3260,IF(Z77&gt;9510,(9510-3260)*AO$5,(Z77-3260)*AO$5),0)</f>
        <v>187.5</v>
      </c>
      <c r="AP77" s="87" t="n">
        <f aca="false">IF(Z77&gt;9510,IF(Z77&gt;15000,(15000-9510)*AP$5,(Z77-9510)*AP$5),0)</f>
        <v>274.5</v>
      </c>
      <c r="AQ77" s="87" t="n">
        <f aca="false">IF(Z77&gt;15000,IF(Z77&gt;20000,(20000-15000)*AQ$5,(Z77-15000)*AQ$5),0)</f>
        <v>375</v>
      </c>
      <c r="AR77" s="87" t="n">
        <f aca="false">IF(Z77&gt;20000,IF(Z77&gt;25000,(25000-20000)*AR$5,(Z77-20000)*AR$5),0)</f>
        <v>500</v>
      </c>
      <c r="AS77" s="87" t="n">
        <f aca="false">IF(Z77&gt;25000,IF(Z77&gt;30000,(30000-25000)*AS$5,(Z77-25000)*AS$5),0)</f>
        <v>750</v>
      </c>
      <c r="AT77" s="82" t="n">
        <f aca="false">IF(Z77&gt;30000,(Z77-30000)*AT$5,0)</f>
        <v>10367.972</v>
      </c>
      <c r="AU77" s="89" t="n">
        <f aca="false">SUM(AO77:AT77)</f>
        <v>12454.972</v>
      </c>
      <c r="AV77" s="90" t="n">
        <f aca="false">AU77-AN77</f>
        <v>12439.4662</v>
      </c>
      <c r="AW77" s="86"/>
      <c r="AX77" s="79" t="n">
        <f aca="false">Y77-AG77-AV77-AW77</f>
        <v>58378.3908</v>
      </c>
      <c r="AY77" s="91" t="s">
        <v>35</v>
      </c>
    </row>
    <row r="78" customFormat="false" ht="16.5" hidden="false" customHeight="true" outlineLevel="0" collapsed="false">
      <c r="B78" s="62" t="n">
        <v>73</v>
      </c>
      <c r="C78" s="62"/>
      <c r="D78" s="62"/>
      <c r="E78" s="64" t="s">
        <v>116</v>
      </c>
      <c r="F78" s="65" t="s">
        <v>47</v>
      </c>
      <c r="G78" s="66" t="n">
        <v>204</v>
      </c>
      <c r="H78" s="67" t="n">
        <v>7694.98</v>
      </c>
      <c r="I78" s="66" t="n">
        <v>0</v>
      </c>
      <c r="J78" s="68" t="n">
        <v>0</v>
      </c>
      <c r="K78" s="66"/>
      <c r="L78" s="69"/>
      <c r="M78" s="70" t="n">
        <f aca="false">(H78+J78+L78)/3</f>
        <v>2564.99333333333</v>
      </c>
      <c r="N78" s="71" t="n">
        <v>4</v>
      </c>
      <c r="O78" s="93" t="s">
        <v>41</v>
      </c>
      <c r="P78" s="93" t="s">
        <v>41</v>
      </c>
      <c r="Q78" s="72" t="n">
        <f aca="false">SUM(N78:P78)/IF((3-COUNTIF(N78:P78,"NE")=0),1,(3-COUNTIF(N78:P78,"NE")))</f>
        <v>4</v>
      </c>
      <c r="R78" s="72" t="n">
        <f aca="false">IF(Q78&lt;=2,0,Q78)</f>
        <v>4</v>
      </c>
      <c r="S78" s="73" t="n">
        <f aca="false">M78*R78</f>
        <v>10259.9733333333</v>
      </c>
      <c r="T78" s="74" t="n">
        <f aca="false">$M$3</f>
        <v>4.94188619900111</v>
      </c>
      <c r="U78" s="75" t="n">
        <f aca="false">ROUNDDOWN(S78*T78,2)</f>
        <v>50703.62</v>
      </c>
      <c r="V78" s="76"/>
      <c r="W78" s="21"/>
      <c r="X78" s="78" t="n">
        <v>0</v>
      </c>
      <c r="Y78" s="79" t="n">
        <f aca="false">U78</f>
        <v>50703.62</v>
      </c>
      <c r="Z78" s="80" t="n">
        <f aca="false">X78+Y78</f>
        <v>50703.62</v>
      </c>
      <c r="AA78" s="81" t="n">
        <f aca="false">IF(X78&lt;=15000,X78*AA$5,15000*AA$5)</f>
        <v>0</v>
      </c>
      <c r="AB78" s="82" t="n">
        <f aca="false">IF(X78&lt;=15000,0,(X78-15000)*AB$5)</f>
        <v>0</v>
      </c>
      <c r="AC78" s="94" t="n">
        <f aca="false">SUM(AA78:AB78)</f>
        <v>0</v>
      </c>
      <c r="AD78" s="84" t="n">
        <f aca="false">IF(Z78&lt;=15000,Z78*AD$5,15000*AD$5)</f>
        <v>750</v>
      </c>
      <c r="AE78" s="82" t="n">
        <f aca="false">IF(Z78&lt;=15000,0,(Z78-15000)*AE$5)</f>
        <v>3570.362</v>
      </c>
      <c r="AF78" s="85" t="n">
        <f aca="false">SUM(AD78:AE78)</f>
        <v>4320.362</v>
      </c>
      <c r="AG78" s="86" t="n">
        <f aca="false">AF78-AC78</f>
        <v>4320.362</v>
      </c>
      <c r="AH78" s="84" t="n">
        <f aca="false">IF(X78&gt;3260,IF(X78&gt;9510,(9510-3260)*AH$5,(X78-3260)*AH$5),0)</f>
        <v>0</v>
      </c>
      <c r="AI78" s="87" t="n">
        <f aca="false">IF(X78&gt;9510,IF(X78&gt;15000,(15000-9510)*AI$5,(X78-9510)*AI$5),0)</f>
        <v>0</v>
      </c>
      <c r="AJ78" s="87" t="n">
        <f aca="false">IF(X78&gt;15000,IF(X78&gt;20000,(20000-15000)*AJ$5,(X78-15000)*AJ$5),0)</f>
        <v>0</v>
      </c>
      <c r="AK78" s="87" t="n">
        <f aca="false">IF(X78&gt;20000,IF(X78&gt;25000,(25000-20000)*AK$5,(X78-20000)*AK$5),0)</f>
        <v>0</v>
      </c>
      <c r="AL78" s="87" t="n">
        <f aca="false">IF(X78&gt;25000,IF(X78&gt;30000,(30000-25000)*AL$5,(X78-25000)*AL$5),0)</f>
        <v>0</v>
      </c>
      <c r="AM78" s="82" t="n">
        <f aca="false">IF(X78&gt;30000,(X78-30000)*AM$5,0)</f>
        <v>0</v>
      </c>
      <c r="AN78" s="89" t="n">
        <f aca="false">SUM(AH78:AM78)</f>
        <v>0</v>
      </c>
      <c r="AO78" s="84" t="n">
        <f aca="false">IF(Z78&gt;3260,IF(Z78&gt;9510,(9510-3260)*AO$5,(Z78-3260)*AO$5),0)</f>
        <v>187.5</v>
      </c>
      <c r="AP78" s="87" t="n">
        <f aca="false">IF(Z78&gt;9510,IF(Z78&gt;15000,(15000-9510)*AP$5,(Z78-9510)*AP$5),0)</f>
        <v>274.5</v>
      </c>
      <c r="AQ78" s="87" t="n">
        <f aca="false">IF(Z78&gt;15000,IF(Z78&gt;20000,(20000-15000)*AQ$5,(Z78-15000)*AQ$5),0)</f>
        <v>375</v>
      </c>
      <c r="AR78" s="87" t="n">
        <f aca="false">IF(Z78&gt;20000,IF(Z78&gt;25000,(25000-20000)*AR$5,(Z78-20000)*AR$5),0)</f>
        <v>500</v>
      </c>
      <c r="AS78" s="87" t="n">
        <f aca="false">IF(Z78&gt;25000,IF(Z78&gt;30000,(30000-25000)*AS$5,(Z78-25000)*AS$5),0)</f>
        <v>750</v>
      </c>
      <c r="AT78" s="82" t="n">
        <f aca="false">IF(Z78&gt;30000,(Z78-30000)*AT$5,0)</f>
        <v>4140.724</v>
      </c>
      <c r="AU78" s="89" t="n">
        <f aca="false">SUM(AO78:AT78)</f>
        <v>6227.724</v>
      </c>
      <c r="AV78" s="90" t="n">
        <f aca="false">AU78-AN78</f>
        <v>6227.724</v>
      </c>
      <c r="AW78" s="86"/>
      <c r="AX78" s="79" t="n">
        <f aca="false">Y78-AG78-AV78-AW78</f>
        <v>40155.534</v>
      </c>
      <c r="AY78" s="91" t="s">
        <v>35</v>
      </c>
    </row>
    <row r="79" customFormat="false" ht="16.5" hidden="false" customHeight="true" outlineLevel="0" collapsed="false">
      <c r="B79" s="63" t="n">
        <v>74</v>
      </c>
      <c r="C79" s="63"/>
      <c r="D79" s="63"/>
      <c r="E79" s="64" t="s">
        <v>117</v>
      </c>
      <c r="F79" s="65" t="s">
        <v>118</v>
      </c>
      <c r="G79" s="66" t="n">
        <v>186</v>
      </c>
      <c r="H79" s="67" t="n">
        <v>4549.58</v>
      </c>
      <c r="I79" s="66" t="n">
        <v>193</v>
      </c>
      <c r="J79" s="68" t="n">
        <v>4151.63</v>
      </c>
      <c r="K79" s="66" t="n">
        <v>185</v>
      </c>
      <c r="L79" s="69" t="n">
        <v>3979.54</v>
      </c>
      <c r="M79" s="70" t="n">
        <f aca="false">(H79+J79+L79)/3</f>
        <v>4226.91666666667</v>
      </c>
      <c r="N79" s="71" t="n">
        <v>4</v>
      </c>
      <c r="O79" s="71" t="n">
        <v>4</v>
      </c>
      <c r="P79" s="71" t="n">
        <v>4</v>
      </c>
      <c r="Q79" s="72" t="n">
        <f aca="false">SUM(N79:P79)/IF((3-COUNTIF(N79:P79,"NE")=0),1,(3-COUNTIF(N79:P79,"NE")))</f>
        <v>4</v>
      </c>
      <c r="R79" s="72" t="n">
        <f aca="false">IF(Q79&lt;=2,0,Q79)</f>
        <v>4</v>
      </c>
      <c r="S79" s="73" t="n">
        <f aca="false">M79*R79</f>
        <v>16907.6666666667</v>
      </c>
      <c r="T79" s="74" t="n">
        <f aca="false">$M$3</f>
        <v>4.94188619900111</v>
      </c>
      <c r="U79" s="75" t="n">
        <f aca="false">ROUNDDOWN(S79*T79,2)</f>
        <v>83555.76</v>
      </c>
      <c r="V79" s="76"/>
      <c r="W79" s="21"/>
      <c r="X79" s="78" t="n">
        <f aca="false">VLOOKUP(E79,SALARIO!$D$4:$G$252,4,FALSE())</f>
        <v>3979.54</v>
      </c>
      <c r="Y79" s="79" t="n">
        <f aca="false">U79</f>
        <v>83555.76</v>
      </c>
      <c r="Z79" s="80" t="n">
        <f aca="false">X79+Y79</f>
        <v>87535.3</v>
      </c>
      <c r="AA79" s="81" t="n">
        <f aca="false">IF(X79&lt;=15000,X79*AA$5,15000*AA$5)</f>
        <v>198.977</v>
      </c>
      <c r="AB79" s="82" t="n">
        <f aca="false">IF(X79&lt;=15000,0,(X79-15000)*AB$5)</f>
        <v>0</v>
      </c>
      <c r="AC79" s="94" t="n">
        <f aca="false">SUM(AA79:AB79)</f>
        <v>198.977</v>
      </c>
      <c r="AD79" s="84" t="n">
        <f aca="false">IF(Z79&lt;=15000,Z79*AD$5,15000*AD$5)</f>
        <v>750</v>
      </c>
      <c r="AE79" s="82" t="n">
        <f aca="false">IF(Z79&lt;=15000,0,(Z79-15000)*AE$5)</f>
        <v>7253.53</v>
      </c>
      <c r="AF79" s="85" t="n">
        <f aca="false">SUM(AD79:AE79)</f>
        <v>8003.53</v>
      </c>
      <c r="AG79" s="86" t="n">
        <f aca="false">AF79-AC79</f>
        <v>7804.553</v>
      </c>
      <c r="AH79" s="84" t="n">
        <f aca="false">IF(X79&gt;3260,IF(X79&gt;9510,(9510-3260)*AH$5,(X79-3260)*AH$5),0)</f>
        <v>21.5862</v>
      </c>
      <c r="AI79" s="87" t="n">
        <f aca="false">IF(X79&gt;9510,IF(X79&gt;15000,(15000-9510)*AI$5,(X79-9510)*AI$5),0)</f>
        <v>0</v>
      </c>
      <c r="AJ79" s="87" t="n">
        <f aca="false">IF(X79&gt;15000,IF(X79&gt;20000,(20000-15000)*AJ$5,(X79-15000)*AJ$5),0)</f>
        <v>0</v>
      </c>
      <c r="AK79" s="87" t="n">
        <f aca="false">IF(X79&gt;20000,IF(X79&gt;25000,(25000-20000)*AK$5,(X79-20000)*AK$5),0)</f>
        <v>0</v>
      </c>
      <c r="AL79" s="87" t="n">
        <f aca="false">IF(X79&gt;25000,IF(X79&gt;30000,(30000-25000)*AL$5,(X79-25000)*AL$5),0)</f>
        <v>0</v>
      </c>
      <c r="AM79" s="82" t="n">
        <f aca="false">IF(X79&gt;30000,(X79-30000)*AM$5,0)</f>
        <v>0</v>
      </c>
      <c r="AN79" s="89" t="n">
        <f aca="false">SUM(AH79:AM79)</f>
        <v>21.5862</v>
      </c>
      <c r="AO79" s="84" t="n">
        <f aca="false">IF(Z79&gt;3260,IF(Z79&gt;9510,(9510-3260)*AO$5,(Z79-3260)*AO$5),0)</f>
        <v>187.5</v>
      </c>
      <c r="AP79" s="87" t="n">
        <f aca="false">IF(Z79&gt;9510,IF(Z79&gt;15000,(15000-9510)*AP$5,(Z79-9510)*AP$5),0)</f>
        <v>274.5</v>
      </c>
      <c r="AQ79" s="87" t="n">
        <f aca="false">IF(Z79&gt;15000,IF(Z79&gt;20000,(20000-15000)*AQ$5,(Z79-15000)*AQ$5),0)</f>
        <v>375</v>
      </c>
      <c r="AR79" s="87" t="n">
        <f aca="false">IF(Z79&gt;20000,IF(Z79&gt;25000,(25000-20000)*AR$5,(Z79-20000)*AR$5),0)</f>
        <v>500</v>
      </c>
      <c r="AS79" s="87" t="n">
        <f aca="false">IF(Z79&gt;25000,IF(Z79&gt;30000,(30000-25000)*AS$5,(Z79-25000)*AS$5),0)</f>
        <v>750</v>
      </c>
      <c r="AT79" s="82" t="n">
        <f aca="false">IF(Z79&gt;30000,(Z79-30000)*AT$5,0)</f>
        <v>11507.06</v>
      </c>
      <c r="AU79" s="89" t="n">
        <f aca="false">SUM(AO79:AT79)</f>
        <v>13594.06</v>
      </c>
      <c r="AV79" s="90" t="n">
        <f aca="false">AU79-AN79</f>
        <v>13572.4738</v>
      </c>
      <c r="AW79" s="86"/>
      <c r="AX79" s="79" t="n">
        <f aca="false">Y79-AG79-AV79-AW79</f>
        <v>62178.7332</v>
      </c>
      <c r="AY79" s="91" t="s">
        <v>35</v>
      </c>
    </row>
    <row r="80" customFormat="false" ht="16.5" hidden="false" customHeight="true" outlineLevel="0" collapsed="false">
      <c r="B80" s="63" t="n">
        <v>75</v>
      </c>
      <c r="C80" s="63"/>
      <c r="D80" s="63"/>
      <c r="E80" s="64" t="s">
        <v>119</v>
      </c>
      <c r="F80" s="65" t="s">
        <v>70</v>
      </c>
      <c r="G80" s="66" t="n">
        <v>190.6</v>
      </c>
      <c r="H80" s="67" t="n">
        <v>5932.97</v>
      </c>
      <c r="I80" s="66" t="n">
        <v>190.6</v>
      </c>
      <c r="J80" s="68" t="n">
        <v>7443.67</v>
      </c>
      <c r="K80" s="66" t="n">
        <v>137.25</v>
      </c>
      <c r="L80" s="69" t="n">
        <v>3410.99</v>
      </c>
      <c r="M80" s="70" t="n">
        <f aca="false">(H80+J80+L80)/3</f>
        <v>5595.87666666667</v>
      </c>
      <c r="N80" s="71" t="n">
        <v>4</v>
      </c>
      <c r="O80" s="71" t="n">
        <v>4</v>
      </c>
      <c r="P80" s="71" t="n">
        <v>4</v>
      </c>
      <c r="Q80" s="72" t="n">
        <f aca="false">SUM(N80:P80)/IF((3-COUNTIF(N80:P80,"NE")=0),1,(3-COUNTIF(N80:P80,"NE")))</f>
        <v>4</v>
      </c>
      <c r="R80" s="72" t="n">
        <f aca="false">IF(Q80&lt;=2,0,Q80)</f>
        <v>4</v>
      </c>
      <c r="S80" s="73" t="n">
        <f aca="false">M80*R80</f>
        <v>22383.5066666667</v>
      </c>
      <c r="T80" s="74" t="n">
        <f aca="false">$M$3</f>
        <v>4.94188619900111</v>
      </c>
      <c r="U80" s="75" t="n">
        <f aca="false">ROUNDDOWN(S80*T80,2)</f>
        <v>110616.74</v>
      </c>
      <c r="V80" s="76"/>
      <c r="W80" s="21"/>
      <c r="X80" s="78" t="n">
        <f aca="false">VLOOKUP(E80,SALARIO!$D$4:$G$252,4,FALSE())</f>
        <v>3410.99</v>
      </c>
      <c r="Y80" s="79" t="n">
        <f aca="false">U80</f>
        <v>110616.74</v>
      </c>
      <c r="Z80" s="80" t="n">
        <f aca="false">X80+Y80</f>
        <v>114027.73</v>
      </c>
      <c r="AA80" s="81" t="n">
        <f aca="false">IF(X80&lt;=15000,X80*AA$5,15000*AA$5)</f>
        <v>170.5495</v>
      </c>
      <c r="AB80" s="82" t="n">
        <f aca="false">IF(X80&lt;=15000,0,(X80-15000)*AB$5)</f>
        <v>0</v>
      </c>
      <c r="AC80" s="94" t="n">
        <f aca="false">SUM(AA80:AB80)</f>
        <v>170.5495</v>
      </c>
      <c r="AD80" s="84" t="n">
        <f aca="false">IF(Z80&lt;=15000,Z80*AD$5,15000*AD$5)</f>
        <v>750</v>
      </c>
      <c r="AE80" s="82" t="n">
        <f aca="false">IF(Z80&lt;=15000,0,(Z80-15000)*AE$5)</f>
        <v>9902.773</v>
      </c>
      <c r="AF80" s="85" t="n">
        <f aca="false">SUM(AD80:AE80)</f>
        <v>10652.773</v>
      </c>
      <c r="AG80" s="86" t="n">
        <f aca="false">AF80-AC80</f>
        <v>10482.2235</v>
      </c>
      <c r="AH80" s="84" t="n">
        <f aca="false">IF(X80&gt;3260,IF(X80&gt;9510,(9510-3260)*AH$5,(X80-3260)*AH$5),0)</f>
        <v>4.52969999999999</v>
      </c>
      <c r="AI80" s="87" t="n">
        <f aca="false">IF(X80&gt;9510,IF(X80&gt;15000,(15000-9510)*AI$5,(X80-9510)*AI$5),0)</f>
        <v>0</v>
      </c>
      <c r="AJ80" s="87" t="n">
        <f aca="false">IF(X80&gt;15000,IF(X80&gt;20000,(20000-15000)*AJ$5,(X80-15000)*AJ$5),0)</f>
        <v>0</v>
      </c>
      <c r="AK80" s="87" t="n">
        <f aca="false">IF(X80&gt;20000,IF(X80&gt;25000,(25000-20000)*AK$5,(X80-20000)*AK$5),0)</f>
        <v>0</v>
      </c>
      <c r="AL80" s="87" t="n">
        <f aca="false">IF(X80&gt;25000,IF(X80&gt;30000,(30000-25000)*AL$5,(X80-25000)*AL$5),0)</f>
        <v>0</v>
      </c>
      <c r="AM80" s="82" t="n">
        <f aca="false">IF(X80&gt;30000,(X80-30000)*AM$5,0)</f>
        <v>0</v>
      </c>
      <c r="AN80" s="89" t="n">
        <f aca="false">SUM(AH80:AM80)</f>
        <v>4.52969999999999</v>
      </c>
      <c r="AO80" s="84" t="n">
        <f aca="false">IF(Z80&gt;3260,IF(Z80&gt;9510,(9510-3260)*AO$5,(Z80-3260)*AO$5),0)</f>
        <v>187.5</v>
      </c>
      <c r="AP80" s="87" t="n">
        <f aca="false">IF(Z80&gt;9510,IF(Z80&gt;15000,(15000-9510)*AP$5,(Z80-9510)*AP$5),0)</f>
        <v>274.5</v>
      </c>
      <c r="AQ80" s="87" t="n">
        <f aca="false">IF(Z80&gt;15000,IF(Z80&gt;20000,(20000-15000)*AQ$5,(Z80-15000)*AQ$5),0)</f>
        <v>375</v>
      </c>
      <c r="AR80" s="87" t="n">
        <f aca="false">IF(Z80&gt;20000,IF(Z80&gt;25000,(25000-20000)*AR$5,(Z80-20000)*AR$5),0)</f>
        <v>500</v>
      </c>
      <c r="AS80" s="87" t="n">
        <f aca="false">IF(Z80&gt;25000,IF(Z80&gt;30000,(30000-25000)*AS$5,(Z80-25000)*AS$5),0)</f>
        <v>750</v>
      </c>
      <c r="AT80" s="82" t="n">
        <f aca="false">IF(Z80&gt;30000,(Z80-30000)*AT$5,0)</f>
        <v>16805.546</v>
      </c>
      <c r="AU80" s="89" t="n">
        <f aca="false">SUM(AO80:AT80)</f>
        <v>18892.546</v>
      </c>
      <c r="AV80" s="90" t="n">
        <f aca="false">AU80-AN80</f>
        <v>18888.0163</v>
      </c>
      <c r="AW80" s="86"/>
      <c r="AX80" s="79" t="n">
        <f aca="false">Y80-AG80-AV80-AW80</f>
        <v>81246.5002</v>
      </c>
      <c r="AY80" s="91" t="s">
        <v>35</v>
      </c>
    </row>
    <row r="81" customFormat="false" ht="16.5" hidden="false" customHeight="true" outlineLevel="0" collapsed="false">
      <c r="B81" s="63" t="n">
        <v>76</v>
      </c>
      <c r="C81" s="63"/>
      <c r="D81" s="63"/>
      <c r="E81" s="64" t="s">
        <v>120</v>
      </c>
      <c r="F81" s="65" t="s">
        <v>47</v>
      </c>
      <c r="G81" s="66" t="n">
        <v>165.75</v>
      </c>
      <c r="H81" s="67" t="n">
        <v>4493.91</v>
      </c>
      <c r="I81" s="66" t="n">
        <v>191.25</v>
      </c>
      <c r="J81" s="68" t="n">
        <v>4430.76</v>
      </c>
      <c r="K81" s="66" t="n">
        <v>204</v>
      </c>
      <c r="L81" s="69" t="n">
        <v>4726.14</v>
      </c>
      <c r="M81" s="70" t="n">
        <f aca="false">(H81+J81+L81)/3</f>
        <v>4550.27</v>
      </c>
      <c r="N81" s="71" t="n">
        <v>3</v>
      </c>
      <c r="O81" s="71" t="n">
        <v>4</v>
      </c>
      <c r="P81" s="71" t="n">
        <v>4</v>
      </c>
      <c r="Q81" s="72" t="n">
        <f aca="false">SUM(N81:P81)/IF((3-COUNTIF(N81:P81,"NE")=0),1,(3-COUNTIF(N81:P81,"NE")))</f>
        <v>3.66666666666667</v>
      </c>
      <c r="R81" s="72" t="n">
        <f aca="false">IF(Q81&lt;=2,0,Q81)</f>
        <v>3.66666666666667</v>
      </c>
      <c r="S81" s="73" t="n">
        <f aca="false">M81*R81</f>
        <v>16684.3233333333</v>
      </c>
      <c r="T81" s="74" t="n">
        <f aca="false">$M$3</f>
        <v>4.94188619900111</v>
      </c>
      <c r="U81" s="75" t="n">
        <f aca="false">ROUNDDOWN(S81*T81,2)</f>
        <v>82452.02</v>
      </c>
      <c r="V81" s="76"/>
      <c r="W81" s="21"/>
      <c r="X81" s="78" t="n">
        <f aca="false">VLOOKUP(E81,SALARIO!$D$4:$G$252,4,FALSE())</f>
        <v>4726.14</v>
      </c>
      <c r="Y81" s="79" t="n">
        <f aca="false">U81</f>
        <v>82452.02</v>
      </c>
      <c r="Z81" s="80" t="n">
        <f aca="false">X81+Y81</f>
        <v>87178.16</v>
      </c>
      <c r="AA81" s="81" t="n">
        <f aca="false">IF(X81&lt;=15000,X81*AA$5,15000*AA$5)</f>
        <v>236.307</v>
      </c>
      <c r="AB81" s="82" t="n">
        <f aca="false">IF(X81&lt;=15000,0,(X81-15000)*AB$5)</f>
        <v>0</v>
      </c>
      <c r="AC81" s="94" t="n">
        <f aca="false">SUM(AA81:AB81)</f>
        <v>236.307</v>
      </c>
      <c r="AD81" s="84" t="n">
        <f aca="false">IF(Z81&lt;=15000,Z81*AD$5,15000*AD$5)</f>
        <v>750</v>
      </c>
      <c r="AE81" s="82" t="n">
        <f aca="false">IF(Z81&lt;=15000,0,(Z81-15000)*AE$5)</f>
        <v>7217.816</v>
      </c>
      <c r="AF81" s="85" t="n">
        <f aca="false">SUM(AD81:AE81)</f>
        <v>7967.816</v>
      </c>
      <c r="AG81" s="86" t="n">
        <f aca="false">AF81-AC81</f>
        <v>7731.509</v>
      </c>
      <c r="AH81" s="84" t="n">
        <f aca="false">IF(X81&gt;3260,IF(X81&gt;9510,(9510-3260)*AH$5,(X81-3260)*AH$5),0)</f>
        <v>43.9842</v>
      </c>
      <c r="AI81" s="87" t="n">
        <f aca="false">IF(X81&gt;9510,IF(X81&gt;15000,(15000-9510)*AI$5,(X81-9510)*AI$5),0)</f>
        <v>0</v>
      </c>
      <c r="AJ81" s="87" t="n">
        <f aca="false">IF(X81&gt;15000,IF(X81&gt;20000,(20000-15000)*AJ$5,(X81-15000)*AJ$5),0)</f>
        <v>0</v>
      </c>
      <c r="AK81" s="87" t="n">
        <f aca="false">IF(X81&gt;20000,IF(X81&gt;25000,(25000-20000)*AK$5,(X81-20000)*AK$5),0)</f>
        <v>0</v>
      </c>
      <c r="AL81" s="87" t="n">
        <f aca="false">IF(X81&gt;25000,IF(X81&gt;30000,(30000-25000)*AL$5,(X81-25000)*AL$5),0)</f>
        <v>0</v>
      </c>
      <c r="AM81" s="82" t="n">
        <f aca="false">IF(X81&gt;30000,(X81-30000)*AM$5,0)</f>
        <v>0</v>
      </c>
      <c r="AN81" s="89" t="n">
        <f aca="false">SUM(AH81:AM81)</f>
        <v>43.9842</v>
      </c>
      <c r="AO81" s="84" t="n">
        <f aca="false">IF(Z81&gt;3260,IF(Z81&gt;9510,(9510-3260)*AO$5,(Z81-3260)*AO$5),0)</f>
        <v>187.5</v>
      </c>
      <c r="AP81" s="87" t="n">
        <f aca="false">IF(Z81&gt;9510,IF(Z81&gt;15000,(15000-9510)*AP$5,(Z81-9510)*AP$5),0)</f>
        <v>274.5</v>
      </c>
      <c r="AQ81" s="87" t="n">
        <f aca="false">IF(Z81&gt;15000,IF(Z81&gt;20000,(20000-15000)*AQ$5,(Z81-15000)*AQ$5),0)</f>
        <v>375</v>
      </c>
      <c r="AR81" s="87" t="n">
        <f aca="false">IF(Z81&gt;20000,IF(Z81&gt;25000,(25000-20000)*AR$5,(Z81-20000)*AR$5),0)</f>
        <v>500</v>
      </c>
      <c r="AS81" s="87" t="n">
        <f aca="false">IF(Z81&gt;25000,IF(Z81&gt;30000,(30000-25000)*AS$5,(Z81-25000)*AS$5),0)</f>
        <v>750</v>
      </c>
      <c r="AT81" s="82" t="n">
        <f aca="false">IF(Z81&gt;30000,(Z81-30000)*AT$5,0)</f>
        <v>11435.632</v>
      </c>
      <c r="AU81" s="89" t="n">
        <f aca="false">SUM(AO81:AT81)</f>
        <v>13522.632</v>
      </c>
      <c r="AV81" s="90" t="n">
        <f aca="false">AU81-AN81</f>
        <v>13478.6478</v>
      </c>
      <c r="AW81" s="86"/>
      <c r="AX81" s="79" t="n">
        <f aca="false">Y81-AG81-AV81-AW81</f>
        <v>61241.8632</v>
      </c>
      <c r="AY81" s="91" t="s">
        <v>35</v>
      </c>
    </row>
    <row r="82" customFormat="false" ht="16.5" hidden="false" customHeight="true" outlineLevel="0" collapsed="false">
      <c r="B82" s="63" t="n">
        <v>77</v>
      </c>
      <c r="C82" s="63"/>
      <c r="D82" s="63"/>
      <c r="E82" s="64" t="s">
        <v>121</v>
      </c>
      <c r="F82" s="65" t="s">
        <v>47</v>
      </c>
      <c r="G82" s="66" t="n">
        <v>204</v>
      </c>
      <c r="H82" s="67" t="n">
        <v>5316.91</v>
      </c>
      <c r="I82" s="66" t="n">
        <v>204</v>
      </c>
      <c r="J82" s="68" t="n">
        <v>4726.14</v>
      </c>
      <c r="K82" s="66" t="n">
        <v>178.5</v>
      </c>
      <c r="L82" s="69" t="n">
        <v>4135.37</v>
      </c>
      <c r="M82" s="70" t="n">
        <f aca="false">(H82+J82+L82)/3</f>
        <v>4726.14</v>
      </c>
      <c r="N82" s="71" t="n">
        <v>3</v>
      </c>
      <c r="O82" s="71" t="n">
        <v>4</v>
      </c>
      <c r="P82" s="71" t="n">
        <v>4</v>
      </c>
      <c r="Q82" s="72" t="n">
        <f aca="false">SUM(N82:P82)/IF((3-COUNTIF(N82:P82,"NE")=0),1,(3-COUNTIF(N82:P82,"NE")))</f>
        <v>3.66666666666667</v>
      </c>
      <c r="R82" s="72" t="n">
        <f aca="false">IF(Q82&lt;=2,0,Q82)</f>
        <v>3.66666666666667</v>
      </c>
      <c r="S82" s="73" t="n">
        <f aca="false">M82*R82</f>
        <v>17329.18</v>
      </c>
      <c r="T82" s="74" t="n">
        <f aca="false">$M$3</f>
        <v>4.94188619900111</v>
      </c>
      <c r="U82" s="75" t="n">
        <f aca="false">ROUNDDOWN(S82*T82,2)</f>
        <v>85638.83</v>
      </c>
      <c r="V82" s="76"/>
      <c r="W82" s="21"/>
      <c r="X82" s="78" t="n">
        <f aca="false">VLOOKUP(E82,SALARIO!$D$4:$G$252,4,FALSE())</f>
        <v>4135.37</v>
      </c>
      <c r="Y82" s="79" t="n">
        <f aca="false">U82</f>
        <v>85638.83</v>
      </c>
      <c r="Z82" s="80" t="n">
        <f aca="false">X82+Y82</f>
        <v>89774.2</v>
      </c>
      <c r="AA82" s="81" t="n">
        <f aca="false">IF(X82&lt;=15000,X82*AA$5,15000*AA$5)</f>
        <v>206.7685</v>
      </c>
      <c r="AB82" s="82" t="n">
        <f aca="false">IF(X82&lt;=15000,0,(X82-15000)*AB$5)</f>
        <v>0</v>
      </c>
      <c r="AC82" s="94" t="n">
        <f aca="false">SUM(AA82:AB82)</f>
        <v>206.7685</v>
      </c>
      <c r="AD82" s="84" t="n">
        <f aca="false">IF(Z82&lt;=15000,Z82*AD$5,15000*AD$5)</f>
        <v>750</v>
      </c>
      <c r="AE82" s="82" t="n">
        <f aca="false">IF(Z82&lt;=15000,0,(Z82-15000)*AE$5)</f>
        <v>7477.42</v>
      </c>
      <c r="AF82" s="85" t="n">
        <f aca="false">SUM(AD82:AE82)</f>
        <v>8227.42</v>
      </c>
      <c r="AG82" s="86" t="n">
        <f aca="false">AF82-AC82</f>
        <v>8020.6515</v>
      </c>
      <c r="AH82" s="84" t="n">
        <f aca="false">IF(X82&gt;3260,IF(X82&gt;9510,(9510-3260)*AH$5,(X82-3260)*AH$5),0)</f>
        <v>26.2611</v>
      </c>
      <c r="AI82" s="87" t="n">
        <f aca="false">IF(X82&gt;9510,IF(X82&gt;15000,(15000-9510)*AI$5,(X82-9510)*AI$5),0)</f>
        <v>0</v>
      </c>
      <c r="AJ82" s="87" t="n">
        <f aca="false">IF(X82&gt;15000,IF(X82&gt;20000,(20000-15000)*AJ$5,(X82-15000)*AJ$5),0)</f>
        <v>0</v>
      </c>
      <c r="AK82" s="87" t="n">
        <f aca="false">IF(X82&gt;20000,IF(X82&gt;25000,(25000-20000)*AK$5,(X82-20000)*AK$5),0)</f>
        <v>0</v>
      </c>
      <c r="AL82" s="87" t="n">
        <f aca="false">IF(X82&gt;25000,IF(X82&gt;30000,(30000-25000)*AL$5,(X82-25000)*AL$5),0)</f>
        <v>0</v>
      </c>
      <c r="AM82" s="82" t="n">
        <f aca="false">IF(X82&gt;30000,(X82-30000)*AM$5,0)</f>
        <v>0</v>
      </c>
      <c r="AN82" s="89" t="n">
        <f aca="false">SUM(AH82:AM82)</f>
        <v>26.2611</v>
      </c>
      <c r="AO82" s="84" t="n">
        <f aca="false">IF(Z82&gt;3260,IF(Z82&gt;9510,(9510-3260)*AO$5,(Z82-3260)*AO$5),0)</f>
        <v>187.5</v>
      </c>
      <c r="AP82" s="87" t="n">
        <f aca="false">IF(Z82&gt;9510,IF(Z82&gt;15000,(15000-9510)*AP$5,(Z82-9510)*AP$5),0)</f>
        <v>274.5</v>
      </c>
      <c r="AQ82" s="87" t="n">
        <f aca="false">IF(Z82&gt;15000,IF(Z82&gt;20000,(20000-15000)*AQ$5,(Z82-15000)*AQ$5),0)</f>
        <v>375</v>
      </c>
      <c r="AR82" s="87" t="n">
        <f aca="false">IF(Z82&gt;20000,IF(Z82&gt;25000,(25000-20000)*AR$5,(Z82-20000)*AR$5),0)</f>
        <v>500</v>
      </c>
      <c r="AS82" s="87" t="n">
        <f aca="false">IF(Z82&gt;25000,IF(Z82&gt;30000,(30000-25000)*AS$5,(Z82-25000)*AS$5),0)</f>
        <v>750</v>
      </c>
      <c r="AT82" s="82" t="n">
        <f aca="false">IF(Z82&gt;30000,(Z82-30000)*AT$5,0)</f>
        <v>11954.84</v>
      </c>
      <c r="AU82" s="89" t="n">
        <f aca="false">SUM(AO82:AT82)</f>
        <v>14041.84</v>
      </c>
      <c r="AV82" s="90" t="n">
        <f aca="false">AU82-AN82</f>
        <v>14015.5789</v>
      </c>
      <c r="AW82" s="86"/>
      <c r="AX82" s="79" t="n">
        <f aca="false">Y82-AG82-AV82-AW82</f>
        <v>63602.5996</v>
      </c>
      <c r="AY82" s="91" t="s">
        <v>35</v>
      </c>
    </row>
    <row r="83" customFormat="false" ht="16.5" hidden="false" customHeight="true" outlineLevel="0" collapsed="false">
      <c r="B83" s="63" t="n">
        <v>78</v>
      </c>
      <c r="C83" s="63"/>
      <c r="D83" s="63"/>
      <c r="E83" s="64" t="s">
        <v>122</v>
      </c>
      <c r="F83" s="65" t="s">
        <v>47</v>
      </c>
      <c r="G83" s="66" t="n">
        <v>204</v>
      </c>
      <c r="H83" s="67" t="n">
        <v>6360.71</v>
      </c>
      <c r="I83" s="66" t="n">
        <v>153</v>
      </c>
      <c r="J83" s="68" t="n">
        <v>3544.6</v>
      </c>
      <c r="K83" s="66" t="n">
        <v>178.5</v>
      </c>
      <c r="L83" s="69" t="n">
        <v>4135.22</v>
      </c>
      <c r="M83" s="70" t="n">
        <f aca="false">(H83+J83+L83)/3</f>
        <v>4680.17666666667</v>
      </c>
      <c r="N83" s="71" t="n">
        <v>3</v>
      </c>
      <c r="O83" s="71" t="n">
        <v>4</v>
      </c>
      <c r="P83" s="71" t="n">
        <v>4</v>
      </c>
      <c r="Q83" s="72" t="n">
        <f aca="false">SUM(N83:P83)/IF((3-COUNTIF(N83:P83,"NE")=0),1,(3-COUNTIF(N83:P83,"NE")))</f>
        <v>3.66666666666667</v>
      </c>
      <c r="R83" s="72" t="n">
        <f aca="false">IF(Q83&lt;=2,0,Q83)</f>
        <v>3.66666666666667</v>
      </c>
      <c r="S83" s="73" t="n">
        <f aca="false">M83*R83</f>
        <v>17160.6477777778</v>
      </c>
      <c r="T83" s="74" t="n">
        <f aca="false">$M$3</f>
        <v>4.94188619900111</v>
      </c>
      <c r="U83" s="75" t="n">
        <f aca="false">ROUNDDOWN(S83*T83,2)</f>
        <v>84805.96</v>
      </c>
      <c r="V83" s="76"/>
      <c r="W83" s="21"/>
      <c r="X83" s="78" t="n">
        <f aca="false">VLOOKUP(E83,SALARIO!$D$4:$G$252,4,FALSE())</f>
        <v>4135.22</v>
      </c>
      <c r="Y83" s="79" t="n">
        <f aca="false">U83</f>
        <v>84805.96</v>
      </c>
      <c r="Z83" s="80" t="n">
        <f aca="false">X83+Y83</f>
        <v>88941.18</v>
      </c>
      <c r="AA83" s="81" t="n">
        <f aca="false">IF(X83&lt;=15000,X83*AA$5,15000*AA$5)</f>
        <v>206.761</v>
      </c>
      <c r="AB83" s="82" t="n">
        <f aca="false">IF(X83&lt;=15000,0,(X83-15000)*AB$5)</f>
        <v>0</v>
      </c>
      <c r="AC83" s="94" t="n">
        <f aca="false">SUM(AA83:AB83)</f>
        <v>206.761</v>
      </c>
      <c r="AD83" s="84" t="n">
        <f aca="false">IF(Z83&lt;=15000,Z83*AD$5,15000*AD$5)</f>
        <v>750</v>
      </c>
      <c r="AE83" s="82" t="n">
        <f aca="false">IF(Z83&lt;=15000,0,(Z83-15000)*AE$5)</f>
        <v>7394.118</v>
      </c>
      <c r="AF83" s="85" t="n">
        <f aca="false">SUM(AD83:AE83)</f>
        <v>8144.118</v>
      </c>
      <c r="AG83" s="86" t="n">
        <f aca="false">AF83-AC83</f>
        <v>7937.357</v>
      </c>
      <c r="AH83" s="84" t="n">
        <f aca="false">IF(X83&gt;3260,IF(X83&gt;9510,(9510-3260)*AH$5,(X83-3260)*AH$5),0)</f>
        <v>26.2566</v>
      </c>
      <c r="AI83" s="87" t="n">
        <f aca="false">IF(X83&gt;9510,IF(X83&gt;15000,(15000-9510)*AI$5,(X83-9510)*AI$5),0)</f>
        <v>0</v>
      </c>
      <c r="AJ83" s="87" t="n">
        <f aca="false">IF(X83&gt;15000,IF(X83&gt;20000,(20000-15000)*AJ$5,(X83-15000)*AJ$5),0)</f>
        <v>0</v>
      </c>
      <c r="AK83" s="87" t="n">
        <f aca="false">IF(X83&gt;20000,IF(X83&gt;25000,(25000-20000)*AK$5,(X83-20000)*AK$5),0)</f>
        <v>0</v>
      </c>
      <c r="AL83" s="87" t="n">
        <f aca="false">IF(X83&gt;25000,IF(X83&gt;30000,(30000-25000)*AL$5,(X83-25000)*AL$5),0)</f>
        <v>0</v>
      </c>
      <c r="AM83" s="82" t="n">
        <f aca="false">IF(X83&gt;30000,(X83-30000)*AM$5,0)</f>
        <v>0</v>
      </c>
      <c r="AN83" s="89" t="n">
        <f aca="false">SUM(AH83:AM83)</f>
        <v>26.2566</v>
      </c>
      <c r="AO83" s="84" t="n">
        <f aca="false">IF(Z83&gt;3260,IF(Z83&gt;9510,(9510-3260)*AO$5,(Z83-3260)*AO$5),0)</f>
        <v>187.5</v>
      </c>
      <c r="AP83" s="87" t="n">
        <f aca="false">IF(Z83&gt;9510,IF(Z83&gt;15000,(15000-9510)*AP$5,(Z83-9510)*AP$5),0)</f>
        <v>274.5</v>
      </c>
      <c r="AQ83" s="87" t="n">
        <f aca="false">IF(Z83&gt;15000,IF(Z83&gt;20000,(20000-15000)*AQ$5,(Z83-15000)*AQ$5),0)</f>
        <v>375</v>
      </c>
      <c r="AR83" s="87" t="n">
        <f aca="false">IF(Z83&gt;20000,IF(Z83&gt;25000,(25000-20000)*AR$5,(Z83-20000)*AR$5),0)</f>
        <v>500</v>
      </c>
      <c r="AS83" s="87" t="n">
        <f aca="false">IF(Z83&gt;25000,IF(Z83&gt;30000,(30000-25000)*AS$5,(Z83-25000)*AS$5),0)</f>
        <v>750</v>
      </c>
      <c r="AT83" s="82" t="n">
        <f aca="false">IF(Z83&gt;30000,(Z83-30000)*AT$5,0)</f>
        <v>11788.236</v>
      </c>
      <c r="AU83" s="89" t="n">
        <f aca="false">SUM(AO83:AT83)</f>
        <v>13875.236</v>
      </c>
      <c r="AV83" s="90" t="n">
        <f aca="false">AU83-AN83</f>
        <v>13848.9794</v>
      </c>
      <c r="AW83" s="86"/>
      <c r="AX83" s="79" t="n">
        <f aca="false">Y83-AG83-AV83-AW83</f>
        <v>63019.6236</v>
      </c>
      <c r="AY83" s="91" t="s">
        <v>35</v>
      </c>
    </row>
    <row r="84" customFormat="false" ht="16.5" hidden="false" customHeight="true" outlineLevel="0" collapsed="false">
      <c r="B84" s="63" t="n">
        <v>79</v>
      </c>
      <c r="C84" s="63"/>
      <c r="D84" s="63"/>
      <c r="E84" s="64" t="s">
        <v>123</v>
      </c>
      <c r="F84" s="65" t="s">
        <v>70</v>
      </c>
      <c r="G84" s="66" t="n">
        <v>190.6</v>
      </c>
      <c r="H84" s="67" t="n">
        <v>7787.1</v>
      </c>
      <c r="I84" s="66" t="n">
        <v>142.25</v>
      </c>
      <c r="J84" s="68" t="n">
        <v>3549.94</v>
      </c>
      <c r="K84" s="66" t="n">
        <v>190.6</v>
      </c>
      <c r="L84" s="69" t="n">
        <v>5868.78</v>
      </c>
      <c r="M84" s="70" t="n">
        <f aca="false">(H84+J84+L84)/3</f>
        <v>5735.27333333333</v>
      </c>
      <c r="N84" s="71" t="n">
        <v>4</v>
      </c>
      <c r="O84" s="71" t="n">
        <v>4</v>
      </c>
      <c r="P84" s="71" t="n">
        <v>4</v>
      </c>
      <c r="Q84" s="72" t="n">
        <f aca="false">SUM(N84:P84)/IF((3-COUNTIF(N84:P84,"NE")=0),1,(3-COUNTIF(N84:P84,"NE")))</f>
        <v>4</v>
      </c>
      <c r="R84" s="72" t="n">
        <f aca="false">IF(Q84&lt;=2,0,Q84)</f>
        <v>4</v>
      </c>
      <c r="S84" s="73" t="n">
        <f aca="false">M84*R84</f>
        <v>22941.0933333333</v>
      </c>
      <c r="T84" s="74" t="n">
        <f aca="false">$M$3</f>
        <v>4.94188619900111</v>
      </c>
      <c r="U84" s="75" t="n">
        <f aca="false">ROUNDDOWN(S84*T84,2)</f>
        <v>113372.27</v>
      </c>
      <c r="V84" s="76"/>
      <c r="W84" s="21"/>
      <c r="X84" s="78" t="n">
        <f aca="false">VLOOKUP(E84,SALARIO!$D$4:$G$252,4,FALSE())</f>
        <v>7057.52</v>
      </c>
      <c r="Y84" s="79" t="n">
        <f aca="false">U84</f>
        <v>113372.27</v>
      </c>
      <c r="Z84" s="80" t="n">
        <f aca="false">X84+Y84</f>
        <v>120429.79</v>
      </c>
      <c r="AA84" s="81" t="n">
        <f aca="false">IF(X84&lt;=15000,X84*AA$5,15000*AA$5)</f>
        <v>352.876</v>
      </c>
      <c r="AB84" s="82" t="n">
        <f aca="false">IF(X84&lt;=15000,0,(X84-15000)*AB$5)</f>
        <v>0</v>
      </c>
      <c r="AC84" s="94" t="n">
        <f aca="false">SUM(AA84:AB84)</f>
        <v>352.876</v>
      </c>
      <c r="AD84" s="84" t="n">
        <f aca="false">IF(Z84&lt;=15000,Z84*AD$5,15000*AD$5)</f>
        <v>750</v>
      </c>
      <c r="AE84" s="82" t="n">
        <f aca="false">IF(Z84&lt;=15000,0,(Z84-15000)*AE$5)</f>
        <v>10542.979</v>
      </c>
      <c r="AF84" s="85" t="n">
        <f aca="false">SUM(AD84:AE84)</f>
        <v>11292.979</v>
      </c>
      <c r="AG84" s="86" t="n">
        <f aca="false">AF84-AC84</f>
        <v>10940.103</v>
      </c>
      <c r="AH84" s="84" t="n">
        <f aca="false">IF(X84&gt;3260,IF(X84&gt;9510,(9510-3260)*AH$5,(X84-3260)*AH$5),0)</f>
        <v>113.9256</v>
      </c>
      <c r="AI84" s="87" t="n">
        <f aca="false">IF(X84&gt;9510,IF(X84&gt;15000,(15000-9510)*AI$5,(X84-9510)*AI$5),0)</f>
        <v>0</v>
      </c>
      <c r="AJ84" s="87" t="n">
        <f aca="false">IF(X84&gt;15000,IF(X84&gt;20000,(20000-15000)*AJ$5,(X84-15000)*AJ$5),0)</f>
        <v>0</v>
      </c>
      <c r="AK84" s="87" t="n">
        <f aca="false">IF(X84&gt;20000,IF(X84&gt;25000,(25000-20000)*AK$5,(X84-20000)*AK$5),0)</f>
        <v>0</v>
      </c>
      <c r="AL84" s="87" t="n">
        <f aca="false">IF(X84&gt;25000,IF(X84&gt;30000,(30000-25000)*AL$5,(X84-25000)*AL$5),0)</f>
        <v>0</v>
      </c>
      <c r="AM84" s="82" t="n">
        <f aca="false">IF(X84&gt;30000,(X84-30000)*AM$5,0)</f>
        <v>0</v>
      </c>
      <c r="AN84" s="89" t="n">
        <f aca="false">SUM(AH84:AM84)</f>
        <v>113.9256</v>
      </c>
      <c r="AO84" s="84" t="n">
        <f aca="false">IF(Z84&gt;3260,IF(Z84&gt;9510,(9510-3260)*AO$5,(Z84-3260)*AO$5),0)</f>
        <v>187.5</v>
      </c>
      <c r="AP84" s="87" t="n">
        <f aca="false">IF(Z84&gt;9510,IF(Z84&gt;15000,(15000-9510)*AP$5,(Z84-9510)*AP$5),0)</f>
        <v>274.5</v>
      </c>
      <c r="AQ84" s="87" t="n">
        <f aca="false">IF(Z84&gt;15000,IF(Z84&gt;20000,(20000-15000)*AQ$5,(Z84-15000)*AQ$5),0)</f>
        <v>375</v>
      </c>
      <c r="AR84" s="87" t="n">
        <f aca="false">IF(Z84&gt;20000,IF(Z84&gt;25000,(25000-20000)*AR$5,(Z84-20000)*AR$5),0)</f>
        <v>500</v>
      </c>
      <c r="AS84" s="87" t="n">
        <f aca="false">IF(Z84&gt;25000,IF(Z84&gt;30000,(30000-25000)*AS$5,(Z84-25000)*AS$5),0)</f>
        <v>750</v>
      </c>
      <c r="AT84" s="82" t="n">
        <f aca="false">IF(Z84&gt;30000,(Z84-30000)*AT$5,0)</f>
        <v>18085.958</v>
      </c>
      <c r="AU84" s="89" t="n">
        <f aca="false">SUM(AO84:AT84)</f>
        <v>20172.958</v>
      </c>
      <c r="AV84" s="90" t="n">
        <f aca="false">AU84-AN84</f>
        <v>20059.0324</v>
      </c>
      <c r="AW84" s="86"/>
      <c r="AX84" s="79" t="n">
        <f aca="false">Y84-AG84-AV84-AW84</f>
        <v>82373.1346</v>
      </c>
      <c r="AY84" s="91" t="s">
        <v>35</v>
      </c>
    </row>
    <row r="85" customFormat="false" ht="16.5" hidden="false" customHeight="true" outlineLevel="0" collapsed="false">
      <c r="B85" s="62" t="n">
        <v>80</v>
      </c>
      <c r="C85" s="62"/>
      <c r="D85" s="62"/>
      <c r="E85" s="64" t="s">
        <v>124</v>
      </c>
      <c r="F85" s="65" t="s">
        <v>57</v>
      </c>
      <c r="G85" s="66" t="n">
        <v>204</v>
      </c>
      <c r="H85" s="67" t="n">
        <v>8832.4</v>
      </c>
      <c r="I85" s="66" t="n">
        <v>153</v>
      </c>
      <c r="J85" s="68" t="n">
        <v>4748.7</v>
      </c>
      <c r="K85" s="66" t="n">
        <v>204</v>
      </c>
      <c r="L85" s="69" t="n">
        <v>6331.6</v>
      </c>
      <c r="M85" s="70" t="n">
        <f aca="false">(H85+J85+L85)/3</f>
        <v>6637.56666666667</v>
      </c>
      <c r="N85" s="71" t="n">
        <v>4</v>
      </c>
      <c r="O85" s="71" t="n">
        <v>4</v>
      </c>
      <c r="P85" s="71" t="n">
        <v>4</v>
      </c>
      <c r="Q85" s="72" t="n">
        <f aca="false">SUM(N85:P85)/IF((3-COUNTIF(N85:P85,"NE")=0),1,(3-COUNTIF(N85:P85,"NE")))</f>
        <v>4</v>
      </c>
      <c r="R85" s="72" t="n">
        <f aca="false">IF(Q85&lt;=2,0,Q85)</f>
        <v>4</v>
      </c>
      <c r="S85" s="73" t="n">
        <f aca="false">M85*R85</f>
        <v>26550.2666666667</v>
      </c>
      <c r="T85" s="74" t="n">
        <f aca="false">$M$3</f>
        <v>4.94188619900111</v>
      </c>
      <c r="U85" s="75" t="n">
        <f aca="false">ROUNDDOWN(S85*T85,2)</f>
        <v>131208.39</v>
      </c>
      <c r="V85" s="76"/>
      <c r="W85" s="21"/>
      <c r="X85" s="78" t="n">
        <f aca="false">VLOOKUP(E85,SALARIO!$D$4:$G$252,4,FALSE())</f>
        <v>6331.6</v>
      </c>
      <c r="Y85" s="79" t="n">
        <f aca="false">U85</f>
        <v>131208.39</v>
      </c>
      <c r="Z85" s="80" t="n">
        <f aca="false">X85+Y85</f>
        <v>137539.99</v>
      </c>
      <c r="AA85" s="81" t="n">
        <f aca="false">IF(X85&lt;=15000,X85*AA$5,15000*AA$5)</f>
        <v>316.58</v>
      </c>
      <c r="AB85" s="82" t="n">
        <f aca="false">IF(X85&lt;=15000,0,(X85-15000)*AB$5)</f>
        <v>0</v>
      </c>
      <c r="AC85" s="94" t="n">
        <f aca="false">SUM(AA85:AB85)</f>
        <v>316.58</v>
      </c>
      <c r="AD85" s="84" t="n">
        <f aca="false">IF(Z85&lt;=15000,Z85*AD$5,15000*AD$5)</f>
        <v>750</v>
      </c>
      <c r="AE85" s="82" t="n">
        <f aca="false">IF(Z85&lt;=15000,0,(Z85-15000)*AE$5)</f>
        <v>12253.999</v>
      </c>
      <c r="AF85" s="85" t="n">
        <f aca="false">SUM(AD85:AE85)</f>
        <v>13003.999</v>
      </c>
      <c r="AG85" s="86" t="n">
        <f aca="false">AF85-AC85</f>
        <v>12687.419</v>
      </c>
      <c r="AH85" s="84" t="n">
        <f aca="false">IF(X85&gt;3260,IF(X85&gt;9510,(9510-3260)*AH$5,(X85-3260)*AH$5),0)</f>
        <v>92.148</v>
      </c>
      <c r="AI85" s="87" t="n">
        <f aca="false">IF(X85&gt;9510,IF(X85&gt;15000,(15000-9510)*AI$5,(X85-9510)*AI$5),0)</f>
        <v>0</v>
      </c>
      <c r="AJ85" s="87" t="n">
        <f aca="false">IF(X85&gt;15000,IF(X85&gt;20000,(20000-15000)*AJ$5,(X85-15000)*AJ$5),0)</f>
        <v>0</v>
      </c>
      <c r="AK85" s="87" t="n">
        <f aca="false">IF(X85&gt;20000,IF(X85&gt;25000,(25000-20000)*AK$5,(X85-20000)*AK$5),0)</f>
        <v>0</v>
      </c>
      <c r="AL85" s="87" t="n">
        <f aca="false">IF(X85&gt;25000,IF(X85&gt;30000,(30000-25000)*AL$5,(X85-25000)*AL$5),0)</f>
        <v>0</v>
      </c>
      <c r="AM85" s="82" t="n">
        <f aca="false">IF(X85&gt;30000,(X85-30000)*AM$5,0)</f>
        <v>0</v>
      </c>
      <c r="AN85" s="89" t="n">
        <f aca="false">SUM(AH85:AM85)</f>
        <v>92.148</v>
      </c>
      <c r="AO85" s="84" t="n">
        <f aca="false">IF(Z85&gt;3260,IF(Z85&gt;9510,(9510-3260)*AO$5,(Z85-3260)*AO$5),0)</f>
        <v>187.5</v>
      </c>
      <c r="AP85" s="87" t="n">
        <f aca="false">IF(Z85&gt;9510,IF(Z85&gt;15000,(15000-9510)*AP$5,(Z85-9510)*AP$5),0)</f>
        <v>274.5</v>
      </c>
      <c r="AQ85" s="87" t="n">
        <f aca="false">IF(Z85&gt;15000,IF(Z85&gt;20000,(20000-15000)*AQ$5,(Z85-15000)*AQ$5),0)</f>
        <v>375</v>
      </c>
      <c r="AR85" s="87" t="n">
        <f aca="false">IF(Z85&gt;20000,IF(Z85&gt;25000,(25000-20000)*AR$5,(Z85-20000)*AR$5),0)</f>
        <v>500</v>
      </c>
      <c r="AS85" s="87" t="n">
        <f aca="false">IF(Z85&gt;25000,IF(Z85&gt;30000,(30000-25000)*AS$5,(Z85-25000)*AS$5),0)</f>
        <v>750</v>
      </c>
      <c r="AT85" s="82" t="n">
        <f aca="false">IF(Z85&gt;30000,(Z85-30000)*AT$5,0)</f>
        <v>21507.998</v>
      </c>
      <c r="AU85" s="89" t="n">
        <f aca="false">SUM(AO85:AT85)</f>
        <v>23594.998</v>
      </c>
      <c r="AV85" s="90" t="n">
        <f aca="false">AU85-AN85</f>
        <v>23502.85</v>
      </c>
      <c r="AW85" s="86"/>
      <c r="AX85" s="79" t="n">
        <f aca="false">Y85-AG85-AV85-AW85</f>
        <v>95018.121</v>
      </c>
      <c r="AY85" s="91" t="s">
        <v>35</v>
      </c>
    </row>
    <row r="86" customFormat="false" ht="16.5" hidden="false" customHeight="true" outlineLevel="0" collapsed="false">
      <c r="B86" s="63" t="n">
        <v>81</v>
      </c>
      <c r="C86" s="63"/>
      <c r="D86" s="63"/>
      <c r="E86" s="64" t="s">
        <v>125</v>
      </c>
      <c r="F86" s="65" t="s">
        <v>57</v>
      </c>
      <c r="G86" s="66" t="n">
        <v>191.25</v>
      </c>
      <c r="H86" s="67" t="n">
        <v>8002.58</v>
      </c>
      <c r="I86" s="66" t="n">
        <v>149</v>
      </c>
      <c r="J86" s="68" t="n">
        <v>4741.33</v>
      </c>
      <c r="K86" s="66" t="n">
        <v>195.25</v>
      </c>
      <c r="L86" s="69" t="n">
        <v>6211.89</v>
      </c>
      <c r="M86" s="70" t="n">
        <f aca="false">(H86+J86+L86)/3</f>
        <v>6318.6</v>
      </c>
      <c r="N86" s="71" t="n">
        <v>4</v>
      </c>
      <c r="O86" s="71" t="n">
        <v>4</v>
      </c>
      <c r="P86" s="71" t="n">
        <v>4</v>
      </c>
      <c r="Q86" s="72" t="n">
        <f aca="false">SUM(N86:P86)/IF((3-COUNTIF(N86:P86,"NE")=0),1,(3-COUNTIF(N86:P86,"NE")))</f>
        <v>4</v>
      </c>
      <c r="R86" s="72" t="n">
        <f aca="false">IF(Q86&lt;=2,0,Q86)</f>
        <v>4</v>
      </c>
      <c r="S86" s="73" t="n">
        <f aca="false">M86*R86</f>
        <v>25274.4</v>
      </c>
      <c r="T86" s="74" t="n">
        <f aca="false">$M$3</f>
        <v>4.94188619900111</v>
      </c>
      <c r="U86" s="75" t="n">
        <f aca="false">ROUNDDOWN(S86*T86,2)</f>
        <v>124903.2</v>
      </c>
      <c r="V86" s="76"/>
      <c r="W86" s="21"/>
      <c r="X86" s="78" t="n">
        <f aca="false">VLOOKUP(E86,SALARIO!$D$4:$G$252,4,FALSE())</f>
        <v>6211.89</v>
      </c>
      <c r="Y86" s="79" t="n">
        <f aca="false">U86</f>
        <v>124903.2</v>
      </c>
      <c r="Z86" s="80" t="n">
        <f aca="false">X86+Y86</f>
        <v>131115.09</v>
      </c>
      <c r="AA86" s="81" t="n">
        <f aca="false">IF(X86&lt;=15000,X86*AA$5,15000*AA$5)</f>
        <v>310.5945</v>
      </c>
      <c r="AB86" s="82" t="n">
        <f aca="false">IF(X86&lt;=15000,0,(X86-15000)*AB$5)</f>
        <v>0</v>
      </c>
      <c r="AC86" s="94" t="n">
        <f aca="false">SUM(AA86:AB86)</f>
        <v>310.5945</v>
      </c>
      <c r="AD86" s="84" t="n">
        <f aca="false">IF(Z86&lt;=15000,Z86*AD$5,15000*AD$5)</f>
        <v>750</v>
      </c>
      <c r="AE86" s="82" t="n">
        <f aca="false">IF(Z86&lt;=15000,0,(Z86-15000)*AE$5)</f>
        <v>11611.509</v>
      </c>
      <c r="AF86" s="85" t="n">
        <f aca="false">SUM(AD86:AE86)</f>
        <v>12361.509</v>
      </c>
      <c r="AG86" s="86" t="n">
        <f aca="false">AF86-AC86</f>
        <v>12050.9145</v>
      </c>
      <c r="AH86" s="84" t="n">
        <f aca="false">IF(X86&gt;3260,IF(X86&gt;9510,(9510-3260)*AH$5,(X86-3260)*AH$5),0)</f>
        <v>88.5567</v>
      </c>
      <c r="AI86" s="87" t="n">
        <f aca="false">IF(X86&gt;9510,IF(X86&gt;15000,(15000-9510)*AI$5,(X86-9510)*AI$5),0)</f>
        <v>0</v>
      </c>
      <c r="AJ86" s="87" t="n">
        <f aca="false">IF(X86&gt;15000,IF(X86&gt;20000,(20000-15000)*AJ$5,(X86-15000)*AJ$5),0)</f>
        <v>0</v>
      </c>
      <c r="AK86" s="87" t="n">
        <f aca="false">IF(X86&gt;20000,IF(X86&gt;25000,(25000-20000)*AK$5,(X86-20000)*AK$5),0)</f>
        <v>0</v>
      </c>
      <c r="AL86" s="87" t="n">
        <f aca="false">IF(X86&gt;25000,IF(X86&gt;30000,(30000-25000)*AL$5,(X86-25000)*AL$5),0)</f>
        <v>0</v>
      </c>
      <c r="AM86" s="82" t="n">
        <f aca="false">IF(X86&gt;30000,(X86-30000)*AM$5,0)</f>
        <v>0</v>
      </c>
      <c r="AN86" s="89" t="n">
        <f aca="false">SUM(AH86:AM86)</f>
        <v>88.5567</v>
      </c>
      <c r="AO86" s="84" t="n">
        <f aca="false">IF(Z86&gt;3260,IF(Z86&gt;9510,(9510-3260)*AO$5,(Z86-3260)*AO$5),0)</f>
        <v>187.5</v>
      </c>
      <c r="AP86" s="87" t="n">
        <f aca="false">IF(Z86&gt;9510,IF(Z86&gt;15000,(15000-9510)*AP$5,(Z86-9510)*AP$5),0)</f>
        <v>274.5</v>
      </c>
      <c r="AQ86" s="87" t="n">
        <f aca="false">IF(Z86&gt;15000,IF(Z86&gt;20000,(20000-15000)*AQ$5,(Z86-15000)*AQ$5),0)</f>
        <v>375</v>
      </c>
      <c r="AR86" s="87" t="n">
        <f aca="false">IF(Z86&gt;20000,IF(Z86&gt;25000,(25000-20000)*AR$5,(Z86-20000)*AR$5),0)</f>
        <v>500</v>
      </c>
      <c r="AS86" s="87" t="n">
        <f aca="false">IF(Z86&gt;25000,IF(Z86&gt;30000,(30000-25000)*AS$5,(Z86-25000)*AS$5),0)</f>
        <v>750</v>
      </c>
      <c r="AT86" s="82" t="n">
        <f aca="false">IF(Z86&gt;30000,(Z86-30000)*AT$5,0)</f>
        <v>20223.018</v>
      </c>
      <c r="AU86" s="89" t="n">
        <f aca="false">SUM(AO86:AT86)</f>
        <v>22310.018</v>
      </c>
      <c r="AV86" s="90" t="n">
        <f aca="false">AU86-AN86</f>
        <v>22221.4613</v>
      </c>
      <c r="AW86" s="86"/>
      <c r="AX86" s="79" t="n">
        <f aca="false">Y86-AG86-AV86-AW86</f>
        <v>90630.8242</v>
      </c>
      <c r="AY86" s="91" t="s">
        <v>35</v>
      </c>
    </row>
    <row r="87" customFormat="false" ht="16.5" hidden="false" customHeight="true" outlineLevel="0" collapsed="false">
      <c r="B87" s="63" t="n">
        <v>82</v>
      </c>
      <c r="C87" s="63"/>
      <c r="D87" s="63"/>
      <c r="E87" s="64" t="s">
        <v>126</v>
      </c>
      <c r="F87" s="65" t="s">
        <v>57</v>
      </c>
      <c r="G87" s="66" t="n">
        <v>204</v>
      </c>
      <c r="H87" s="67" t="n">
        <v>8564.27</v>
      </c>
      <c r="I87" s="66" t="n">
        <v>153</v>
      </c>
      <c r="J87" s="68" t="n">
        <v>4748.7</v>
      </c>
      <c r="K87" s="66" t="n">
        <v>178.5</v>
      </c>
      <c r="L87" s="69" t="n">
        <v>5540.15</v>
      </c>
      <c r="M87" s="70" t="n">
        <f aca="false">(H87+J87+L87)/3</f>
        <v>6284.37333333333</v>
      </c>
      <c r="N87" s="71" t="n">
        <v>4</v>
      </c>
      <c r="O87" s="71" t="n">
        <v>4</v>
      </c>
      <c r="P87" s="71" t="n">
        <v>4</v>
      </c>
      <c r="Q87" s="72" t="n">
        <f aca="false">SUM(N87:P87)/IF((3-COUNTIF(N87:P87,"NE")=0),1,(3-COUNTIF(N87:P87,"NE")))</f>
        <v>4</v>
      </c>
      <c r="R87" s="72" t="n">
        <f aca="false">IF(Q87&lt;=2,0,Q87)</f>
        <v>4</v>
      </c>
      <c r="S87" s="73" t="n">
        <f aca="false">M87*R87</f>
        <v>25137.4933333333</v>
      </c>
      <c r="T87" s="74" t="n">
        <f aca="false">$M$3</f>
        <v>4.94188619900111</v>
      </c>
      <c r="U87" s="75" t="n">
        <f aca="false">ROUNDDOWN(S87*T87,2)</f>
        <v>124226.63</v>
      </c>
      <c r="V87" s="76"/>
      <c r="W87" s="21"/>
      <c r="X87" s="78" t="n">
        <f aca="false">VLOOKUP(E87,SALARIO!$D$4:$G$252,4,FALSE())</f>
        <v>5540.15</v>
      </c>
      <c r="Y87" s="79" t="n">
        <f aca="false">U87</f>
        <v>124226.63</v>
      </c>
      <c r="Z87" s="80" t="n">
        <f aca="false">X87+Y87</f>
        <v>129766.78</v>
      </c>
      <c r="AA87" s="81" t="n">
        <f aca="false">IF(X87&lt;=15000,X87*AA$5,15000*AA$5)</f>
        <v>277.0075</v>
      </c>
      <c r="AB87" s="82" t="n">
        <f aca="false">IF(X87&lt;=15000,0,(X87-15000)*AB$5)</f>
        <v>0</v>
      </c>
      <c r="AC87" s="94" t="n">
        <f aca="false">SUM(AA87:AB87)</f>
        <v>277.0075</v>
      </c>
      <c r="AD87" s="84" t="n">
        <f aca="false">IF(Z87&lt;=15000,Z87*AD$5,15000*AD$5)</f>
        <v>750</v>
      </c>
      <c r="AE87" s="82" t="n">
        <f aca="false">IF(Z87&lt;=15000,0,(Z87-15000)*AE$5)</f>
        <v>11476.678</v>
      </c>
      <c r="AF87" s="85" t="n">
        <f aca="false">SUM(AD87:AE87)</f>
        <v>12226.678</v>
      </c>
      <c r="AG87" s="86" t="n">
        <f aca="false">AF87-AC87</f>
        <v>11949.6705</v>
      </c>
      <c r="AH87" s="84" t="n">
        <f aca="false">IF(X87&gt;3260,IF(X87&gt;9510,(9510-3260)*AH$5,(X87-3260)*AH$5),0)</f>
        <v>68.4045</v>
      </c>
      <c r="AI87" s="87" t="n">
        <f aca="false">IF(X87&gt;9510,IF(X87&gt;15000,(15000-9510)*AI$5,(X87-9510)*AI$5),0)</f>
        <v>0</v>
      </c>
      <c r="AJ87" s="87" t="n">
        <f aca="false">IF(X87&gt;15000,IF(X87&gt;20000,(20000-15000)*AJ$5,(X87-15000)*AJ$5),0)</f>
        <v>0</v>
      </c>
      <c r="AK87" s="87" t="n">
        <f aca="false">IF(X87&gt;20000,IF(X87&gt;25000,(25000-20000)*AK$5,(X87-20000)*AK$5),0)</f>
        <v>0</v>
      </c>
      <c r="AL87" s="87" t="n">
        <f aca="false">IF(X87&gt;25000,IF(X87&gt;30000,(30000-25000)*AL$5,(X87-25000)*AL$5),0)</f>
        <v>0</v>
      </c>
      <c r="AM87" s="82" t="n">
        <f aca="false">IF(X87&gt;30000,(X87-30000)*AM$5,0)</f>
        <v>0</v>
      </c>
      <c r="AN87" s="89" t="n">
        <f aca="false">SUM(AH87:AM87)</f>
        <v>68.4045</v>
      </c>
      <c r="AO87" s="84" t="n">
        <f aca="false">IF(Z87&gt;3260,IF(Z87&gt;9510,(9510-3260)*AO$5,(Z87-3260)*AO$5),0)</f>
        <v>187.5</v>
      </c>
      <c r="AP87" s="87" t="n">
        <f aca="false">IF(Z87&gt;9510,IF(Z87&gt;15000,(15000-9510)*AP$5,(Z87-9510)*AP$5),0)</f>
        <v>274.5</v>
      </c>
      <c r="AQ87" s="87" t="n">
        <f aca="false">IF(Z87&gt;15000,IF(Z87&gt;20000,(20000-15000)*AQ$5,(Z87-15000)*AQ$5),0)</f>
        <v>375</v>
      </c>
      <c r="AR87" s="87" t="n">
        <f aca="false">IF(Z87&gt;20000,IF(Z87&gt;25000,(25000-20000)*AR$5,(Z87-20000)*AR$5),0)</f>
        <v>500</v>
      </c>
      <c r="AS87" s="87" t="n">
        <f aca="false">IF(Z87&gt;25000,IF(Z87&gt;30000,(30000-25000)*AS$5,(Z87-25000)*AS$5),0)</f>
        <v>750</v>
      </c>
      <c r="AT87" s="82" t="n">
        <f aca="false">IF(Z87&gt;30000,(Z87-30000)*AT$5,0)</f>
        <v>19953.356</v>
      </c>
      <c r="AU87" s="89" t="n">
        <f aca="false">SUM(AO87:AT87)</f>
        <v>22040.356</v>
      </c>
      <c r="AV87" s="90" t="n">
        <f aca="false">AU87-AN87</f>
        <v>21971.9515</v>
      </c>
      <c r="AW87" s="86"/>
      <c r="AX87" s="79" t="n">
        <f aca="false">Y87-AG87-AV87-AW87</f>
        <v>90305.008</v>
      </c>
      <c r="AY87" s="91" t="s">
        <v>35</v>
      </c>
    </row>
    <row r="88" customFormat="false" ht="16.5" hidden="false" customHeight="true" outlineLevel="0" collapsed="false">
      <c r="B88" s="63" t="n">
        <v>83</v>
      </c>
      <c r="C88" s="63"/>
      <c r="D88" s="63"/>
      <c r="E88" s="64" t="s">
        <v>127</v>
      </c>
      <c r="F88" s="65" t="s">
        <v>57</v>
      </c>
      <c r="G88" s="66" t="n">
        <v>153</v>
      </c>
      <c r="H88" s="67" t="n">
        <v>6971.04</v>
      </c>
      <c r="I88" s="66" t="n">
        <v>204</v>
      </c>
      <c r="J88" s="68" t="n">
        <v>6331.6</v>
      </c>
      <c r="K88" s="66" t="n">
        <v>153</v>
      </c>
      <c r="L88" s="69" t="n">
        <v>5481.3</v>
      </c>
      <c r="M88" s="70" t="n">
        <f aca="false">(H88+J88+L88)/3</f>
        <v>6261.31333333333</v>
      </c>
      <c r="N88" s="71" t="n">
        <v>4</v>
      </c>
      <c r="O88" s="71" t="n">
        <v>4</v>
      </c>
      <c r="P88" s="71" t="n">
        <v>4</v>
      </c>
      <c r="Q88" s="72" t="n">
        <f aca="false">SUM(N88:P88)/IF((3-COUNTIF(N88:P88,"NE")=0),1,(3-COUNTIF(N88:P88,"NE")))</f>
        <v>4</v>
      </c>
      <c r="R88" s="72" t="n">
        <f aca="false">IF(Q88&lt;=2,0,Q88)</f>
        <v>4</v>
      </c>
      <c r="S88" s="73" t="n">
        <f aca="false">M88*R88</f>
        <v>25045.2533333333</v>
      </c>
      <c r="T88" s="74" t="n">
        <f aca="false">$M$3</f>
        <v>4.94188619900111</v>
      </c>
      <c r="U88" s="75" t="n">
        <f aca="false">ROUNDDOWN(S88*T88,2)</f>
        <v>123770.79</v>
      </c>
      <c r="V88" s="76"/>
      <c r="W88" s="21"/>
      <c r="X88" s="78" t="n">
        <f aca="false">VLOOKUP(E88,SALARIO!$D$4:$G$252,4,FALSE())</f>
        <v>7679.1</v>
      </c>
      <c r="Y88" s="79" t="n">
        <f aca="false">U88</f>
        <v>123770.79</v>
      </c>
      <c r="Z88" s="80" t="n">
        <f aca="false">X88+Y88</f>
        <v>131449.89</v>
      </c>
      <c r="AA88" s="81" t="n">
        <f aca="false">IF(X88&lt;=15000,X88*AA$5,15000*AA$5)</f>
        <v>383.955</v>
      </c>
      <c r="AB88" s="82" t="n">
        <f aca="false">IF(X88&lt;=15000,0,(X88-15000)*AB$5)</f>
        <v>0</v>
      </c>
      <c r="AC88" s="94" t="n">
        <f aca="false">SUM(AA88:AB88)</f>
        <v>383.955</v>
      </c>
      <c r="AD88" s="84" t="n">
        <f aca="false">IF(Z88&lt;=15000,Z88*AD$5,15000*AD$5)</f>
        <v>750</v>
      </c>
      <c r="AE88" s="82" t="n">
        <f aca="false">IF(Z88&lt;=15000,0,(Z88-15000)*AE$5)</f>
        <v>11644.989</v>
      </c>
      <c r="AF88" s="85" t="n">
        <f aca="false">SUM(AD88:AE88)</f>
        <v>12394.989</v>
      </c>
      <c r="AG88" s="86" t="n">
        <f aca="false">AF88-AC88</f>
        <v>12011.034</v>
      </c>
      <c r="AH88" s="84" t="n">
        <f aca="false">IF(X88&gt;3260,IF(X88&gt;9510,(9510-3260)*AH$5,(X88-3260)*AH$5),0)</f>
        <v>132.573</v>
      </c>
      <c r="AI88" s="87" t="n">
        <f aca="false">IF(X88&gt;9510,IF(X88&gt;15000,(15000-9510)*AI$5,(X88-9510)*AI$5),0)</f>
        <v>0</v>
      </c>
      <c r="AJ88" s="87" t="n">
        <f aca="false">IF(X88&gt;15000,IF(X88&gt;20000,(20000-15000)*AJ$5,(X88-15000)*AJ$5),0)</f>
        <v>0</v>
      </c>
      <c r="AK88" s="87" t="n">
        <f aca="false">IF(X88&gt;20000,IF(X88&gt;25000,(25000-20000)*AK$5,(X88-20000)*AK$5),0)</f>
        <v>0</v>
      </c>
      <c r="AL88" s="87" t="n">
        <f aca="false">IF(X88&gt;25000,IF(X88&gt;30000,(30000-25000)*AL$5,(X88-25000)*AL$5),0)</f>
        <v>0</v>
      </c>
      <c r="AM88" s="82" t="n">
        <f aca="false">IF(X88&gt;30000,(X88-30000)*AM$5,0)</f>
        <v>0</v>
      </c>
      <c r="AN88" s="89" t="n">
        <f aca="false">SUM(AH88:AM88)</f>
        <v>132.573</v>
      </c>
      <c r="AO88" s="84" t="n">
        <f aca="false">IF(Z88&gt;3260,IF(Z88&gt;9510,(9510-3260)*AO$5,(Z88-3260)*AO$5),0)</f>
        <v>187.5</v>
      </c>
      <c r="AP88" s="87" t="n">
        <f aca="false">IF(Z88&gt;9510,IF(Z88&gt;15000,(15000-9510)*AP$5,(Z88-9510)*AP$5),0)</f>
        <v>274.5</v>
      </c>
      <c r="AQ88" s="87" t="n">
        <f aca="false">IF(Z88&gt;15000,IF(Z88&gt;20000,(20000-15000)*AQ$5,(Z88-15000)*AQ$5),0)</f>
        <v>375</v>
      </c>
      <c r="AR88" s="87" t="n">
        <f aca="false">IF(Z88&gt;20000,IF(Z88&gt;25000,(25000-20000)*AR$5,(Z88-20000)*AR$5),0)</f>
        <v>500</v>
      </c>
      <c r="AS88" s="87" t="n">
        <f aca="false">IF(Z88&gt;25000,IF(Z88&gt;30000,(30000-25000)*AS$5,(Z88-25000)*AS$5),0)</f>
        <v>750</v>
      </c>
      <c r="AT88" s="82" t="n">
        <f aca="false">IF(Z88&gt;30000,(Z88-30000)*AT$5,0)</f>
        <v>20289.978</v>
      </c>
      <c r="AU88" s="89" t="n">
        <f aca="false">SUM(AO88:AT88)</f>
        <v>22376.978</v>
      </c>
      <c r="AV88" s="90" t="n">
        <f aca="false">AU88-AN88</f>
        <v>22244.405</v>
      </c>
      <c r="AW88" s="86"/>
      <c r="AX88" s="79" t="n">
        <f aca="false">Y88-AG88-AV88-AW88</f>
        <v>89515.351</v>
      </c>
      <c r="AY88" s="91" t="s">
        <v>35</v>
      </c>
    </row>
    <row r="89" customFormat="false" ht="16.5" hidden="false" customHeight="true" outlineLevel="0" collapsed="false">
      <c r="B89" s="63" t="n">
        <v>84</v>
      </c>
      <c r="C89" s="63"/>
      <c r="D89" s="63"/>
      <c r="E89" s="64" t="s">
        <v>128</v>
      </c>
      <c r="F89" s="65" t="s">
        <v>57</v>
      </c>
      <c r="G89" s="66" t="n">
        <v>204</v>
      </c>
      <c r="H89" s="67" t="n">
        <v>7123.05</v>
      </c>
      <c r="I89" s="66" t="n">
        <v>153</v>
      </c>
      <c r="J89" s="68" t="n">
        <v>5969.57</v>
      </c>
      <c r="K89" s="66" t="n">
        <v>178.5</v>
      </c>
      <c r="L89" s="69" t="n">
        <v>5540.15</v>
      </c>
      <c r="M89" s="70" t="n">
        <f aca="false">(H89+J89+L89)/3</f>
        <v>6210.92333333333</v>
      </c>
      <c r="N89" s="71" t="n">
        <v>4</v>
      </c>
      <c r="O89" s="71" t="n">
        <v>4</v>
      </c>
      <c r="P89" s="71" t="n">
        <v>4</v>
      </c>
      <c r="Q89" s="72" t="n">
        <f aca="false">SUM(N89:P89)/IF((3-COUNTIF(N89:P89,"NE")=0),1,(3-COUNTIF(N89:P89,"NE")))</f>
        <v>4</v>
      </c>
      <c r="R89" s="72" t="n">
        <f aca="false">IF(Q89&lt;=2,0,Q89)</f>
        <v>4</v>
      </c>
      <c r="S89" s="73" t="n">
        <f aca="false">M89*R89</f>
        <v>24843.6933333333</v>
      </c>
      <c r="T89" s="74" t="n">
        <f aca="false">$M$3</f>
        <v>4.94188619900111</v>
      </c>
      <c r="U89" s="75" t="n">
        <f aca="false">ROUNDDOWN(S89*T89,2)</f>
        <v>122774.7</v>
      </c>
      <c r="V89" s="76"/>
      <c r="W89" s="21"/>
      <c r="X89" s="78" t="n">
        <f aca="false">VLOOKUP(E89,SALARIO!$D$4:$G$252,4,FALSE())</f>
        <v>7495.25</v>
      </c>
      <c r="Y89" s="79" t="n">
        <f aca="false">U89</f>
        <v>122774.7</v>
      </c>
      <c r="Z89" s="80" t="n">
        <f aca="false">X89+Y89</f>
        <v>130269.95</v>
      </c>
      <c r="AA89" s="81" t="n">
        <f aca="false">IF(X89&lt;=15000,X89*AA$5,15000*AA$5)</f>
        <v>374.7625</v>
      </c>
      <c r="AB89" s="82" t="n">
        <f aca="false">IF(X89&lt;=15000,0,(X89-15000)*AB$5)</f>
        <v>0</v>
      </c>
      <c r="AC89" s="94" t="n">
        <f aca="false">SUM(AA89:AB89)</f>
        <v>374.7625</v>
      </c>
      <c r="AD89" s="84" t="n">
        <f aca="false">IF(Z89&lt;=15000,Z89*AD$5,15000*AD$5)</f>
        <v>750</v>
      </c>
      <c r="AE89" s="82" t="n">
        <f aca="false">IF(Z89&lt;=15000,0,(Z89-15000)*AE$5)</f>
        <v>11526.995</v>
      </c>
      <c r="AF89" s="85" t="n">
        <f aca="false">SUM(AD89:AE89)</f>
        <v>12276.995</v>
      </c>
      <c r="AG89" s="86" t="n">
        <f aca="false">AF89-AC89</f>
        <v>11902.2325</v>
      </c>
      <c r="AH89" s="84" t="n">
        <f aca="false">IF(X89&gt;3260,IF(X89&gt;9510,(9510-3260)*AH$5,(X89-3260)*AH$5),0)</f>
        <v>127.0575</v>
      </c>
      <c r="AI89" s="87" t="n">
        <f aca="false">IF(X89&gt;9510,IF(X89&gt;15000,(15000-9510)*AI$5,(X89-9510)*AI$5),0)</f>
        <v>0</v>
      </c>
      <c r="AJ89" s="87" t="n">
        <f aca="false">IF(X89&gt;15000,IF(X89&gt;20000,(20000-15000)*AJ$5,(X89-15000)*AJ$5),0)</f>
        <v>0</v>
      </c>
      <c r="AK89" s="87" t="n">
        <f aca="false">IF(X89&gt;20000,IF(X89&gt;25000,(25000-20000)*AK$5,(X89-20000)*AK$5),0)</f>
        <v>0</v>
      </c>
      <c r="AL89" s="87" t="n">
        <f aca="false">IF(X89&gt;25000,IF(X89&gt;30000,(30000-25000)*AL$5,(X89-25000)*AL$5),0)</f>
        <v>0</v>
      </c>
      <c r="AM89" s="82" t="n">
        <f aca="false">IF(X89&gt;30000,(X89-30000)*AM$5,0)</f>
        <v>0</v>
      </c>
      <c r="AN89" s="89" t="n">
        <f aca="false">SUM(AH89:AM89)</f>
        <v>127.0575</v>
      </c>
      <c r="AO89" s="84" t="n">
        <f aca="false">IF(Z89&gt;3260,IF(Z89&gt;9510,(9510-3260)*AO$5,(Z89-3260)*AO$5),0)</f>
        <v>187.5</v>
      </c>
      <c r="AP89" s="87" t="n">
        <f aca="false">IF(Z89&gt;9510,IF(Z89&gt;15000,(15000-9510)*AP$5,(Z89-9510)*AP$5),0)</f>
        <v>274.5</v>
      </c>
      <c r="AQ89" s="87" t="n">
        <f aca="false">IF(Z89&gt;15000,IF(Z89&gt;20000,(20000-15000)*AQ$5,(Z89-15000)*AQ$5),0)</f>
        <v>375</v>
      </c>
      <c r="AR89" s="87" t="n">
        <f aca="false">IF(Z89&gt;20000,IF(Z89&gt;25000,(25000-20000)*AR$5,(Z89-20000)*AR$5),0)</f>
        <v>500</v>
      </c>
      <c r="AS89" s="87" t="n">
        <f aca="false">IF(Z89&gt;25000,IF(Z89&gt;30000,(30000-25000)*AS$5,(Z89-25000)*AS$5),0)</f>
        <v>750</v>
      </c>
      <c r="AT89" s="82" t="n">
        <f aca="false">IF(Z89&gt;30000,(Z89-30000)*AT$5,0)</f>
        <v>20053.99</v>
      </c>
      <c r="AU89" s="89" t="n">
        <f aca="false">SUM(AO89:AT89)</f>
        <v>22140.99</v>
      </c>
      <c r="AV89" s="90" t="n">
        <f aca="false">AU89-AN89</f>
        <v>22013.9325</v>
      </c>
      <c r="AW89" s="86"/>
      <c r="AX89" s="79" t="n">
        <f aca="false">Y89-AG89-AV89-AW89</f>
        <v>88858.535</v>
      </c>
      <c r="AY89" s="91" t="s">
        <v>35</v>
      </c>
    </row>
    <row r="90" customFormat="false" ht="16.5" hidden="false" customHeight="true" outlineLevel="0" collapsed="false">
      <c r="B90" s="63" t="n">
        <v>85</v>
      </c>
      <c r="C90" s="63"/>
      <c r="D90" s="63"/>
      <c r="E90" s="64" t="s">
        <v>129</v>
      </c>
      <c r="F90" s="65" t="s">
        <v>57</v>
      </c>
      <c r="G90" s="66" t="n">
        <v>191.25</v>
      </c>
      <c r="H90" s="67" t="n">
        <v>6331.59</v>
      </c>
      <c r="I90" s="66" t="n">
        <v>191.25</v>
      </c>
      <c r="J90" s="68" t="n">
        <v>5935.87</v>
      </c>
      <c r="K90" s="66" t="n">
        <v>153</v>
      </c>
      <c r="L90" s="69" t="n">
        <v>6228.51</v>
      </c>
      <c r="M90" s="70" t="n">
        <f aca="false">(H90+J90+L90)/3</f>
        <v>6165.32333333333</v>
      </c>
      <c r="N90" s="71" t="n">
        <v>4</v>
      </c>
      <c r="O90" s="71" t="n">
        <v>4</v>
      </c>
      <c r="P90" s="71" t="n">
        <v>4</v>
      </c>
      <c r="Q90" s="72" t="n">
        <f aca="false">SUM(N90:P90)/IF((3-COUNTIF(N90:P90,"NE")=0),1,(3-COUNTIF(N90:P90,"NE")))</f>
        <v>4</v>
      </c>
      <c r="R90" s="72" t="n">
        <f aca="false">IF(Q90&lt;=2,0,Q90)</f>
        <v>4</v>
      </c>
      <c r="S90" s="73" t="n">
        <f aca="false">M90*R90</f>
        <v>24661.2933333333</v>
      </c>
      <c r="T90" s="74" t="n">
        <f aca="false">$M$3</f>
        <v>4.94188619900111</v>
      </c>
      <c r="U90" s="75" t="n">
        <f aca="false">ROUNDDOWN(S90*T90,2)</f>
        <v>121873.3</v>
      </c>
      <c r="V90" s="76"/>
      <c r="W90" s="21"/>
      <c r="X90" s="78" t="n">
        <f aca="false">VLOOKUP(E90,SALARIO!$D$4:$G$252,4,FALSE())</f>
        <v>6228.51</v>
      </c>
      <c r="Y90" s="79" t="n">
        <f aca="false">U90</f>
        <v>121873.3</v>
      </c>
      <c r="Z90" s="80" t="n">
        <f aca="false">X90+Y90</f>
        <v>128101.81</v>
      </c>
      <c r="AA90" s="81" t="n">
        <f aca="false">IF(X90&lt;=15000,X90*AA$5,15000*AA$5)</f>
        <v>311.4255</v>
      </c>
      <c r="AB90" s="82" t="n">
        <f aca="false">IF(X90&lt;=15000,0,(X90-15000)*AB$5)</f>
        <v>0</v>
      </c>
      <c r="AC90" s="94" t="n">
        <f aca="false">SUM(AA90:AB90)</f>
        <v>311.4255</v>
      </c>
      <c r="AD90" s="84" t="n">
        <f aca="false">IF(Z90&lt;=15000,Z90*AD$5,15000*AD$5)</f>
        <v>750</v>
      </c>
      <c r="AE90" s="82" t="n">
        <f aca="false">IF(Z90&lt;=15000,0,(Z90-15000)*AE$5)</f>
        <v>11310.181</v>
      </c>
      <c r="AF90" s="85" t="n">
        <f aca="false">SUM(AD90:AE90)</f>
        <v>12060.181</v>
      </c>
      <c r="AG90" s="86" t="n">
        <f aca="false">AF90-AC90</f>
        <v>11748.7555</v>
      </c>
      <c r="AH90" s="84" t="n">
        <f aca="false">IF(X90&gt;3260,IF(X90&gt;9510,(9510-3260)*AH$5,(X90-3260)*AH$5),0)</f>
        <v>89.0553</v>
      </c>
      <c r="AI90" s="87" t="n">
        <f aca="false">IF(X90&gt;9510,IF(X90&gt;15000,(15000-9510)*AI$5,(X90-9510)*AI$5),0)</f>
        <v>0</v>
      </c>
      <c r="AJ90" s="87" t="n">
        <f aca="false">IF(X90&gt;15000,IF(X90&gt;20000,(20000-15000)*AJ$5,(X90-15000)*AJ$5),0)</f>
        <v>0</v>
      </c>
      <c r="AK90" s="87" t="n">
        <f aca="false">IF(X90&gt;20000,IF(X90&gt;25000,(25000-20000)*AK$5,(X90-20000)*AK$5),0)</f>
        <v>0</v>
      </c>
      <c r="AL90" s="87" t="n">
        <f aca="false">IF(X90&gt;25000,IF(X90&gt;30000,(30000-25000)*AL$5,(X90-25000)*AL$5),0)</f>
        <v>0</v>
      </c>
      <c r="AM90" s="82" t="n">
        <f aca="false">IF(X90&gt;30000,(X90-30000)*AM$5,0)</f>
        <v>0</v>
      </c>
      <c r="AN90" s="89" t="n">
        <f aca="false">SUM(AH90:AM90)</f>
        <v>89.0553</v>
      </c>
      <c r="AO90" s="84" t="n">
        <f aca="false">IF(Z90&gt;3260,IF(Z90&gt;9510,(9510-3260)*AO$5,(Z90-3260)*AO$5),0)</f>
        <v>187.5</v>
      </c>
      <c r="AP90" s="87" t="n">
        <f aca="false">IF(Z90&gt;9510,IF(Z90&gt;15000,(15000-9510)*AP$5,(Z90-9510)*AP$5),0)</f>
        <v>274.5</v>
      </c>
      <c r="AQ90" s="87" t="n">
        <f aca="false">IF(Z90&gt;15000,IF(Z90&gt;20000,(20000-15000)*AQ$5,(Z90-15000)*AQ$5),0)</f>
        <v>375</v>
      </c>
      <c r="AR90" s="87" t="n">
        <f aca="false">IF(Z90&gt;20000,IF(Z90&gt;25000,(25000-20000)*AR$5,(Z90-20000)*AR$5),0)</f>
        <v>500</v>
      </c>
      <c r="AS90" s="87" t="n">
        <f aca="false">IF(Z90&gt;25000,IF(Z90&gt;30000,(30000-25000)*AS$5,(Z90-25000)*AS$5),0)</f>
        <v>750</v>
      </c>
      <c r="AT90" s="82" t="n">
        <f aca="false">IF(Z90&gt;30000,(Z90-30000)*AT$5,0)</f>
        <v>19620.362</v>
      </c>
      <c r="AU90" s="89" t="n">
        <f aca="false">SUM(AO90:AT90)</f>
        <v>21707.362</v>
      </c>
      <c r="AV90" s="90" t="n">
        <f aca="false">AU90-AN90</f>
        <v>21618.3067</v>
      </c>
      <c r="AW90" s="86"/>
      <c r="AX90" s="79" t="n">
        <f aca="false">Y90-AG90-AV90-AW90</f>
        <v>88506.2378</v>
      </c>
      <c r="AY90" s="91" t="s">
        <v>35</v>
      </c>
    </row>
    <row r="91" customFormat="false" ht="16.5" hidden="false" customHeight="true" outlineLevel="0" collapsed="false">
      <c r="B91" s="63" t="n">
        <v>86</v>
      </c>
      <c r="C91" s="63"/>
      <c r="D91" s="63"/>
      <c r="E91" s="64" t="s">
        <v>130</v>
      </c>
      <c r="F91" s="65" t="s">
        <v>57</v>
      </c>
      <c r="G91" s="66" t="n">
        <v>153</v>
      </c>
      <c r="H91" s="67" t="n">
        <v>6979.9</v>
      </c>
      <c r="I91" s="66" t="n">
        <v>204</v>
      </c>
      <c r="J91" s="68" t="n">
        <v>6331.6</v>
      </c>
      <c r="K91" s="66" t="n">
        <v>178.5</v>
      </c>
      <c r="L91" s="69" t="n">
        <v>5540.15</v>
      </c>
      <c r="M91" s="70" t="n">
        <f aca="false">(H91+J91+L91)/3</f>
        <v>6283.88333333333</v>
      </c>
      <c r="N91" s="71" t="n">
        <v>4</v>
      </c>
      <c r="O91" s="71" t="n">
        <v>4</v>
      </c>
      <c r="P91" s="71" t="n">
        <v>4</v>
      </c>
      <c r="Q91" s="72" t="n">
        <f aca="false">SUM(N91:P91)/IF((3-COUNTIF(N91:P91,"NE")=0),1,(3-COUNTIF(N91:P91,"NE")))</f>
        <v>4</v>
      </c>
      <c r="R91" s="72" t="n">
        <f aca="false">IF(Q91&lt;=2,0,Q91)</f>
        <v>4</v>
      </c>
      <c r="S91" s="73" t="n">
        <f aca="false">M91*R91</f>
        <v>25135.5333333333</v>
      </c>
      <c r="T91" s="74" t="n">
        <f aca="false">$M$3</f>
        <v>4.94188619900111</v>
      </c>
      <c r="U91" s="75" t="n">
        <f aca="false">ROUNDDOWN(S91*T91,2)</f>
        <v>124216.94</v>
      </c>
      <c r="V91" s="76"/>
      <c r="W91" s="21"/>
      <c r="X91" s="78" t="n">
        <f aca="false">VLOOKUP(E91,SALARIO!$D$4:$G$252,4,FALSE())</f>
        <v>5540.15</v>
      </c>
      <c r="Y91" s="79" t="n">
        <f aca="false">U91</f>
        <v>124216.94</v>
      </c>
      <c r="Z91" s="80" t="n">
        <f aca="false">X91+Y91</f>
        <v>129757.09</v>
      </c>
      <c r="AA91" s="81" t="n">
        <f aca="false">IF(X91&lt;=15000,X91*AA$5,15000*AA$5)</f>
        <v>277.0075</v>
      </c>
      <c r="AB91" s="82" t="n">
        <f aca="false">IF(X91&lt;=15000,0,(X91-15000)*AB$5)</f>
        <v>0</v>
      </c>
      <c r="AC91" s="94" t="n">
        <f aca="false">SUM(AA91:AB91)</f>
        <v>277.0075</v>
      </c>
      <c r="AD91" s="84" t="n">
        <f aca="false">IF(Z91&lt;=15000,Z91*AD$5,15000*AD$5)</f>
        <v>750</v>
      </c>
      <c r="AE91" s="82" t="n">
        <f aca="false">IF(Z91&lt;=15000,0,(Z91-15000)*AE$5)</f>
        <v>11475.709</v>
      </c>
      <c r="AF91" s="85" t="n">
        <f aca="false">SUM(AD91:AE91)</f>
        <v>12225.709</v>
      </c>
      <c r="AG91" s="86" t="n">
        <f aca="false">AF91-AC91</f>
        <v>11948.7015</v>
      </c>
      <c r="AH91" s="84" t="n">
        <f aca="false">IF(X91&gt;3260,IF(X91&gt;9510,(9510-3260)*AH$5,(X91-3260)*AH$5),0)</f>
        <v>68.4045</v>
      </c>
      <c r="AI91" s="87" t="n">
        <f aca="false">IF(X91&gt;9510,IF(X91&gt;15000,(15000-9510)*AI$5,(X91-9510)*AI$5),0)</f>
        <v>0</v>
      </c>
      <c r="AJ91" s="87" t="n">
        <f aca="false">IF(X91&gt;15000,IF(X91&gt;20000,(20000-15000)*AJ$5,(X91-15000)*AJ$5),0)</f>
        <v>0</v>
      </c>
      <c r="AK91" s="87" t="n">
        <f aca="false">IF(X91&gt;20000,IF(X91&gt;25000,(25000-20000)*AK$5,(X91-20000)*AK$5),0)</f>
        <v>0</v>
      </c>
      <c r="AL91" s="87" t="n">
        <f aca="false">IF(X91&gt;25000,IF(X91&gt;30000,(30000-25000)*AL$5,(X91-25000)*AL$5),0)</f>
        <v>0</v>
      </c>
      <c r="AM91" s="82" t="n">
        <f aca="false">IF(X91&gt;30000,(X91-30000)*AM$5,0)</f>
        <v>0</v>
      </c>
      <c r="AN91" s="89" t="n">
        <f aca="false">SUM(AH91:AM91)</f>
        <v>68.4045</v>
      </c>
      <c r="AO91" s="84" t="n">
        <f aca="false">IF(Z91&gt;3260,IF(Z91&gt;9510,(9510-3260)*AO$5,(Z91-3260)*AO$5),0)</f>
        <v>187.5</v>
      </c>
      <c r="AP91" s="87" t="n">
        <f aca="false">IF(Z91&gt;9510,IF(Z91&gt;15000,(15000-9510)*AP$5,(Z91-9510)*AP$5),0)</f>
        <v>274.5</v>
      </c>
      <c r="AQ91" s="87" t="n">
        <f aca="false">IF(Z91&gt;15000,IF(Z91&gt;20000,(20000-15000)*AQ$5,(Z91-15000)*AQ$5),0)</f>
        <v>375</v>
      </c>
      <c r="AR91" s="87" t="n">
        <f aca="false">IF(Z91&gt;20000,IF(Z91&gt;25000,(25000-20000)*AR$5,(Z91-20000)*AR$5),0)</f>
        <v>500</v>
      </c>
      <c r="AS91" s="87" t="n">
        <f aca="false">IF(Z91&gt;25000,IF(Z91&gt;30000,(30000-25000)*AS$5,(Z91-25000)*AS$5),0)</f>
        <v>750</v>
      </c>
      <c r="AT91" s="82" t="n">
        <f aca="false">IF(Z91&gt;30000,(Z91-30000)*AT$5,0)</f>
        <v>19951.418</v>
      </c>
      <c r="AU91" s="89" t="n">
        <f aca="false">SUM(AO91:AT91)</f>
        <v>22038.418</v>
      </c>
      <c r="AV91" s="90" t="n">
        <f aca="false">AU91-AN91</f>
        <v>21970.0135</v>
      </c>
      <c r="AW91" s="86"/>
      <c r="AX91" s="79" t="n">
        <f aca="false">Y91-AG91-AV91-AW91</f>
        <v>90298.225</v>
      </c>
      <c r="AY91" s="91" t="s">
        <v>35</v>
      </c>
    </row>
    <row r="92" customFormat="false" ht="16.5" hidden="false" customHeight="true" outlineLevel="0" collapsed="false">
      <c r="B92" s="62" t="n">
        <v>87</v>
      </c>
      <c r="C92" s="62"/>
      <c r="D92" s="62"/>
      <c r="E92" s="64" t="s">
        <v>131</v>
      </c>
      <c r="F92" s="65" t="s">
        <v>57</v>
      </c>
      <c r="G92" s="66" t="n">
        <v>140.25</v>
      </c>
      <c r="H92" s="67" t="n">
        <v>6212.81</v>
      </c>
      <c r="I92" s="66" t="n">
        <v>191.25</v>
      </c>
      <c r="J92" s="68" t="n">
        <v>7415.07</v>
      </c>
      <c r="K92" s="66" t="n">
        <v>153</v>
      </c>
      <c r="L92" s="69" t="n">
        <v>4748.7</v>
      </c>
      <c r="M92" s="70" t="n">
        <f aca="false">(H92+J92+L92)/3</f>
        <v>6125.52666666667</v>
      </c>
      <c r="N92" s="71" t="n">
        <v>4</v>
      </c>
      <c r="O92" s="71" t="n">
        <v>4</v>
      </c>
      <c r="P92" s="71" t="n">
        <v>4</v>
      </c>
      <c r="Q92" s="72" t="n">
        <f aca="false">SUM(N92:P92)/IF((3-COUNTIF(N92:P92,"NE")=0),1,(3-COUNTIF(N92:P92,"NE")))</f>
        <v>4</v>
      </c>
      <c r="R92" s="72" t="n">
        <f aca="false">IF(Q92&lt;=2,0,Q92)</f>
        <v>4</v>
      </c>
      <c r="S92" s="73" t="n">
        <f aca="false">M92*R92</f>
        <v>24502.1066666667</v>
      </c>
      <c r="T92" s="74" t="n">
        <f aca="false">$M$3</f>
        <v>4.94188619900111</v>
      </c>
      <c r="U92" s="75" t="n">
        <f aca="false">ROUNDDOWN(S92*T92,2)</f>
        <v>121086.62</v>
      </c>
      <c r="V92" s="76"/>
      <c r="W92" s="21"/>
      <c r="X92" s="78" t="n">
        <f aca="false">VLOOKUP(E92,SALARIO!$D$4:$G$252,4,FALSE())</f>
        <v>4748.7</v>
      </c>
      <c r="Y92" s="79" t="n">
        <f aca="false">U92</f>
        <v>121086.62</v>
      </c>
      <c r="Z92" s="80" t="n">
        <f aca="false">X92+Y92</f>
        <v>125835.32</v>
      </c>
      <c r="AA92" s="81" t="n">
        <f aca="false">IF(X92&lt;=15000,X92*AA$5,15000*AA$5)</f>
        <v>237.435</v>
      </c>
      <c r="AB92" s="82" t="n">
        <f aca="false">IF(X92&lt;=15000,0,(X92-15000)*AB$5)</f>
        <v>0</v>
      </c>
      <c r="AC92" s="94" t="n">
        <f aca="false">SUM(AA92:AB92)</f>
        <v>237.435</v>
      </c>
      <c r="AD92" s="84" t="n">
        <f aca="false">IF(Z92&lt;=15000,Z92*AD$5,15000*AD$5)</f>
        <v>750</v>
      </c>
      <c r="AE92" s="82" t="n">
        <f aca="false">IF(Z92&lt;=15000,0,(Z92-15000)*AE$5)</f>
        <v>11083.532</v>
      </c>
      <c r="AF92" s="85" t="n">
        <f aca="false">SUM(AD92:AE92)</f>
        <v>11833.532</v>
      </c>
      <c r="AG92" s="86" t="n">
        <f aca="false">AF92-AC92</f>
        <v>11596.097</v>
      </c>
      <c r="AH92" s="84" t="n">
        <f aca="false">IF(X92&gt;3260,IF(X92&gt;9510,(9510-3260)*AH$5,(X92-3260)*AH$5),0)</f>
        <v>44.661</v>
      </c>
      <c r="AI92" s="87" t="n">
        <f aca="false">IF(X92&gt;9510,IF(X92&gt;15000,(15000-9510)*AI$5,(X92-9510)*AI$5),0)</f>
        <v>0</v>
      </c>
      <c r="AJ92" s="87" t="n">
        <f aca="false">IF(X92&gt;15000,IF(X92&gt;20000,(20000-15000)*AJ$5,(X92-15000)*AJ$5),0)</f>
        <v>0</v>
      </c>
      <c r="AK92" s="87" t="n">
        <f aca="false">IF(X92&gt;20000,IF(X92&gt;25000,(25000-20000)*AK$5,(X92-20000)*AK$5),0)</f>
        <v>0</v>
      </c>
      <c r="AL92" s="87" t="n">
        <f aca="false">IF(X92&gt;25000,IF(X92&gt;30000,(30000-25000)*AL$5,(X92-25000)*AL$5),0)</f>
        <v>0</v>
      </c>
      <c r="AM92" s="82" t="n">
        <f aca="false">IF(X92&gt;30000,(X92-30000)*AM$5,0)</f>
        <v>0</v>
      </c>
      <c r="AN92" s="89" t="n">
        <f aca="false">SUM(AH92:AM92)</f>
        <v>44.661</v>
      </c>
      <c r="AO92" s="84" t="n">
        <f aca="false">IF(Z92&gt;3260,IF(Z92&gt;9510,(9510-3260)*AO$5,(Z92-3260)*AO$5),0)</f>
        <v>187.5</v>
      </c>
      <c r="AP92" s="87" t="n">
        <f aca="false">IF(Z92&gt;9510,IF(Z92&gt;15000,(15000-9510)*AP$5,(Z92-9510)*AP$5),0)</f>
        <v>274.5</v>
      </c>
      <c r="AQ92" s="87" t="n">
        <f aca="false">IF(Z92&gt;15000,IF(Z92&gt;20000,(20000-15000)*AQ$5,(Z92-15000)*AQ$5),0)</f>
        <v>375</v>
      </c>
      <c r="AR92" s="87" t="n">
        <f aca="false">IF(Z92&gt;20000,IF(Z92&gt;25000,(25000-20000)*AR$5,(Z92-20000)*AR$5),0)</f>
        <v>500</v>
      </c>
      <c r="AS92" s="87" t="n">
        <f aca="false">IF(Z92&gt;25000,IF(Z92&gt;30000,(30000-25000)*AS$5,(Z92-25000)*AS$5),0)</f>
        <v>750</v>
      </c>
      <c r="AT92" s="82" t="n">
        <f aca="false">IF(Z92&gt;30000,(Z92-30000)*AT$5,0)</f>
        <v>19167.064</v>
      </c>
      <c r="AU92" s="89" t="n">
        <f aca="false">SUM(AO92:AT92)</f>
        <v>21254.064</v>
      </c>
      <c r="AV92" s="90" t="n">
        <f aca="false">AU92-AN92</f>
        <v>21209.403</v>
      </c>
      <c r="AW92" s="86"/>
      <c r="AX92" s="79" t="n">
        <f aca="false">Y92-AG92-AV92-AW92</f>
        <v>88281.12</v>
      </c>
      <c r="AY92" s="91" t="s">
        <v>35</v>
      </c>
    </row>
    <row r="93" customFormat="false" ht="16.5" hidden="false" customHeight="true" outlineLevel="0" collapsed="false">
      <c r="B93" s="63" t="n">
        <v>88</v>
      </c>
      <c r="C93" s="63"/>
      <c r="D93" s="63"/>
      <c r="E93" s="64" t="s">
        <v>132</v>
      </c>
      <c r="F93" s="65" t="s">
        <v>57</v>
      </c>
      <c r="G93" s="66" t="n">
        <v>153</v>
      </c>
      <c r="H93" s="67" t="n">
        <v>7139.82</v>
      </c>
      <c r="I93" s="66" t="n">
        <v>153</v>
      </c>
      <c r="J93" s="68" t="n">
        <v>4748.7</v>
      </c>
      <c r="K93" s="66" t="n">
        <v>178.5</v>
      </c>
      <c r="L93" s="69" t="n">
        <v>5540.15</v>
      </c>
      <c r="M93" s="70" t="n">
        <f aca="false">(H93+J93+L93)/3</f>
        <v>5809.55666666667</v>
      </c>
      <c r="N93" s="71" t="n">
        <v>4</v>
      </c>
      <c r="O93" s="71" t="n">
        <v>4</v>
      </c>
      <c r="P93" s="71" t="n">
        <v>4</v>
      </c>
      <c r="Q93" s="72" t="n">
        <f aca="false">SUM(N93:P93)/IF((3-COUNTIF(N93:P93,"NE")=0),1,(3-COUNTIF(N93:P93,"NE")))</f>
        <v>4</v>
      </c>
      <c r="R93" s="72" t="n">
        <f aca="false">IF(Q93&lt;=2,0,Q93)</f>
        <v>4</v>
      </c>
      <c r="S93" s="73" t="n">
        <f aca="false">M93*R93</f>
        <v>23238.2266666667</v>
      </c>
      <c r="T93" s="74" t="n">
        <f aca="false">$M$3</f>
        <v>4.94188619900111</v>
      </c>
      <c r="U93" s="75" t="n">
        <f aca="false">ROUNDDOWN(S93*T93,2)</f>
        <v>114840.67</v>
      </c>
      <c r="V93" s="76"/>
      <c r="W93" s="21"/>
      <c r="X93" s="78" t="n">
        <f aca="false">VLOOKUP(E93,SALARIO!$D$4:$G$252,4,FALSE())</f>
        <v>5540.15</v>
      </c>
      <c r="Y93" s="79" t="n">
        <f aca="false">U93</f>
        <v>114840.67</v>
      </c>
      <c r="Z93" s="80" t="n">
        <f aca="false">X93+Y93</f>
        <v>120380.82</v>
      </c>
      <c r="AA93" s="81" t="n">
        <f aca="false">IF(X93&lt;=15000,X93*AA$5,15000*AA$5)</f>
        <v>277.0075</v>
      </c>
      <c r="AB93" s="82" t="n">
        <f aca="false">IF(X93&lt;=15000,0,(X93-15000)*AB$5)</f>
        <v>0</v>
      </c>
      <c r="AC93" s="94" t="n">
        <f aca="false">SUM(AA93:AB93)</f>
        <v>277.0075</v>
      </c>
      <c r="AD93" s="84" t="n">
        <f aca="false">IF(Z93&lt;=15000,Z93*AD$5,15000*AD$5)</f>
        <v>750</v>
      </c>
      <c r="AE93" s="82" t="n">
        <f aca="false">IF(Z93&lt;=15000,0,(Z93-15000)*AE$5)</f>
        <v>10538.082</v>
      </c>
      <c r="AF93" s="85" t="n">
        <f aca="false">SUM(AD93:AE93)</f>
        <v>11288.082</v>
      </c>
      <c r="AG93" s="86" t="n">
        <f aca="false">AF93-AC93</f>
        <v>11011.0745</v>
      </c>
      <c r="AH93" s="84" t="n">
        <f aca="false">IF(X93&gt;3260,IF(X93&gt;9510,(9510-3260)*AH$5,(X93-3260)*AH$5),0)</f>
        <v>68.4045</v>
      </c>
      <c r="AI93" s="87" t="n">
        <f aca="false">IF(X93&gt;9510,IF(X93&gt;15000,(15000-9510)*AI$5,(X93-9510)*AI$5),0)</f>
        <v>0</v>
      </c>
      <c r="AJ93" s="87" t="n">
        <f aca="false">IF(X93&gt;15000,IF(X93&gt;20000,(20000-15000)*AJ$5,(X93-15000)*AJ$5),0)</f>
        <v>0</v>
      </c>
      <c r="AK93" s="87" t="n">
        <f aca="false">IF(X93&gt;20000,IF(X93&gt;25000,(25000-20000)*AK$5,(X93-20000)*AK$5),0)</f>
        <v>0</v>
      </c>
      <c r="AL93" s="87" t="n">
        <f aca="false">IF(X93&gt;25000,IF(X93&gt;30000,(30000-25000)*AL$5,(X93-25000)*AL$5),0)</f>
        <v>0</v>
      </c>
      <c r="AM93" s="82" t="n">
        <f aca="false">IF(X93&gt;30000,(X93-30000)*AM$5,0)</f>
        <v>0</v>
      </c>
      <c r="AN93" s="89" t="n">
        <f aca="false">SUM(AH93:AM93)</f>
        <v>68.4045</v>
      </c>
      <c r="AO93" s="84" t="n">
        <f aca="false">IF(Z93&gt;3260,IF(Z93&gt;9510,(9510-3260)*AO$5,(Z93-3260)*AO$5),0)</f>
        <v>187.5</v>
      </c>
      <c r="AP93" s="87" t="n">
        <f aca="false">IF(Z93&gt;9510,IF(Z93&gt;15000,(15000-9510)*AP$5,(Z93-9510)*AP$5),0)</f>
        <v>274.5</v>
      </c>
      <c r="AQ93" s="87" t="n">
        <f aca="false">IF(Z93&gt;15000,IF(Z93&gt;20000,(20000-15000)*AQ$5,(Z93-15000)*AQ$5),0)</f>
        <v>375</v>
      </c>
      <c r="AR93" s="87" t="n">
        <f aca="false">IF(Z93&gt;20000,IF(Z93&gt;25000,(25000-20000)*AR$5,(Z93-20000)*AR$5),0)</f>
        <v>500</v>
      </c>
      <c r="AS93" s="87" t="n">
        <f aca="false">IF(Z93&gt;25000,IF(Z93&gt;30000,(30000-25000)*AS$5,(Z93-25000)*AS$5),0)</f>
        <v>750</v>
      </c>
      <c r="AT93" s="82" t="n">
        <f aca="false">IF(Z93&gt;30000,(Z93-30000)*AT$5,0)</f>
        <v>18076.164</v>
      </c>
      <c r="AU93" s="89" t="n">
        <f aca="false">SUM(AO93:AT93)</f>
        <v>20163.164</v>
      </c>
      <c r="AV93" s="90" t="n">
        <f aca="false">AU93-AN93</f>
        <v>20094.7595</v>
      </c>
      <c r="AW93" s="86"/>
      <c r="AX93" s="79" t="n">
        <f aca="false">Y93-AG93-AV93-AW93</f>
        <v>83734.836</v>
      </c>
      <c r="AY93" s="91" t="s">
        <v>35</v>
      </c>
    </row>
    <row r="94" customFormat="false" ht="16.5" hidden="false" customHeight="true" outlineLevel="0" collapsed="false">
      <c r="B94" s="63" t="n">
        <v>89</v>
      </c>
      <c r="C94" s="63"/>
      <c r="D94" s="63"/>
      <c r="E94" s="64" t="s">
        <v>133</v>
      </c>
      <c r="F94" s="65" t="s">
        <v>57</v>
      </c>
      <c r="G94" s="66" t="n">
        <v>153</v>
      </c>
      <c r="H94" s="67" t="n">
        <v>7499.37</v>
      </c>
      <c r="I94" s="66" t="n">
        <v>127.5</v>
      </c>
      <c r="J94" s="68" t="n">
        <v>3957.25</v>
      </c>
      <c r="K94" s="66" t="n">
        <v>204</v>
      </c>
      <c r="L94" s="69" t="n">
        <v>6331.6</v>
      </c>
      <c r="M94" s="70" t="n">
        <f aca="false">(H94+J94+L94)/3</f>
        <v>5929.40666666667</v>
      </c>
      <c r="N94" s="71" t="n">
        <v>4</v>
      </c>
      <c r="O94" s="71" t="n">
        <v>4</v>
      </c>
      <c r="P94" s="71" t="n">
        <v>4</v>
      </c>
      <c r="Q94" s="72" t="n">
        <f aca="false">SUM(N94:P94)/IF((3-COUNTIF(N94:P94,"NE")=0),1,(3-COUNTIF(N94:P94,"NE")))</f>
        <v>4</v>
      </c>
      <c r="R94" s="72" t="n">
        <f aca="false">IF(Q94&lt;=2,0,Q94)</f>
        <v>4</v>
      </c>
      <c r="S94" s="73" t="n">
        <f aca="false">M94*R94</f>
        <v>23717.6266666667</v>
      </c>
      <c r="T94" s="74" t="n">
        <f aca="false">$M$3</f>
        <v>4.94188619900111</v>
      </c>
      <c r="U94" s="75" t="n">
        <f aca="false">ROUNDDOWN(S94*T94,2)</f>
        <v>117209.81</v>
      </c>
      <c r="V94" s="76"/>
      <c r="W94" s="21"/>
      <c r="X94" s="78" t="n">
        <f aca="false">VLOOKUP(E94,SALARIO!$D$4:$G$252,4,FALSE())</f>
        <v>6331.6</v>
      </c>
      <c r="Y94" s="79" t="n">
        <f aca="false">U94</f>
        <v>117209.81</v>
      </c>
      <c r="Z94" s="80" t="n">
        <f aca="false">X94+Y94</f>
        <v>123541.41</v>
      </c>
      <c r="AA94" s="81" t="n">
        <f aca="false">IF(X94&lt;=15000,X94*AA$5,15000*AA$5)</f>
        <v>316.58</v>
      </c>
      <c r="AB94" s="82" t="n">
        <f aca="false">IF(X94&lt;=15000,0,(X94-15000)*AB$5)</f>
        <v>0</v>
      </c>
      <c r="AC94" s="94" t="n">
        <f aca="false">SUM(AA94:AB94)</f>
        <v>316.58</v>
      </c>
      <c r="AD94" s="84" t="n">
        <f aca="false">IF(Z94&lt;=15000,Z94*AD$5,15000*AD$5)</f>
        <v>750</v>
      </c>
      <c r="AE94" s="82" t="n">
        <f aca="false">IF(Z94&lt;=15000,0,(Z94-15000)*AE$5)</f>
        <v>10854.141</v>
      </c>
      <c r="AF94" s="85" t="n">
        <f aca="false">SUM(AD94:AE94)</f>
        <v>11604.141</v>
      </c>
      <c r="AG94" s="86" t="n">
        <f aca="false">AF94-AC94</f>
        <v>11287.561</v>
      </c>
      <c r="AH94" s="84" t="n">
        <f aca="false">IF(X94&gt;3260,IF(X94&gt;9510,(9510-3260)*AH$5,(X94-3260)*AH$5),0)</f>
        <v>92.148</v>
      </c>
      <c r="AI94" s="87" t="n">
        <f aca="false">IF(X94&gt;9510,IF(X94&gt;15000,(15000-9510)*AI$5,(X94-9510)*AI$5),0)</f>
        <v>0</v>
      </c>
      <c r="AJ94" s="87" t="n">
        <f aca="false">IF(X94&gt;15000,IF(X94&gt;20000,(20000-15000)*AJ$5,(X94-15000)*AJ$5),0)</f>
        <v>0</v>
      </c>
      <c r="AK94" s="87" t="n">
        <f aca="false">IF(X94&gt;20000,IF(X94&gt;25000,(25000-20000)*AK$5,(X94-20000)*AK$5),0)</f>
        <v>0</v>
      </c>
      <c r="AL94" s="87" t="n">
        <f aca="false">IF(X94&gt;25000,IF(X94&gt;30000,(30000-25000)*AL$5,(X94-25000)*AL$5),0)</f>
        <v>0</v>
      </c>
      <c r="AM94" s="82" t="n">
        <f aca="false">IF(X94&gt;30000,(X94-30000)*AM$5,0)</f>
        <v>0</v>
      </c>
      <c r="AN94" s="89" t="n">
        <f aca="false">SUM(AH94:AM94)</f>
        <v>92.148</v>
      </c>
      <c r="AO94" s="84" t="n">
        <f aca="false">IF(Z94&gt;3260,IF(Z94&gt;9510,(9510-3260)*AO$5,(Z94-3260)*AO$5),0)</f>
        <v>187.5</v>
      </c>
      <c r="AP94" s="87" t="n">
        <f aca="false">IF(Z94&gt;9510,IF(Z94&gt;15000,(15000-9510)*AP$5,(Z94-9510)*AP$5),0)</f>
        <v>274.5</v>
      </c>
      <c r="AQ94" s="87" t="n">
        <f aca="false">IF(Z94&gt;15000,IF(Z94&gt;20000,(20000-15000)*AQ$5,(Z94-15000)*AQ$5),0)</f>
        <v>375</v>
      </c>
      <c r="AR94" s="87" t="n">
        <f aca="false">IF(Z94&gt;20000,IF(Z94&gt;25000,(25000-20000)*AR$5,(Z94-20000)*AR$5),0)</f>
        <v>500</v>
      </c>
      <c r="AS94" s="87" t="n">
        <f aca="false">IF(Z94&gt;25000,IF(Z94&gt;30000,(30000-25000)*AS$5,(Z94-25000)*AS$5),0)</f>
        <v>750</v>
      </c>
      <c r="AT94" s="82" t="n">
        <f aca="false">IF(Z94&gt;30000,(Z94-30000)*AT$5,0)</f>
        <v>18708.282</v>
      </c>
      <c r="AU94" s="89" t="n">
        <f aca="false">SUM(AO94:AT94)</f>
        <v>20795.282</v>
      </c>
      <c r="AV94" s="90" t="n">
        <f aca="false">AU94-AN94</f>
        <v>20703.134</v>
      </c>
      <c r="AW94" s="86"/>
      <c r="AX94" s="79" t="n">
        <f aca="false">Y94-AG94-AV94-AW94</f>
        <v>85219.115</v>
      </c>
      <c r="AY94" s="91" t="s">
        <v>35</v>
      </c>
    </row>
    <row r="95" customFormat="false" ht="16.5" hidden="false" customHeight="true" outlineLevel="0" collapsed="false">
      <c r="B95" s="63" t="n">
        <v>90</v>
      </c>
      <c r="C95" s="63"/>
      <c r="D95" s="63"/>
      <c r="E95" s="64" t="s">
        <v>134</v>
      </c>
      <c r="F95" s="65" t="s">
        <v>57</v>
      </c>
      <c r="G95" s="66" t="n">
        <v>191.25</v>
      </c>
      <c r="H95" s="67" t="n">
        <v>6331.59</v>
      </c>
      <c r="I95" s="66" t="n">
        <v>191.25</v>
      </c>
      <c r="J95" s="68" t="n">
        <v>5935.87</v>
      </c>
      <c r="K95" s="66" t="n">
        <v>153</v>
      </c>
      <c r="L95" s="69" t="n">
        <v>5991.87</v>
      </c>
      <c r="M95" s="70" t="n">
        <f aca="false">(H95+J95+L95)/3</f>
        <v>6086.44333333333</v>
      </c>
      <c r="N95" s="71" t="n">
        <v>4</v>
      </c>
      <c r="O95" s="71" t="n">
        <v>4</v>
      </c>
      <c r="P95" s="71" t="n">
        <v>4</v>
      </c>
      <c r="Q95" s="72" t="n">
        <f aca="false">SUM(N95:P95)/IF((3-COUNTIF(N95:P95,"NE")=0),1,(3-COUNTIF(N95:P95,"NE")))</f>
        <v>4</v>
      </c>
      <c r="R95" s="72" t="n">
        <f aca="false">IF(Q95&lt;=2,0,Q95)</f>
        <v>4</v>
      </c>
      <c r="S95" s="73" t="n">
        <f aca="false">M95*R95</f>
        <v>24345.7733333333</v>
      </c>
      <c r="T95" s="74" t="n">
        <f aca="false">$M$3</f>
        <v>4.94188619900111</v>
      </c>
      <c r="U95" s="75" t="n">
        <f aca="false">ROUNDDOWN(S95*T95,2)</f>
        <v>120314.04</v>
      </c>
      <c r="V95" s="76"/>
      <c r="W95" s="21"/>
      <c r="X95" s="78" t="n">
        <f aca="false">VLOOKUP(E95,SALARIO!$D$4:$G$252,4,FALSE())</f>
        <v>5991.87</v>
      </c>
      <c r="Y95" s="79" t="n">
        <f aca="false">U95</f>
        <v>120314.04</v>
      </c>
      <c r="Z95" s="80" t="n">
        <f aca="false">X95+Y95</f>
        <v>126305.91</v>
      </c>
      <c r="AA95" s="81" t="n">
        <f aca="false">IF(X95&lt;=15000,X95*AA$5,15000*AA$5)</f>
        <v>299.5935</v>
      </c>
      <c r="AB95" s="82" t="n">
        <f aca="false">IF(X95&lt;=15000,0,(X95-15000)*AB$5)</f>
        <v>0</v>
      </c>
      <c r="AC95" s="94" t="n">
        <f aca="false">SUM(AA95:AB95)</f>
        <v>299.5935</v>
      </c>
      <c r="AD95" s="84" t="n">
        <f aca="false">IF(Z95&lt;=15000,Z95*AD$5,15000*AD$5)</f>
        <v>750</v>
      </c>
      <c r="AE95" s="82" t="n">
        <f aca="false">IF(Z95&lt;=15000,0,(Z95-15000)*AE$5)</f>
        <v>11130.591</v>
      </c>
      <c r="AF95" s="85" t="n">
        <f aca="false">SUM(AD95:AE95)</f>
        <v>11880.591</v>
      </c>
      <c r="AG95" s="86" t="n">
        <f aca="false">AF95-AC95</f>
        <v>11580.9975</v>
      </c>
      <c r="AH95" s="84" t="n">
        <f aca="false">IF(X95&gt;3260,IF(X95&gt;9510,(9510-3260)*AH$5,(X95-3260)*AH$5),0)</f>
        <v>81.9561</v>
      </c>
      <c r="AI95" s="87" t="n">
        <f aca="false">IF(X95&gt;9510,IF(X95&gt;15000,(15000-9510)*AI$5,(X95-9510)*AI$5),0)</f>
        <v>0</v>
      </c>
      <c r="AJ95" s="87" t="n">
        <f aca="false">IF(X95&gt;15000,IF(X95&gt;20000,(20000-15000)*AJ$5,(X95-15000)*AJ$5),0)</f>
        <v>0</v>
      </c>
      <c r="AK95" s="87" t="n">
        <f aca="false">IF(X95&gt;20000,IF(X95&gt;25000,(25000-20000)*AK$5,(X95-20000)*AK$5),0)</f>
        <v>0</v>
      </c>
      <c r="AL95" s="87" t="n">
        <f aca="false">IF(X95&gt;25000,IF(X95&gt;30000,(30000-25000)*AL$5,(X95-25000)*AL$5),0)</f>
        <v>0</v>
      </c>
      <c r="AM95" s="82" t="n">
        <f aca="false">IF(X95&gt;30000,(X95-30000)*AM$5,0)</f>
        <v>0</v>
      </c>
      <c r="AN95" s="89" t="n">
        <f aca="false">SUM(AH95:AM95)</f>
        <v>81.9561</v>
      </c>
      <c r="AO95" s="84" t="n">
        <f aca="false">IF(Z95&gt;3260,IF(Z95&gt;9510,(9510-3260)*AO$5,(Z95-3260)*AO$5),0)</f>
        <v>187.5</v>
      </c>
      <c r="AP95" s="87" t="n">
        <f aca="false">IF(Z95&gt;9510,IF(Z95&gt;15000,(15000-9510)*AP$5,(Z95-9510)*AP$5),0)</f>
        <v>274.5</v>
      </c>
      <c r="AQ95" s="87" t="n">
        <f aca="false">IF(Z95&gt;15000,IF(Z95&gt;20000,(20000-15000)*AQ$5,(Z95-15000)*AQ$5),0)</f>
        <v>375</v>
      </c>
      <c r="AR95" s="87" t="n">
        <f aca="false">IF(Z95&gt;20000,IF(Z95&gt;25000,(25000-20000)*AR$5,(Z95-20000)*AR$5),0)</f>
        <v>500</v>
      </c>
      <c r="AS95" s="87" t="n">
        <f aca="false">IF(Z95&gt;25000,IF(Z95&gt;30000,(30000-25000)*AS$5,(Z95-25000)*AS$5),0)</f>
        <v>750</v>
      </c>
      <c r="AT95" s="82" t="n">
        <f aca="false">IF(Z95&gt;30000,(Z95-30000)*AT$5,0)</f>
        <v>19261.182</v>
      </c>
      <c r="AU95" s="89" t="n">
        <f aca="false">SUM(AO95:AT95)</f>
        <v>21348.182</v>
      </c>
      <c r="AV95" s="90" t="n">
        <f aca="false">AU95-AN95</f>
        <v>21266.2259</v>
      </c>
      <c r="AW95" s="86"/>
      <c r="AX95" s="79" t="n">
        <f aca="false">Y95-AG95-AV95-AW95</f>
        <v>87466.8166</v>
      </c>
      <c r="AY95" s="91" t="s">
        <v>35</v>
      </c>
    </row>
    <row r="96" customFormat="false" ht="16.5" hidden="false" customHeight="true" outlineLevel="0" collapsed="false">
      <c r="B96" s="63" t="n">
        <v>91</v>
      </c>
      <c r="C96" s="63"/>
      <c r="D96" s="63"/>
      <c r="E96" s="64" t="s">
        <v>135</v>
      </c>
      <c r="F96" s="65" t="s">
        <v>57</v>
      </c>
      <c r="G96" s="66" t="n">
        <v>191.25</v>
      </c>
      <c r="H96" s="67" t="n">
        <v>6331.59</v>
      </c>
      <c r="I96" s="66" t="n">
        <v>191.25</v>
      </c>
      <c r="J96" s="68" t="n">
        <v>5935.87</v>
      </c>
      <c r="K96" s="66" t="n">
        <v>204</v>
      </c>
      <c r="L96" s="69" t="n">
        <v>6331.6</v>
      </c>
      <c r="M96" s="70" t="n">
        <f aca="false">(H96+J96+L96)/3</f>
        <v>6199.68666666667</v>
      </c>
      <c r="N96" s="71" t="n">
        <v>4</v>
      </c>
      <c r="O96" s="71" t="n">
        <v>4</v>
      </c>
      <c r="P96" s="71" t="n">
        <v>4</v>
      </c>
      <c r="Q96" s="72" t="n">
        <f aca="false">SUM(N96:P96)/IF((3-COUNTIF(N96:P96,"NE")=0),1,(3-COUNTIF(N96:P96,"NE")))</f>
        <v>4</v>
      </c>
      <c r="R96" s="72" t="n">
        <f aca="false">IF(Q96&lt;=2,0,Q96)</f>
        <v>4</v>
      </c>
      <c r="S96" s="73" t="n">
        <f aca="false">M96*R96</f>
        <v>24798.7466666667</v>
      </c>
      <c r="T96" s="74" t="n">
        <f aca="false">$M$3</f>
        <v>4.94188619900111</v>
      </c>
      <c r="U96" s="75" t="n">
        <f aca="false">ROUNDDOWN(S96*T96,2)</f>
        <v>122552.58</v>
      </c>
      <c r="V96" s="76"/>
      <c r="W96" s="21"/>
      <c r="X96" s="78" t="n">
        <f aca="false">VLOOKUP(E96,SALARIO!$D$4:$G$252,4,FALSE())</f>
        <v>6331.6</v>
      </c>
      <c r="Y96" s="79" t="n">
        <f aca="false">U96</f>
        <v>122552.58</v>
      </c>
      <c r="Z96" s="80" t="n">
        <f aca="false">X96+Y96</f>
        <v>128884.18</v>
      </c>
      <c r="AA96" s="81" t="n">
        <f aca="false">IF(X96&lt;=15000,X96*AA$5,15000*AA$5)</f>
        <v>316.58</v>
      </c>
      <c r="AB96" s="82" t="n">
        <f aca="false">IF(X96&lt;=15000,0,(X96-15000)*AB$5)</f>
        <v>0</v>
      </c>
      <c r="AC96" s="94" t="n">
        <f aca="false">SUM(AA96:AB96)</f>
        <v>316.58</v>
      </c>
      <c r="AD96" s="84" t="n">
        <f aca="false">IF(Z96&lt;=15000,Z96*AD$5,15000*AD$5)</f>
        <v>750</v>
      </c>
      <c r="AE96" s="82" t="n">
        <f aca="false">IF(Z96&lt;=15000,0,(Z96-15000)*AE$5)</f>
        <v>11388.418</v>
      </c>
      <c r="AF96" s="85" t="n">
        <f aca="false">SUM(AD96:AE96)</f>
        <v>12138.418</v>
      </c>
      <c r="AG96" s="86" t="n">
        <f aca="false">AF96-AC96</f>
        <v>11821.838</v>
      </c>
      <c r="AH96" s="84" t="n">
        <f aca="false">IF(X96&gt;3260,IF(X96&gt;9510,(9510-3260)*AH$5,(X96-3260)*AH$5),0)</f>
        <v>92.148</v>
      </c>
      <c r="AI96" s="87" t="n">
        <f aca="false">IF(X96&gt;9510,IF(X96&gt;15000,(15000-9510)*AI$5,(X96-9510)*AI$5),0)</f>
        <v>0</v>
      </c>
      <c r="AJ96" s="87" t="n">
        <f aca="false">IF(X96&gt;15000,IF(X96&gt;20000,(20000-15000)*AJ$5,(X96-15000)*AJ$5),0)</f>
        <v>0</v>
      </c>
      <c r="AK96" s="87" t="n">
        <f aca="false">IF(X96&gt;20000,IF(X96&gt;25000,(25000-20000)*AK$5,(X96-20000)*AK$5),0)</f>
        <v>0</v>
      </c>
      <c r="AL96" s="87" t="n">
        <f aca="false">IF(X96&gt;25000,IF(X96&gt;30000,(30000-25000)*AL$5,(X96-25000)*AL$5),0)</f>
        <v>0</v>
      </c>
      <c r="AM96" s="82" t="n">
        <f aca="false">IF(X96&gt;30000,(X96-30000)*AM$5,0)</f>
        <v>0</v>
      </c>
      <c r="AN96" s="89" t="n">
        <f aca="false">SUM(AH96:AM96)</f>
        <v>92.148</v>
      </c>
      <c r="AO96" s="84" t="n">
        <f aca="false">IF(Z96&gt;3260,IF(Z96&gt;9510,(9510-3260)*AO$5,(Z96-3260)*AO$5),0)</f>
        <v>187.5</v>
      </c>
      <c r="AP96" s="87" t="n">
        <f aca="false">IF(Z96&gt;9510,IF(Z96&gt;15000,(15000-9510)*AP$5,(Z96-9510)*AP$5),0)</f>
        <v>274.5</v>
      </c>
      <c r="AQ96" s="87" t="n">
        <f aca="false">IF(Z96&gt;15000,IF(Z96&gt;20000,(20000-15000)*AQ$5,(Z96-15000)*AQ$5),0)</f>
        <v>375</v>
      </c>
      <c r="AR96" s="87" t="n">
        <f aca="false">IF(Z96&gt;20000,IF(Z96&gt;25000,(25000-20000)*AR$5,(Z96-20000)*AR$5),0)</f>
        <v>500</v>
      </c>
      <c r="AS96" s="87" t="n">
        <f aca="false">IF(Z96&gt;25000,IF(Z96&gt;30000,(30000-25000)*AS$5,(Z96-25000)*AS$5),0)</f>
        <v>750</v>
      </c>
      <c r="AT96" s="82" t="n">
        <f aca="false">IF(Z96&gt;30000,(Z96-30000)*AT$5,0)</f>
        <v>19776.836</v>
      </c>
      <c r="AU96" s="89" t="n">
        <f aca="false">SUM(AO96:AT96)</f>
        <v>21863.836</v>
      </c>
      <c r="AV96" s="90" t="n">
        <f aca="false">AU96-AN96</f>
        <v>21771.688</v>
      </c>
      <c r="AW96" s="86"/>
      <c r="AX96" s="79" t="n">
        <f aca="false">Y96-AG96-AV96-AW96</f>
        <v>88959.054</v>
      </c>
      <c r="AY96" s="91" t="s">
        <v>35</v>
      </c>
    </row>
    <row r="97" customFormat="false" ht="16.5" hidden="false" customHeight="true" outlineLevel="0" collapsed="false">
      <c r="B97" s="63" t="n">
        <v>92</v>
      </c>
      <c r="C97" s="63"/>
      <c r="D97" s="63"/>
      <c r="E97" s="64" t="s">
        <v>136</v>
      </c>
      <c r="F97" s="65" t="s">
        <v>47</v>
      </c>
      <c r="G97" s="66" t="n">
        <v>0</v>
      </c>
      <c r="H97" s="67" t="n">
        <v>0</v>
      </c>
      <c r="I97" s="66"/>
      <c r="J97" s="68"/>
      <c r="K97" s="66"/>
      <c r="L97" s="69"/>
      <c r="M97" s="70" t="n">
        <f aca="false">(H97+J97+L97)/3</f>
        <v>0</v>
      </c>
      <c r="N97" s="93" t="s">
        <v>41</v>
      </c>
      <c r="O97" s="93" t="s">
        <v>41</v>
      </c>
      <c r="P97" s="93" t="s">
        <v>41</v>
      </c>
      <c r="Q97" s="72" t="n">
        <f aca="false">SUM(N97:P97)/IF((3-COUNTIF(N97:P97,"NE")=0),1,(3-COUNTIF(N97:P97,"NE")))</f>
        <v>0</v>
      </c>
      <c r="R97" s="72" t="n">
        <f aca="false">IF(Q97&lt;=2,0,Q97)</f>
        <v>0</v>
      </c>
      <c r="S97" s="73" t="n">
        <f aca="false">M97*R97</f>
        <v>0</v>
      </c>
      <c r="T97" s="74" t="n">
        <f aca="false">$M$3</f>
        <v>4.94188619900111</v>
      </c>
      <c r="U97" s="75" t="n">
        <f aca="false">ROUNDDOWN(S97*T97,2)</f>
        <v>0</v>
      </c>
      <c r="V97" s="76"/>
      <c r="W97" s="21"/>
      <c r="X97" s="78" t="n">
        <v>0</v>
      </c>
      <c r="Y97" s="79" t="n">
        <f aca="false">U97</f>
        <v>0</v>
      </c>
      <c r="Z97" s="80" t="n">
        <f aca="false">X97+Y97</f>
        <v>0</v>
      </c>
      <c r="AA97" s="81" t="n">
        <f aca="false">IF(X97&lt;=15000,X97*AA$5,15000*AA$5)</f>
        <v>0</v>
      </c>
      <c r="AB97" s="82" t="n">
        <f aca="false">IF(X97&lt;=15000,0,(X97-15000)*AB$5)</f>
        <v>0</v>
      </c>
      <c r="AC97" s="94" t="n">
        <f aca="false">SUM(AA97:AB97)</f>
        <v>0</v>
      </c>
      <c r="AD97" s="84" t="n">
        <f aca="false">IF(Z97&lt;=15000,Z97*AD$5,15000*AD$5)</f>
        <v>0</v>
      </c>
      <c r="AE97" s="82" t="n">
        <f aca="false">IF(Z97&lt;=15000,0,(Z97-15000)*AE$5)</f>
        <v>0</v>
      </c>
      <c r="AF97" s="85" t="n">
        <f aca="false">SUM(AD97:AE97)</f>
        <v>0</v>
      </c>
      <c r="AG97" s="86" t="n">
        <f aca="false">AF97-AC97</f>
        <v>0</v>
      </c>
      <c r="AH97" s="84" t="n">
        <f aca="false">IF(X97&gt;3260,IF(X97&gt;9510,(9510-3260)*AH$5,(X97-3260)*AH$5),0)</f>
        <v>0</v>
      </c>
      <c r="AI97" s="87" t="n">
        <f aca="false">IF(X97&gt;9510,IF(X97&gt;15000,(15000-9510)*AI$5,(X97-9510)*AI$5),0)</f>
        <v>0</v>
      </c>
      <c r="AJ97" s="87" t="n">
        <f aca="false">IF(X97&gt;15000,IF(X97&gt;20000,(20000-15000)*AJ$5,(X97-15000)*AJ$5),0)</f>
        <v>0</v>
      </c>
      <c r="AK97" s="87" t="n">
        <f aca="false">IF(X97&gt;20000,IF(X97&gt;25000,(25000-20000)*AK$5,(X97-20000)*AK$5),0)</f>
        <v>0</v>
      </c>
      <c r="AL97" s="87" t="n">
        <f aca="false">IF(X97&gt;25000,IF(X97&gt;30000,(30000-25000)*AL$5,(X97-25000)*AL$5),0)</f>
        <v>0</v>
      </c>
      <c r="AM97" s="82" t="n">
        <f aca="false">IF(X97&gt;30000,(X97-30000)*AM$5,0)</f>
        <v>0</v>
      </c>
      <c r="AN97" s="89" t="n">
        <f aca="false">SUM(AH97:AM97)</f>
        <v>0</v>
      </c>
      <c r="AO97" s="84" t="n">
        <f aca="false">IF(Z97&gt;3260,IF(Z97&gt;9510,(9510-3260)*AO$5,(Z97-3260)*AO$5),0)</f>
        <v>0</v>
      </c>
      <c r="AP97" s="87" t="n">
        <f aca="false">IF(Z97&gt;9510,IF(Z97&gt;15000,(15000-9510)*AP$5,(Z97-9510)*AP$5),0)</f>
        <v>0</v>
      </c>
      <c r="AQ97" s="87" t="n">
        <f aca="false">IF(Z97&gt;15000,IF(Z97&gt;20000,(20000-15000)*AQ$5,(Z97-15000)*AQ$5),0)</f>
        <v>0</v>
      </c>
      <c r="AR97" s="87" t="n">
        <f aca="false">IF(Z97&gt;20000,IF(Z97&gt;25000,(25000-20000)*AR$5,(Z97-20000)*AR$5),0)</f>
        <v>0</v>
      </c>
      <c r="AS97" s="87" t="n">
        <f aca="false">IF(Z97&gt;25000,IF(Z97&gt;30000,(30000-25000)*AS$5,(Z97-25000)*AS$5),0)</f>
        <v>0</v>
      </c>
      <c r="AT97" s="82" t="n">
        <f aca="false">IF(Z97&gt;30000,(Z97-30000)*AT$5,0)</f>
        <v>0</v>
      </c>
      <c r="AU97" s="89" t="n">
        <f aca="false">SUM(AO97:AT97)</f>
        <v>0</v>
      </c>
      <c r="AV97" s="90" t="n">
        <f aca="false">AU97-AN97</f>
        <v>0</v>
      </c>
      <c r="AW97" s="86"/>
      <c r="AX97" s="79" t="n">
        <f aca="false">Y97-AG97-AV97-AW97</f>
        <v>0</v>
      </c>
      <c r="AY97" s="91" t="s">
        <v>35</v>
      </c>
    </row>
    <row r="98" customFormat="false" ht="16.5" hidden="false" customHeight="true" outlineLevel="0" collapsed="false">
      <c r="B98" s="63" t="n">
        <v>93</v>
      </c>
      <c r="C98" s="63"/>
      <c r="D98" s="63"/>
      <c r="E98" s="64" t="s">
        <v>137</v>
      </c>
      <c r="F98" s="65" t="s">
        <v>47</v>
      </c>
      <c r="G98" s="66" t="n">
        <v>153</v>
      </c>
      <c r="H98" s="67" t="n">
        <v>4082.2</v>
      </c>
      <c r="I98" s="66" t="n">
        <v>204</v>
      </c>
      <c r="J98" s="68" t="n">
        <v>5983.65</v>
      </c>
      <c r="K98" s="66" t="n">
        <v>102</v>
      </c>
      <c r="L98" s="69" t="n">
        <v>2363.07</v>
      </c>
      <c r="M98" s="70" t="n">
        <f aca="false">(H98+J98+L98)/3</f>
        <v>4142.97333333333</v>
      </c>
      <c r="N98" s="71" t="n">
        <v>3</v>
      </c>
      <c r="O98" s="71" t="n">
        <v>4</v>
      </c>
      <c r="P98" s="71" t="n">
        <v>4</v>
      </c>
      <c r="Q98" s="72" t="n">
        <f aca="false">SUM(N98:P98)/IF((3-COUNTIF(N98:P98,"NE")=0),1,(3-COUNTIF(N98:P98,"NE")))</f>
        <v>3.66666666666667</v>
      </c>
      <c r="R98" s="72" t="n">
        <f aca="false">IF(Q98&lt;=2,0,Q98)</f>
        <v>3.66666666666667</v>
      </c>
      <c r="S98" s="73" t="n">
        <f aca="false">M98*R98</f>
        <v>15190.9022222222</v>
      </c>
      <c r="T98" s="74" t="n">
        <f aca="false">$M$3</f>
        <v>4.94188619900111</v>
      </c>
      <c r="U98" s="75" t="n">
        <f aca="false">ROUNDDOWN(S98*T98,2)</f>
        <v>75071.71</v>
      </c>
      <c r="V98" s="76"/>
      <c r="W98" s="21"/>
      <c r="X98" s="78" t="n">
        <f aca="false">VLOOKUP(E98,SALARIO!$D$4:$G$252,4,FALSE())</f>
        <v>2363.07</v>
      </c>
      <c r="Y98" s="79" t="n">
        <f aca="false">U98</f>
        <v>75071.71</v>
      </c>
      <c r="Z98" s="80" t="n">
        <f aca="false">X98+Y98</f>
        <v>77434.78</v>
      </c>
      <c r="AA98" s="81" t="n">
        <f aca="false">IF(X98&lt;=15000,X98*AA$5,15000*AA$5)</f>
        <v>118.1535</v>
      </c>
      <c r="AB98" s="82" t="n">
        <f aca="false">IF(X98&lt;=15000,0,(X98-15000)*AB$5)</f>
        <v>0</v>
      </c>
      <c r="AC98" s="94" t="n">
        <f aca="false">SUM(AA98:AB98)</f>
        <v>118.1535</v>
      </c>
      <c r="AD98" s="84" t="n">
        <f aca="false">IF(Z98&lt;=15000,Z98*AD$5,15000*AD$5)</f>
        <v>750</v>
      </c>
      <c r="AE98" s="82" t="n">
        <f aca="false">IF(Z98&lt;=15000,0,(Z98-15000)*AE$5)</f>
        <v>6243.478</v>
      </c>
      <c r="AF98" s="85" t="n">
        <f aca="false">SUM(AD98:AE98)</f>
        <v>6993.478</v>
      </c>
      <c r="AG98" s="86" t="n">
        <f aca="false">AF98-AC98</f>
        <v>6875.3245</v>
      </c>
      <c r="AH98" s="84" t="n">
        <f aca="false">IF(X98&gt;3260,IF(X98&gt;9510,(9510-3260)*AH$5,(X98-3260)*AH$5),0)</f>
        <v>0</v>
      </c>
      <c r="AI98" s="87" t="n">
        <f aca="false">IF(X98&gt;9510,IF(X98&gt;15000,(15000-9510)*AI$5,(X98-9510)*AI$5),0)</f>
        <v>0</v>
      </c>
      <c r="AJ98" s="87" t="n">
        <f aca="false">IF(X98&gt;15000,IF(X98&gt;20000,(20000-15000)*AJ$5,(X98-15000)*AJ$5),0)</f>
        <v>0</v>
      </c>
      <c r="AK98" s="87" t="n">
        <f aca="false">IF(X98&gt;20000,IF(X98&gt;25000,(25000-20000)*AK$5,(X98-20000)*AK$5),0)</f>
        <v>0</v>
      </c>
      <c r="AL98" s="87" t="n">
        <f aca="false">IF(X98&gt;25000,IF(X98&gt;30000,(30000-25000)*AL$5,(X98-25000)*AL$5),0)</f>
        <v>0</v>
      </c>
      <c r="AM98" s="82" t="n">
        <f aca="false">IF(X98&gt;30000,(X98-30000)*AM$5,0)</f>
        <v>0</v>
      </c>
      <c r="AN98" s="89" t="n">
        <f aca="false">SUM(AH98:AM98)</f>
        <v>0</v>
      </c>
      <c r="AO98" s="84" t="n">
        <f aca="false">IF(Z98&gt;3260,IF(Z98&gt;9510,(9510-3260)*AO$5,(Z98-3260)*AO$5),0)</f>
        <v>187.5</v>
      </c>
      <c r="AP98" s="87" t="n">
        <f aca="false">IF(Z98&gt;9510,IF(Z98&gt;15000,(15000-9510)*AP$5,(Z98-9510)*AP$5),0)</f>
        <v>274.5</v>
      </c>
      <c r="AQ98" s="87" t="n">
        <f aca="false">IF(Z98&gt;15000,IF(Z98&gt;20000,(20000-15000)*AQ$5,(Z98-15000)*AQ$5),0)</f>
        <v>375</v>
      </c>
      <c r="AR98" s="87" t="n">
        <f aca="false">IF(Z98&gt;20000,IF(Z98&gt;25000,(25000-20000)*AR$5,(Z98-20000)*AR$5),0)</f>
        <v>500</v>
      </c>
      <c r="AS98" s="87" t="n">
        <f aca="false">IF(Z98&gt;25000,IF(Z98&gt;30000,(30000-25000)*AS$5,(Z98-25000)*AS$5),0)</f>
        <v>750</v>
      </c>
      <c r="AT98" s="82" t="n">
        <f aca="false">IF(Z98&gt;30000,(Z98-30000)*AT$5,0)</f>
        <v>9486.956</v>
      </c>
      <c r="AU98" s="89" t="n">
        <f aca="false">SUM(AO98:AT98)</f>
        <v>11573.956</v>
      </c>
      <c r="AV98" s="90" t="n">
        <f aca="false">AU98-AN98</f>
        <v>11573.956</v>
      </c>
      <c r="AW98" s="86"/>
      <c r="AX98" s="79" t="n">
        <f aca="false">Y98-AG98-AV98-AW98</f>
        <v>56622.4295</v>
      </c>
      <c r="AY98" s="91" t="s">
        <v>35</v>
      </c>
    </row>
    <row r="99" customFormat="false" ht="16.5" hidden="false" customHeight="true" outlineLevel="0" collapsed="false">
      <c r="B99" s="62" t="n">
        <v>94</v>
      </c>
      <c r="C99" s="62"/>
      <c r="D99" s="62"/>
      <c r="E99" s="64" t="s">
        <v>138</v>
      </c>
      <c r="F99" s="65" t="s">
        <v>47</v>
      </c>
      <c r="G99" s="66" t="n">
        <v>191.25</v>
      </c>
      <c r="H99" s="67" t="n">
        <v>4726.14</v>
      </c>
      <c r="I99" s="66" t="n">
        <v>191.25</v>
      </c>
      <c r="J99" s="68" t="n">
        <v>4430.76</v>
      </c>
      <c r="K99" s="66" t="n">
        <v>204</v>
      </c>
      <c r="L99" s="69" t="n">
        <v>4726.14</v>
      </c>
      <c r="M99" s="70" t="n">
        <f aca="false">(H99+J99+L99)/3</f>
        <v>4627.68</v>
      </c>
      <c r="N99" s="71" t="n">
        <v>3</v>
      </c>
      <c r="O99" s="71" t="n">
        <v>4</v>
      </c>
      <c r="P99" s="71" t="n">
        <v>4</v>
      </c>
      <c r="Q99" s="72" t="n">
        <f aca="false">SUM(N99:P99)/IF((3-COUNTIF(N99:P99,"NE")=0),1,(3-COUNTIF(N99:P99,"NE")))</f>
        <v>3.66666666666667</v>
      </c>
      <c r="R99" s="72" t="n">
        <f aca="false">IF(Q99&lt;=2,0,Q99)</f>
        <v>3.66666666666667</v>
      </c>
      <c r="S99" s="73" t="n">
        <f aca="false">M99*R99</f>
        <v>16968.16</v>
      </c>
      <c r="T99" s="74" t="n">
        <f aca="false">$M$3</f>
        <v>4.94188619900111</v>
      </c>
      <c r="U99" s="75" t="n">
        <f aca="false">ROUNDDOWN(S99*T99,2)</f>
        <v>83854.71</v>
      </c>
      <c r="V99" s="76"/>
      <c r="W99" s="21"/>
      <c r="X99" s="78" t="n">
        <f aca="false">VLOOKUP(E99,SALARIO!$D$4:$G$252,4,FALSE())</f>
        <v>6895.75</v>
      </c>
      <c r="Y99" s="79" t="n">
        <f aca="false">U99</f>
        <v>83854.71</v>
      </c>
      <c r="Z99" s="80" t="n">
        <f aca="false">X99+Y99</f>
        <v>90750.46</v>
      </c>
      <c r="AA99" s="81" t="n">
        <f aca="false">IF(X99&lt;=15000,X99*AA$5,15000*AA$5)</f>
        <v>344.7875</v>
      </c>
      <c r="AB99" s="82" t="n">
        <f aca="false">IF(X99&lt;=15000,0,(X99-15000)*AB$5)</f>
        <v>0</v>
      </c>
      <c r="AC99" s="94" t="n">
        <f aca="false">SUM(AA99:AB99)</f>
        <v>344.7875</v>
      </c>
      <c r="AD99" s="84" t="n">
        <f aca="false">IF(Z99&lt;=15000,Z99*AD$5,15000*AD$5)</f>
        <v>750</v>
      </c>
      <c r="AE99" s="82" t="n">
        <f aca="false">IF(Z99&lt;=15000,0,(Z99-15000)*AE$5)</f>
        <v>7575.046</v>
      </c>
      <c r="AF99" s="85" t="n">
        <f aca="false">SUM(AD99:AE99)</f>
        <v>8325.046</v>
      </c>
      <c r="AG99" s="86" t="n">
        <f aca="false">AF99-AC99</f>
        <v>7980.2585</v>
      </c>
      <c r="AH99" s="84" t="n">
        <f aca="false">IF(X99&gt;3260,IF(X99&gt;9510,(9510-3260)*AH$5,(X99-3260)*AH$5),0)</f>
        <v>109.0725</v>
      </c>
      <c r="AI99" s="87" t="n">
        <f aca="false">IF(X99&gt;9510,IF(X99&gt;15000,(15000-9510)*AI$5,(X99-9510)*AI$5),0)</f>
        <v>0</v>
      </c>
      <c r="AJ99" s="87" t="n">
        <f aca="false">IF(X99&gt;15000,IF(X99&gt;20000,(20000-15000)*AJ$5,(X99-15000)*AJ$5),0)</f>
        <v>0</v>
      </c>
      <c r="AK99" s="87" t="n">
        <f aca="false">IF(X99&gt;20000,IF(X99&gt;25000,(25000-20000)*AK$5,(X99-20000)*AK$5),0)</f>
        <v>0</v>
      </c>
      <c r="AL99" s="87" t="n">
        <f aca="false">IF(X99&gt;25000,IF(X99&gt;30000,(30000-25000)*AL$5,(X99-25000)*AL$5),0)</f>
        <v>0</v>
      </c>
      <c r="AM99" s="82" t="n">
        <f aca="false">IF(X99&gt;30000,(X99-30000)*AM$5,0)</f>
        <v>0</v>
      </c>
      <c r="AN99" s="89" t="n">
        <f aca="false">SUM(AH99:AM99)</f>
        <v>109.0725</v>
      </c>
      <c r="AO99" s="84" t="n">
        <f aca="false">IF(Z99&gt;3260,IF(Z99&gt;9510,(9510-3260)*AO$5,(Z99-3260)*AO$5),0)</f>
        <v>187.5</v>
      </c>
      <c r="AP99" s="87" t="n">
        <f aca="false">IF(Z99&gt;9510,IF(Z99&gt;15000,(15000-9510)*AP$5,(Z99-9510)*AP$5),0)</f>
        <v>274.5</v>
      </c>
      <c r="AQ99" s="87" t="n">
        <f aca="false">IF(Z99&gt;15000,IF(Z99&gt;20000,(20000-15000)*AQ$5,(Z99-15000)*AQ$5),0)</f>
        <v>375</v>
      </c>
      <c r="AR99" s="87" t="n">
        <f aca="false">IF(Z99&gt;20000,IF(Z99&gt;25000,(25000-20000)*AR$5,(Z99-20000)*AR$5),0)</f>
        <v>500</v>
      </c>
      <c r="AS99" s="87" t="n">
        <f aca="false">IF(Z99&gt;25000,IF(Z99&gt;30000,(30000-25000)*AS$5,(Z99-25000)*AS$5),0)</f>
        <v>750</v>
      </c>
      <c r="AT99" s="82" t="n">
        <f aca="false">IF(Z99&gt;30000,(Z99-30000)*AT$5,0)</f>
        <v>12150.092</v>
      </c>
      <c r="AU99" s="89" t="n">
        <f aca="false">SUM(AO99:AT99)</f>
        <v>14237.092</v>
      </c>
      <c r="AV99" s="90" t="n">
        <f aca="false">AU99-AN99</f>
        <v>14128.0195</v>
      </c>
      <c r="AW99" s="86"/>
      <c r="AX99" s="79" t="n">
        <f aca="false">Y99-AG99-AV99-AW99</f>
        <v>61746.432</v>
      </c>
      <c r="AY99" s="91" t="s">
        <v>35</v>
      </c>
    </row>
    <row r="100" customFormat="false" ht="16.5" hidden="false" customHeight="true" outlineLevel="0" collapsed="false">
      <c r="B100" s="63" t="n">
        <v>95</v>
      </c>
      <c r="C100" s="63"/>
      <c r="D100" s="63"/>
      <c r="E100" s="64" t="s">
        <v>139</v>
      </c>
      <c r="F100" s="65" t="s">
        <v>43</v>
      </c>
      <c r="G100" s="66" t="n">
        <v>140.25</v>
      </c>
      <c r="H100" s="67" t="n">
        <v>4106.51</v>
      </c>
      <c r="I100" s="66" t="n">
        <v>204</v>
      </c>
      <c r="J100" s="68" t="n">
        <v>5475.35</v>
      </c>
      <c r="K100" s="66" t="n">
        <v>153</v>
      </c>
      <c r="L100" s="69" t="n">
        <v>4954.38</v>
      </c>
      <c r="M100" s="70" t="n">
        <f aca="false">(H100+J100+L100)/3</f>
        <v>4845.41333333333</v>
      </c>
      <c r="N100" s="71" t="n">
        <v>4</v>
      </c>
      <c r="O100" s="71" t="n">
        <v>4</v>
      </c>
      <c r="P100" s="71" t="n">
        <v>4</v>
      </c>
      <c r="Q100" s="72" t="n">
        <f aca="false">SUM(N100:P100)/IF((3-COUNTIF(N100:P100,"NE")=0),1,(3-COUNTIF(N100:P100,"NE")))</f>
        <v>4</v>
      </c>
      <c r="R100" s="72" t="n">
        <f aca="false">IF(Q100&lt;=2,0,Q100)</f>
        <v>4</v>
      </c>
      <c r="S100" s="73" t="n">
        <f aca="false">M100*R100</f>
        <v>19381.6533333333</v>
      </c>
      <c r="T100" s="74" t="n">
        <f aca="false">$M$3</f>
        <v>4.94188619900111</v>
      </c>
      <c r="U100" s="75" t="n">
        <f aca="false">ROUNDDOWN(S100*T100,2)</f>
        <v>95781.92</v>
      </c>
      <c r="V100" s="76"/>
      <c r="W100" s="21"/>
      <c r="X100" s="78" t="n">
        <f aca="false">VLOOKUP(E100,SALARIO!$D$4:$G$252,4,FALSE())</f>
        <v>5802.25</v>
      </c>
      <c r="Y100" s="79" t="n">
        <f aca="false">U100</f>
        <v>95781.92</v>
      </c>
      <c r="Z100" s="80" t="n">
        <f aca="false">X100+Y100</f>
        <v>101584.17</v>
      </c>
      <c r="AA100" s="81" t="n">
        <f aca="false">IF(X100&lt;=15000,X100*AA$5,15000*AA$5)</f>
        <v>290.1125</v>
      </c>
      <c r="AB100" s="82" t="n">
        <f aca="false">IF(X100&lt;=15000,0,(X100-15000)*AB$5)</f>
        <v>0</v>
      </c>
      <c r="AC100" s="94" t="n">
        <f aca="false">SUM(AA100:AB100)</f>
        <v>290.1125</v>
      </c>
      <c r="AD100" s="84" t="n">
        <f aca="false">IF(Z100&lt;=15000,Z100*AD$5,15000*AD$5)</f>
        <v>750</v>
      </c>
      <c r="AE100" s="82" t="n">
        <f aca="false">IF(Z100&lt;=15000,0,(Z100-15000)*AE$5)</f>
        <v>8658.417</v>
      </c>
      <c r="AF100" s="85" t="n">
        <f aca="false">SUM(AD100:AE100)</f>
        <v>9408.417</v>
      </c>
      <c r="AG100" s="86" t="n">
        <f aca="false">AF100-AC100</f>
        <v>9118.3045</v>
      </c>
      <c r="AH100" s="84" t="n">
        <f aca="false">IF(X100&gt;3260,IF(X100&gt;9510,(9510-3260)*AH$5,(X100-3260)*AH$5),0)</f>
        <v>76.2675</v>
      </c>
      <c r="AI100" s="87" t="n">
        <f aca="false">IF(X100&gt;9510,IF(X100&gt;15000,(15000-9510)*AI$5,(X100-9510)*AI$5),0)</f>
        <v>0</v>
      </c>
      <c r="AJ100" s="87" t="n">
        <f aca="false">IF(X100&gt;15000,IF(X100&gt;20000,(20000-15000)*AJ$5,(X100-15000)*AJ$5),0)</f>
        <v>0</v>
      </c>
      <c r="AK100" s="87" t="n">
        <f aca="false">IF(X100&gt;20000,IF(X100&gt;25000,(25000-20000)*AK$5,(X100-20000)*AK$5),0)</f>
        <v>0</v>
      </c>
      <c r="AL100" s="87" t="n">
        <f aca="false">IF(X100&gt;25000,IF(X100&gt;30000,(30000-25000)*AL$5,(X100-25000)*AL$5),0)</f>
        <v>0</v>
      </c>
      <c r="AM100" s="82" t="n">
        <f aca="false">IF(X100&gt;30000,(X100-30000)*AM$5,0)</f>
        <v>0</v>
      </c>
      <c r="AN100" s="89" t="n">
        <f aca="false">SUM(AH100:AM100)</f>
        <v>76.2675</v>
      </c>
      <c r="AO100" s="84" t="n">
        <f aca="false">IF(Z100&gt;3260,IF(Z100&gt;9510,(9510-3260)*AO$5,(Z100-3260)*AO$5),0)</f>
        <v>187.5</v>
      </c>
      <c r="AP100" s="87" t="n">
        <f aca="false">IF(Z100&gt;9510,IF(Z100&gt;15000,(15000-9510)*AP$5,(Z100-9510)*AP$5),0)</f>
        <v>274.5</v>
      </c>
      <c r="AQ100" s="87" t="n">
        <f aca="false">IF(Z100&gt;15000,IF(Z100&gt;20000,(20000-15000)*AQ$5,(Z100-15000)*AQ$5),0)</f>
        <v>375</v>
      </c>
      <c r="AR100" s="87" t="n">
        <f aca="false">IF(Z100&gt;20000,IF(Z100&gt;25000,(25000-20000)*AR$5,(Z100-20000)*AR$5),0)</f>
        <v>500</v>
      </c>
      <c r="AS100" s="87" t="n">
        <f aca="false">IF(Z100&gt;25000,IF(Z100&gt;30000,(30000-25000)*AS$5,(Z100-25000)*AS$5),0)</f>
        <v>750</v>
      </c>
      <c r="AT100" s="82" t="n">
        <f aca="false">IF(Z100&gt;30000,(Z100-30000)*AT$5,0)</f>
        <v>14316.834</v>
      </c>
      <c r="AU100" s="89" t="n">
        <f aca="false">SUM(AO100:AT100)</f>
        <v>16403.834</v>
      </c>
      <c r="AV100" s="90" t="n">
        <f aca="false">AU100-AN100</f>
        <v>16327.5665</v>
      </c>
      <c r="AW100" s="86"/>
      <c r="AX100" s="79" t="n">
        <f aca="false">Y100-AG100-AV100-AW100</f>
        <v>70336.049</v>
      </c>
      <c r="AY100" s="91" t="s">
        <v>35</v>
      </c>
    </row>
    <row r="101" customFormat="false" ht="16.5" hidden="false" customHeight="true" outlineLevel="0" collapsed="false">
      <c r="B101" s="63" t="n">
        <v>96</v>
      </c>
      <c r="C101" s="63"/>
      <c r="D101" s="63"/>
      <c r="E101" s="64" t="s">
        <v>140</v>
      </c>
      <c r="F101" s="65" t="s">
        <v>43</v>
      </c>
      <c r="G101" s="66" t="n">
        <v>204</v>
      </c>
      <c r="H101" s="67" t="n">
        <v>6159.77</v>
      </c>
      <c r="I101" s="66" t="n">
        <v>165.75</v>
      </c>
      <c r="J101" s="68" t="n">
        <v>4661.09</v>
      </c>
      <c r="K101" s="66" t="n">
        <v>191.25</v>
      </c>
      <c r="L101" s="69" t="n">
        <v>5133.14</v>
      </c>
      <c r="M101" s="70" t="n">
        <f aca="false">(H101+J101+L101)/3</f>
        <v>5318</v>
      </c>
      <c r="N101" s="71" t="n">
        <v>4</v>
      </c>
      <c r="O101" s="71" t="n">
        <v>4</v>
      </c>
      <c r="P101" s="71" t="n">
        <v>4</v>
      </c>
      <c r="Q101" s="72" t="n">
        <f aca="false">SUM(N101:P101)/IF((3-COUNTIF(N101:P101,"NE")=0),1,(3-COUNTIF(N101:P101,"NE")))</f>
        <v>4</v>
      </c>
      <c r="R101" s="72" t="n">
        <f aca="false">IF(Q101&lt;=2,0,Q101)</f>
        <v>4</v>
      </c>
      <c r="S101" s="73" t="n">
        <f aca="false">M101*R101</f>
        <v>21272</v>
      </c>
      <c r="T101" s="74" t="n">
        <f aca="false">$M$3</f>
        <v>4.94188619900111</v>
      </c>
      <c r="U101" s="75" t="n">
        <f aca="false">ROUNDDOWN(S101*T101,2)</f>
        <v>105123.8</v>
      </c>
      <c r="V101" s="76"/>
      <c r="W101" s="21"/>
      <c r="X101" s="78" t="n">
        <f aca="false">VLOOKUP(E101,SALARIO!$D$4:$G$252,4,FALSE())</f>
        <v>5133.14</v>
      </c>
      <c r="Y101" s="79" t="n">
        <f aca="false">U101</f>
        <v>105123.8</v>
      </c>
      <c r="Z101" s="80" t="n">
        <f aca="false">X101+Y101</f>
        <v>110256.94</v>
      </c>
      <c r="AA101" s="81" t="n">
        <f aca="false">IF(X101&lt;=15000,X101*AA$5,15000*AA$5)</f>
        <v>256.657</v>
      </c>
      <c r="AB101" s="82" t="n">
        <f aca="false">IF(X101&lt;=15000,0,(X101-15000)*AB$5)</f>
        <v>0</v>
      </c>
      <c r="AC101" s="94" t="n">
        <f aca="false">SUM(AA101:AB101)</f>
        <v>256.657</v>
      </c>
      <c r="AD101" s="84" t="n">
        <f aca="false">IF(Z101&lt;=15000,Z101*AD$5,15000*AD$5)</f>
        <v>750</v>
      </c>
      <c r="AE101" s="82" t="n">
        <f aca="false">IF(Z101&lt;=15000,0,(Z101-15000)*AE$5)</f>
        <v>9525.694</v>
      </c>
      <c r="AF101" s="85" t="n">
        <f aca="false">SUM(AD101:AE101)</f>
        <v>10275.694</v>
      </c>
      <c r="AG101" s="86" t="n">
        <f aca="false">AF101-AC101</f>
        <v>10019.037</v>
      </c>
      <c r="AH101" s="84" t="n">
        <f aca="false">IF(X101&gt;3260,IF(X101&gt;9510,(9510-3260)*AH$5,(X101-3260)*AH$5),0)</f>
        <v>56.1942</v>
      </c>
      <c r="AI101" s="87" t="n">
        <f aca="false">IF(X101&gt;9510,IF(X101&gt;15000,(15000-9510)*AI$5,(X101-9510)*AI$5),0)</f>
        <v>0</v>
      </c>
      <c r="AJ101" s="87" t="n">
        <f aca="false">IF(X101&gt;15000,IF(X101&gt;20000,(20000-15000)*AJ$5,(X101-15000)*AJ$5),0)</f>
        <v>0</v>
      </c>
      <c r="AK101" s="87" t="n">
        <f aca="false">IF(X101&gt;20000,IF(X101&gt;25000,(25000-20000)*AK$5,(X101-20000)*AK$5),0)</f>
        <v>0</v>
      </c>
      <c r="AL101" s="87" t="n">
        <f aca="false">IF(X101&gt;25000,IF(X101&gt;30000,(30000-25000)*AL$5,(X101-25000)*AL$5),0)</f>
        <v>0</v>
      </c>
      <c r="AM101" s="82" t="n">
        <f aca="false">IF(X101&gt;30000,(X101-30000)*AM$5,0)</f>
        <v>0</v>
      </c>
      <c r="AN101" s="89" t="n">
        <f aca="false">SUM(AH101:AM101)</f>
        <v>56.1942</v>
      </c>
      <c r="AO101" s="84" t="n">
        <f aca="false">IF(Z101&gt;3260,IF(Z101&gt;9510,(9510-3260)*AO$5,(Z101-3260)*AO$5),0)</f>
        <v>187.5</v>
      </c>
      <c r="AP101" s="87" t="n">
        <f aca="false">IF(Z101&gt;9510,IF(Z101&gt;15000,(15000-9510)*AP$5,(Z101-9510)*AP$5),0)</f>
        <v>274.5</v>
      </c>
      <c r="AQ101" s="87" t="n">
        <f aca="false">IF(Z101&gt;15000,IF(Z101&gt;20000,(20000-15000)*AQ$5,(Z101-15000)*AQ$5),0)</f>
        <v>375</v>
      </c>
      <c r="AR101" s="87" t="n">
        <f aca="false">IF(Z101&gt;20000,IF(Z101&gt;25000,(25000-20000)*AR$5,(Z101-20000)*AR$5),0)</f>
        <v>500</v>
      </c>
      <c r="AS101" s="87" t="n">
        <f aca="false">IF(Z101&gt;25000,IF(Z101&gt;30000,(30000-25000)*AS$5,(Z101-25000)*AS$5),0)</f>
        <v>750</v>
      </c>
      <c r="AT101" s="82" t="n">
        <f aca="false">IF(Z101&gt;30000,(Z101-30000)*AT$5,0)</f>
        <v>16051.388</v>
      </c>
      <c r="AU101" s="89" t="n">
        <f aca="false">SUM(AO101:AT101)</f>
        <v>18138.388</v>
      </c>
      <c r="AV101" s="90" t="n">
        <f aca="false">AU101-AN101</f>
        <v>18082.1938</v>
      </c>
      <c r="AW101" s="86"/>
      <c r="AX101" s="79" t="n">
        <f aca="false">Y101-AG101-AV101-AW101</f>
        <v>77022.5692</v>
      </c>
      <c r="AY101" s="91" t="s">
        <v>35</v>
      </c>
    </row>
    <row r="102" customFormat="false" ht="16.5" hidden="false" customHeight="true" outlineLevel="0" collapsed="false">
      <c r="B102" s="62" t="n">
        <v>97</v>
      </c>
      <c r="C102" s="62"/>
      <c r="D102" s="62"/>
      <c r="E102" s="64" t="s">
        <v>141</v>
      </c>
      <c r="F102" s="65" t="s">
        <v>43</v>
      </c>
      <c r="G102" s="66" t="n">
        <v>204</v>
      </c>
      <c r="H102" s="67" t="n">
        <v>6159.77</v>
      </c>
      <c r="I102" s="66" t="n">
        <v>127.5</v>
      </c>
      <c r="J102" s="68" t="n">
        <v>5300.48</v>
      </c>
      <c r="K102" s="66" t="n">
        <v>178.5</v>
      </c>
      <c r="L102" s="69" t="n">
        <v>4790.93</v>
      </c>
      <c r="M102" s="70" t="n">
        <f aca="false">(H102+J102+L102)/3</f>
        <v>5417.06</v>
      </c>
      <c r="N102" s="71" t="n">
        <v>3</v>
      </c>
      <c r="O102" s="71" t="n">
        <v>4</v>
      </c>
      <c r="P102" s="71" t="n">
        <v>4</v>
      </c>
      <c r="Q102" s="72" t="n">
        <f aca="false">SUM(N102:P102)/IF((3-COUNTIF(N102:P102,"NE")=0),1,(3-COUNTIF(N102:P102,"NE")))</f>
        <v>3.66666666666667</v>
      </c>
      <c r="R102" s="72" t="n">
        <f aca="false">IF(Q102&lt;=2,0,Q102)</f>
        <v>3.66666666666667</v>
      </c>
      <c r="S102" s="73" t="n">
        <f aca="false">M102*R102</f>
        <v>19862.5533333333</v>
      </c>
      <c r="T102" s="74" t="n">
        <f aca="false">$M$3</f>
        <v>4.94188619900111</v>
      </c>
      <c r="U102" s="75" t="n">
        <f aca="false">ROUNDDOWN(S102*T102,2)</f>
        <v>98158.47</v>
      </c>
      <c r="V102" s="76"/>
      <c r="W102" s="21"/>
      <c r="X102" s="78" t="n">
        <f aca="false">VLOOKUP(E102,SALARIO!$D$4:$G$252,4,FALSE())</f>
        <v>4790.93</v>
      </c>
      <c r="Y102" s="79" t="n">
        <f aca="false">U102</f>
        <v>98158.47</v>
      </c>
      <c r="Z102" s="80" t="n">
        <f aca="false">X102+Y102</f>
        <v>102949.4</v>
      </c>
      <c r="AA102" s="81" t="n">
        <f aca="false">IF(X102&lt;=15000,X102*AA$5,15000*AA$5)</f>
        <v>239.5465</v>
      </c>
      <c r="AB102" s="82" t="n">
        <f aca="false">IF(X102&lt;=15000,0,(X102-15000)*AB$5)</f>
        <v>0</v>
      </c>
      <c r="AC102" s="94" t="n">
        <f aca="false">SUM(AA102:AB102)</f>
        <v>239.5465</v>
      </c>
      <c r="AD102" s="84" t="n">
        <f aca="false">IF(Z102&lt;=15000,Z102*AD$5,15000*AD$5)</f>
        <v>750</v>
      </c>
      <c r="AE102" s="82" t="n">
        <f aca="false">IF(Z102&lt;=15000,0,(Z102-15000)*AE$5)</f>
        <v>8794.94</v>
      </c>
      <c r="AF102" s="85" t="n">
        <f aca="false">SUM(AD102:AE102)</f>
        <v>9544.94</v>
      </c>
      <c r="AG102" s="86" t="n">
        <f aca="false">AF102-AC102</f>
        <v>9305.3935</v>
      </c>
      <c r="AH102" s="84" t="n">
        <f aca="false">IF(X102&gt;3260,IF(X102&gt;9510,(9510-3260)*AH$5,(X102-3260)*AH$5),0)</f>
        <v>45.9279</v>
      </c>
      <c r="AI102" s="87" t="n">
        <f aca="false">IF(X102&gt;9510,IF(X102&gt;15000,(15000-9510)*AI$5,(X102-9510)*AI$5),0)</f>
        <v>0</v>
      </c>
      <c r="AJ102" s="87" t="n">
        <f aca="false">IF(X102&gt;15000,IF(X102&gt;20000,(20000-15000)*AJ$5,(X102-15000)*AJ$5),0)</f>
        <v>0</v>
      </c>
      <c r="AK102" s="87" t="n">
        <f aca="false">IF(X102&gt;20000,IF(X102&gt;25000,(25000-20000)*AK$5,(X102-20000)*AK$5),0)</f>
        <v>0</v>
      </c>
      <c r="AL102" s="87" t="n">
        <f aca="false">IF(X102&gt;25000,IF(X102&gt;30000,(30000-25000)*AL$5,(X102-25000)*AL$5),0)</f>
        <v>0</v>
      </c>
      <c r="AM102" s="82" t="n">
        <f aca="false">IF(X102&gt;30000,(X102-30000)*AM$5,0)</f>
        <v>0</v>
      </c>
      <c r="AN102" s="89" t="n">
        <f aca="false">SUM(AH102:AM102)</f>
        <v>45.9279</v>
      </c>
      <c r="AO102" s="84" t="n">
        <f aca="false">IF(Z102&gt;3260,IF(Z102&gt;9510,(9510-3260)*AO$5,(Z102-3260)*AO$5),0)</f>
        <v>187.5</v>
      </c>
      <c r="AP102" s="87" t="n">
        <f aca="false">IF(Z102&gt;9510,IF(Z102&gt;15000,(15000-9510)*AP$5,(Z102-9510)*AP$5),0)</f>
        <v>274.5</v>
      </c>
      <c r="AQ102" s="87" t="n">
        <f aca="false">IF(Z102&gt;15000,IF(Z102&gt;20000,(20000-15000)*AQ$5,(Z102-15000)*AQ$5),0)</f>
        <v>375</v>
      </c>
      <c r="AR102" s="87" t="n">
        <f aca="false">IF(Z102&gt;20000,IF(Z102&gt;25000,(25000-20000)*AR$5,(Z102-20000)*AR$5),0)</f>
        <v>500</v>
      </c>
      <c r="AS102" s="87" t="n">
        <f aca="false">IF(Z102&gt;25000,IF(Z102&gt;30000,(30000-25000)*AS$5,(Z102-25000)*AS$5),0)</f>
        <v>750</v>
      </c>
      <c r="AT102" s="82" t="n">
        <f aca="false">IF(Z102&gt;30000,(Z102-30000)*AT$5,0)</f>
        <v>14589.88</v>
      </c>
      <c r="AU102" s="89" t="n">
        <f aca="false">SUM(AO102:AT102)</f>
        <v>16676.88</v>
      </c>
      <c r="AV102" s="90" t="n">
        <f aca="false">AU102-AN102</f>
        <v>16630.9521</v>
      </c>
      <c r="AW102" s="86"/>
      <c r="AX102" s="79" t="n">
        <f aca="false">Y102-AG102-AV102-AW102</f>
        <v>72222.1244</v>
      </c>
      <c r="AY102" s="91" t="s">
        <v>35</v>
      </c>
    </row>
    <row r="103" customFormat="false" ht="16.5" hidden="false" customHeight="true" outlineLevel="0" collapsed="false">
      <c r="B103" s="63" t="n">
        <v>98</v>
      </c>
      <c r="C103" s="63"/>
      <c r="D103" s="63"/>
      <c r="E103" s="64" t="s">
        <v>142</v>
      </c>
      <c r="F103" s="65" t="s">
        <v>43</v>
      </c>
      <c r="G103" s="66" t="n">
        <v>140.25</v>
      </c>
      <c r="H103" s="67" t="n">
        <v>6077.87</v>
      </c>
      <c r="I103" s="66" t="n">
        <v>204</v>
      </c>
      <c r="J103" s="68" t="n">
        <v>5475.35</v>
      </c>
      <c r="K103" s="66" t="n">
        <v>178.5</v>
      </c>
      <c r="L103" s="69" t="n">
        <v>4790.93</v>
      </c>
      <c r="M103" s="70" t="n">
        <f aca="false">(H103+J103+L103)/3</f>
        <v>5448.05</v>
      </c>
      <c r="N103" s="71" t="n">
        <v>4</v>
      </c>
      <c r="O103" s="71" t="n">
        <v>4</v>
      </c>
      <c r="P103" s="71" t="n">
        <v>4</v>
      </c>
      <c r="Q103" s="72" t="n">
        <f aca="false">SUM(N103:P103)/IF((3-COUNTIF(N103:P103,"NE")=0),1,(3-COUNTIF(N103:P103,"NE")))</f>
        <v>4</v>
      </c>
      <c r="R103" s="72" t="n">
        <f aca="false">IF(Q103&lt;=2,0,Q103)</f>
        <v>4</v>
      </c>
      <c r="S103" s="73" t="n">
        <f aca="false">M103*R103</f>
        <v>21792.2</v>
      </c>
      <c r="T103" s="74" t="n">
        <f aca="false">$M$3</f>
        <v>4.94188619900111</v>
      </c>
      <c r="U103" s="75" t="n">
        <f aca="false">ROUNDDOWN(S103*T103,2)</f>
        <v>107694.57</v>
      </c>
      <c r="V103" s="76"/>
      <c r="W103" s="21"/>
      <c r="X103" s="78" t="n">
        <f aca="false">VLOOKUP(E103,SALARIO!$D$4:$G$252,4,FALSE())</f>
        <v>4790.93</v>
      </c>
      <c r="Y103" s="79" t="n">
        <f aca="false">U103</f>
        <v>107694.57</v>
      </c>
      <c r="Z103" s="80" t="n">
        <f aca="false">X103+Y103</f>
        <v>112485.5</v>
      </c>
      <c r="AA103" s="81" t="n">
        <f aca="false">IF(X103&lt;=15000,X103*AA$5,15000*AA$5)</f>
        <v>239.5465</v>
      </c>
      <c r="AB103" s="82" t="n">
        <f aca="false">IF(X103&lt;=15000,0,(X103-15000)*AB$5)</f>
        <v>0</v>
      </c>
      <c r="AC103" s="94" t="n">
        <f aca="false">SUM(AA103:AB103)</f>
        <v>239.5465</v>
      </c>
      <c r="AD103" s="84" t="n">
        <f aca="false">IF(Z103&lt;=15000,Z103*AD$5,15000*AD$5)</f>
        <v>750</v>
      </c>
      <c r="AE103" s="82" t="n">
        <f aca="false">IF(Z103&lt;=15000,0,(Z103-15000)*AE$5)</f>
        <v>9748.55</v>
      </c>
      <c r="AF103" s="85" t="n">
        <f aca="false">SUM(AD103:AE103)</f>
        <v>10498.55</v>
      </c>
      <c r="AG103" s="86" t="n">
        <f aca="false">AF103-AC103</f>
        <v>10259.0035</v>
      </c>
      <c r="AH103" s="84" t="n">
        <f aca="false">IF(X103&gt;3260,IF(X103&gt;9510,(9510-3260)*AH$5,(X103-3260)*AH$5),0)</f>
        <v>45.9279</v>
      </c>
      <c r="AI103" s="87" t="n">
        <f aca="false">IF(X103&gt;9510,IF(X103&gt;15000,(15000-9510)*AI$5,(X103-9510)*AI$5),0)</f>
        <v>0</v>
      </c>
      <c r="AJ103" s="87" t="n">
        <f aca="false">IF(X103&gt;15000,IF(X103&gt;20000,(20000-15000)*AJ$5,(X103-15000)*AJ$5),0)</f>
        <v>0</v>
      </c>
      <c r="AK103" s="87" t="n">
        <f aca="false">IF(X103&gt;20000,IF(X103&gt;25000,(25000-20000)*AK$5,(X103-20000)*AK$5),0)</f>
        <v>0</v>
      </c>
      <c r="AL103" s="87" t="n">
        <f aca="false">IF(X103&gt;25000,IF(X103&gt;30000,(30000-25000)*AL$5,(X103-25000)*AL$5),0)</f>
        <v>0</v>
      </c>
      <c r="AM103" s="82" t="n">
        <f aca="false">IF(X103&gt;30000,(X103-30000)*AM$5,0)</f>
        <v>0</v>
      </c>
      <c r="AN103" s="89" t="n">
        <f aca="false">SUM(AH103:AM103)</f>
        <v>45.9279</v>
      </c>
      <c r="AO103" s="84" t="n">
        <f aca="false">IF(Z103&gt;3260,IF(Z103&gt;9510,(9510-3260)*AO$5,(Z103-3260)*AO$5),0)</f>
        <v>187.5</v>
      </c>
      <c r="AP103" s="87" t="n">
        <f aca="false">IF(Z103&gt;9510,IF(Z103&gt;15000,(15000-9510)*AP$5,(Z103-9510)*AP$5),0)</f>
        <v>274.5</v>
      </c>
      <c r="AQ103" s="87" t="n">
        <f aca="false">IF(Z103&gt;15000,IF(Z103&gt;20000,(20000-15000)*AQ$5,(Z103-15000)*AQ$5),0)</f>
        <v>375</v>
      </c>
      <c r="AR103" s="87" t="n">
        <f aca="false">IF(Z103&gt;20000,IF(Z103&gt;25000,(25000-20000)*AR$5,(Z103-20000)*AR$5),0)</f>
        <v>500</v>
      </c>
      <c r="AS103" s="87" t="n">
        <f aca="false">IF(Z103&gt;25000,IF(Z103&gt;30000,(30000-25000)*AS$5,(Z103-25000)*AS$5),0)</f>
        <v>750</v>
      </c>
      <c r="AT103" s="82" t="n">
        <f aca="false">IF(Z103&gt;30000,(Z103-30000)*AT$5,0)</f>
        <v>16497.1</v>
      </c>
      <c r="AU103" s="89" t="n">
        <f aca="false">SUM(AO103:AT103)</f>
        <v>18584.1</v>
      </c>
      <c r="AV103" s="90" t="n">
        <f aca="false">AU103-AN103</f>
        <v>18538.1721</v>
      </c>
      <c r="AW103" s="86"/>
      <c r="AX103" s="79" t="n">
        <f aca="false">Y103-AG103-AV103-AW103</f>
        <v>78897.3944</v>
      </c>
      <c r="AY103" s="91" t="s">
        <v>35</v>
      </c>
    </row>
    <row r="104" customFormat="false" ht="16.5" hidden="false" customHeight="true" outlineLevel="0" collapsed="false">
      <c r="B104" s="63" t="n">
        <v>99</v>
      </c>
      <c r="C104" s="63"/>
      <c r="D104" s="63"/>
      <c r="E104" s="64" t="s">
        <v>143</v>
      </c>
      <c r="F104" s="65" t="s">
        <v>47</v>
      </c>
      <c r="G104" s="66" t="n">
        <v>204</v>
      </c>
      <c r="H104" s="67" t="n">
        <v>5316.91</v>
      </c>
      <c r="I104" s="66" t="n">
        <v>204</v>
      </c>
      <c r="J104" s="68" t="n">
        <v>4726.14</v>
      </c>
      <c r="K104" s="66" t="n">
        <v>178.5</v>
      </c>
      <c r="L104" s="69" t="n">
        <v>4135.37</v>
      </c>
      <c r="M104" s="70" t="n">
        <f aca="false">(H104+J104+L104)/3</f>
        <v>4726.14</v>
      </c>
      <c r="N104" s="71" t="n">
        <v>3</v>
      </c>
      <c r="O104" s="71" t="n">
        <v>4</v>
      </c>
      <c r="P104" s="71" t="n">
        <v>4</v>
      </c>
      <c r="Q104" s="72" t="n">
        <f aca="false">SUM(N104:P104)/IF((3-COUNTIF(N104:P104,"NE")=0),1,(3-COUNTIF(N104:P104,"NE")))</f>
        <v>3.66666666666667</v>
      </c>
      <c r="R104" s="72" t="n">
        <f aca="false">IF(Q104&lt;=2,0,Q104)</f>
        <v>3.66666666666667</v>
      </c>
      <c r="S104" s="73" t="n">
        <f aca="false">M104*R104</f>
        <v>17329.18</v>
      </c>
      <c r="T104" s="74" t="n">
        <f aca="false">$M$3</f>
        <v>4.94188619900111</v>
      </c>
      <c r="U104" s="75" t="n">
        <f aca="false">ROUNDDOWN(S104*T104,2)</f>
        <v>85638.83</v>
      </c>
      <c r="V104" s="76"/>
      <c r="W104" s="21"/>
      <c r="X104" s="78" t="n">
        <f aca="false">VLOOKUP(E104,SALARIO!$D$4:$G$252,4,FALSE())</f>
        <v>4135.37</v>
      </c>
      <c r="Y104" s="79" t="n">
        <f aca="false">U104</f>
        <v>85638.83</v>
      </c>
      <c r="Z104" s="80" t="n">
        <f aca="false">X104+Y104</f>
        <v>89774.2</v>
      </c>
      <c r="AA104" s="81" t="n">
        <f aca="false">IF(X104&lt;=15000,X104*AA$5,15000*AA$5)</f>
        <v>206.7685</v>
      </c>
      <c r="AB104" s="82" t="n">
        <f aca="false">IF(X104&lt;=15000,0,(X104-15000)*AB$5)</f>
        <v>0</v>
      </c>
      <c r="AC104" s="94" t="n">
        <f aca="false">SUM(AA104:AB104)</f>
        <v>206.7685</v>
      </c>
      <c r="AD104" s="84" t="n">
        <f aca="false">IF(Z104&lt;=15000,Z104*AD$5,15000*AD$5)</f>
        <v>750</v>
      </c>
      <c r="AE104" s="82" t="n">
        <f aca="false">IF(Z104&lt;=15000,0,(Z104-15000)*AE$5)</f>
        <v>7477.42</v>
      </c>
      <c r="AF104" s="85" t="n">
        <f aca="false">SUM(AD104:AE104)</f>
        <v>8227.42</v>
      </c>
      <c r="AG104" s="86" t="n">
        <f aca="false">AF104-AC104</f>
        <v>8020.6515</v>
      </c>
      <c r="AH104" s="84" t="n">
        <f aca="false">IF(X104&gt;3260,IF(X104&gt;9510,(9510-3260)*AH$5,(X104-3260)*AH$5),0)</f>
        <v>26.2611</v>
      </c>
      <c r="AI104" s="87" t="n">
        <f aca="false">IF(X104&gt;9510,IF(X104&gt;15000,(15000-9510)*AI$5,(X104-9510)*AI$5),0)</f>
        <v>0</v>
      </c>
      <c r="AJ104" s="87" t="n">
        <f aca="false">IF(X104&gt;15000,IF(X104&gt;20000,(20000-15000)*AJ$5,(X104-15000)*AJ$5),0)</f>
        <v>0</v>
      </c>
      <c r="AK104" s="87" t="n">
        <f aca="false">IF(X104&gt;20000,IF(X104&gt;25000,(25000-20000)*AK$5,(X104-20000)*AK$5),0)</f>
        <v>0</v>
      </c>
      <c r="AL104" s="87" t="n">
        <f aca="false">IF(X104&gt;25000,IF(X104&gt;30000,(30000-25000)*AL$5,(X104-25000)*AL$5),0)</f>
        <v>0</v>
      </c>
      <c r="AM104" s="82" t="n">
        <f aca="false">IF(X104&gt;30000,(X104-30000)*AM$5,0)</f>
        <v>0</v>
      </c>
      <c r="AN104" s="89" t="n">
        <f aca="false">SUM(AH104:AM104)</f>
        <v>26.2611</v>
      </c>
      <c r="AO104" s="84" t="n">
        <f aca="false">IF(Z104&gt;3260,IF(Z104&gt;9510,(9510-3260)*AO$5,(Z104-3260)*AO$5),0)</f>
        <v>187.5</v>
      </c>
      <c r="AP104" s="87" t="n">
        <f aca="false">IF(Z104&gt;9510,IF(Z104&gt;15000,(15000-9510)*AP$5,(Z104-9510)*AP$5),0)</f>
        <v>274.5</v>
      </c>
      <c r="AQ104" s="87" t="n">
        <f aca="false">IF(Z104&gt;15000,IF(Z104&gt;20000,(20000-15000)*AQ$5,(Z104-15000)*AQ$5),0)</f>
        <v>375</v>
      </c>
      <c r="AR104" s="87" t="n">
        <f aca="false">IF(Z104&gt;20000,IF(Z104&gt;25000,(25000-20000)*AR$5,(Z104-20000)*AR$5),0)</f>
        <v>500</v>
      </c>
      <c r="AS104" s="87" t="n">
        <f aca="false">IF(Z104&gt;25000,IF(Z104&gt;30000,(30000-25000)*AS$5,(Z104-25000)*AS$5),0)</f>
        <v>750</v>
      </c>
      <c r="AT104" s="82" t="n">
        <f aca="false">IF(Z104&gt;30000,(Z104-30000)*AT$5,0)</f>
        <v>11954.84</v>
      </c>
      <c r="AU104" s="89" t="n">
        <f aca="false">SUM(AO104:AT104)</f>
        <v>14041.84</v>
      </c>
      <c r="AV104" s="90" t="n">
        <f aca="false">AU104-AN104</f>
        <v>14015.5789</v>
      </c>
      <c r="AW104" s="86"/>
      <c r="AX104" s="79" t="n">
        <f aca="false">Y104-AG104-AV104-AW104</f>
        <v>63602.5996</v>
      </c>
      <c r="AY104" s="91" t="s">
        <v>35</v>
      </c>
    </row>
    <row r="105" customFormat="false" ht="16.5" hidden="false" customHeight="true" outlineLevel="0" collapsed="false">
      <c r="B105" s="63" t="n">
        <v>100</v>
      </c>
      <c r="C105" s="63"/>
      <c r="D105" s="63"/>
      <c r="E105" s="64" t="s">
        <v>144</v>
      </c>
      <c r="F105" s="65" t="s">
        <v>47</v>
      </c>
      <c r="G105" s="66" t="n">
        <v>114.75</v>
      </c>
      <c r="H105" s="67" t="n">
        <v>3663.13</v>
      </c>
      <c r="I105" s="66" t="n">
        <v>200</v>
      </c>
      <c r="J105" s="68" t="n">
        <v>4790.05</v>
      </c>
      <c r="K105" s="66" t="n">
        <v>195.25</v>
      </c>
      <c r="L105" s="69" t="n">
        <v>4675.3</v>
      </c>
      <c r="M105" s="70" t="n">
        <f aca="false">(H105+J105+L105)/3</f>
        <v>4376.16</v>
      </c>
      <c r="N105" s="71" t="n">
        <v>3</v>
      </c>
      <c r="O105" s="71" t="n">
        <v>4</v>
      </c>
      <c r="P105" s="71" t="n">
        <v>4</v>
      </c>
      <c r="Q105" s="72" t="n">
        <f aca="false">SUM(N105:P105)/IF((3-COUNTIF(N105:P105,"NE")=0),1,(3-COUNTIF(N105:P105,"NE")))</f>
        <v>3.66666666666667</v>
      </c>
      <c r="R105" s="72" t="n">
        <f aca="false">IF(Q105&lt;=2,0,Q105)</f>
        <v>3.66666666666667</v>
      </c>
      <c r="S105" s="73" t="n">
        <f aca="false">M105*R105</f>
        <v>16045.92</v>
      </c>
      <c r="T105" s="74" t="n">
        <f aca="false">$M$3</f>
        <v>4.94188619900111</v>
      </c>
      <c r="U105" s="75" t="n">
        <f aca="false">ROUNDDOWN(S105*T105,2)</f>
        <v>79297.11</v>
      </c>
      <c r="V105" s="76"/>
      <c r="W105" s="21"/>
      <c r="X105" s="78" t="n">
        <f aca="false">VLOOKUP(E105,SALARIO!$D$4:$G$252,4,FALSE())</f>
        <v>4675.3</v>
      </c>
      <c r="Y105" s="79" t="n">
        <f aca="false">U105</f>
        <v>79297.11</v>
      </c>
      <c r="Z105" s="80" t="n">
        <f aca="false">X105+Y105</f>
        <v>83972.41</v>
      </c>
      <c r="AA105" s="81" t="n">
        <f aca="false">IF(X105&lt;=15000,X105*AA$5,15000*AA$5)</f>
        <v>233.765</v>
      </c>
      <c r="AB105" s="82" t="n">
        <f aca="false">IF(X105&lt;=15000,0,(X105-15000)*AB$5)</f>
        <v>0</v>
      </c>
      <c r="AC105" s="94" t="n">
        <f aca="false">SUM(AA105:AB105)</f>
        <v>233.765</v>
      </c>
      <c r="AD105" s="84" t="n">
        <f aca="false">IF(Z105&lt;=15000,Z105*AD$5,15000*AD$5)</f>
        <v>750</v>
      </c>
      <c r="AE105" s="82" t="n">
        <f aca="false">IF(Z105&lt;=15000,0,(Z105-15000)*AE$5)</f>
        <v>6897.241</v>
      </c>
      <c r="AF105" s="85" t="n">
        <f aca="false">SUM(AD105:AE105)</f>
        <v>7647.241</v>
      </c>
      <c r="AG105" s="86" t="n">
        <f aca="false">AF105-AC105</f>
        <v>7413.476</v>
      </c>
      <c r="AH105" s="84" t="n">
        <f aca="false">IF(X105&gt;3260,IF(X105&gt;9510,(9510-3260)*AH$5,(X105-3260)*AH$5),0)</f>
        <v>42.459</v>
      </c>
      <c r="AI105" s="87" t="n">
        <f aca="false">IF(X105&gt;9510,IF(X105&gt;15000,(15000-9510)*AI$5,(X105-9510)*AI$5),0)</f>
        <v>0</v>
      </c>
      <c r="AJ105" s="87" t="n">
        <f aca="false">IF(X105&gt;15000,IF(X105&gt;20000,(20000-15000)*AJ$5,(X105-15000)*AJ$5),0)</f>
        <v>0</v>
      </c>
      <c r="AK105" s="87" t="n">
        <f aca="false">IF(X105&gt;20000,IF(X105&gt;25000,(25000-20000)*AK$5,(X105-20000)*AK$5),0)</f>
        <v>0</v>
      </c>
      <c r="AL105" s="87" t="n">
        <f aca="false">IF(X105&gt;25000,IF(X105&gt;30000,(30000-25000)*AL$5,(X105-25000)*AL$5),0)</f>
        <v>0</v>
      </c>
      <c r="AM105" s="82" t="n">
        <f aca="false">IF(X105&gt;30000,(X105-30000)*AM$5,0)</f>
        <v>0</v>
      </c>
      <c r="AN105" s="89" t="n">
        <f aca="false">SUM(AH105:AM105)</f>
        <v>42.459</v>
      </c>
      <c r="AO105" s="84" t="n">
        <f aca="false">IF(Z105&gt;3260,IF(Z105&gt;9510,(9510-3260)*AO$5,(Z105-3260)*AO$5),0)</f>
        <v>187.5</v>
      </c>
      <c r="AP105" s="87" t="n">
        <f aca="false">IF(Z105&gt;9510,IF(Z105&gt;15000,(15000-9510)*AP$5,(Z105-9510)*AP$5),0)</f>
        <v>274.5</v>
      </c>
      <c r="AQ105" s="87" t="n">
        <f aca="false">IF(Z105&gt;15000,IF(Z105&gt;20000,(20000-15000)*AQ$5,(Z105-15000)*AQ$5),0)</f>
        <v>375</v>
      </c>
      <c r="AR105" s="87" t="n">
        <f aca="false">IF(Z105&gt;20000,IF(Z105&gt;25000,(25000-20000)*AR$5,(Z105-20000)*AR$5),0)</f>
        <v>500</v>
      </c>
      <c r="AS105" s="87" t="n">
        <f aca="false">IF(Z105&gt;25000,IF(Z105&gt;30000,(30000-25000)*AS$5,(Z105-25000)*AS$5),0)</f>
        <v>750</v>
      </c>
      <c r="AT105" s="82" t="n">
        <f aca="false">IF(Z105&gt;30000,(Z105-30000)*AT$5,0)</f>
        <v>10794.482</v>
      </c>
      <c r="AU105" s="89" t="n">
        <f aca="false">SUM(AO105:AT105)</f>
        <v>12881.482</v>
      </c>
      <c r="AV105" s="90" t="n">
        <f aca="false">AU105-AN105</f>
        <v>12839.023</v>
      </c>
      <c r="AW105" s="86"/>
      <c r="AX105" s="79" t="n">
        <f aca="false">Y105-AG105-AV105-AW105</f>
        <v>59044.611</v>
      </c>
      <c r="AY105" s="91" t="s">
        <v>35</v>
      </c>
    </row>
    <row r="106" customFormat="false" ht="16.5" hidden="false" customHeight="true" outlineLevel="0" collapsed="false">
      <c r="B106" s="63" t="n">
        <v>101</v>
      </c>
      <c r="C106" s="63"/>
      <c r="D106" s="63"/>
      <c r="E106" s="64" t="s">
        <v>145</v>
      </c>
      <c r="F106" s="65" t="s">
        <v>43</v>
      </c>
      <c r="G106" s="66" t="n">
        <v>191.25</v>
      </c>
      <c r="H106" s="67" t="n">
        <v>5475.35</v>
      </c>
      <c r="I106" s="66" t="n">
        <v>153</v>
      </c>
      <c r="J106" s="68" t="n">
        <v>5307.69</v>
      </c>
      <c r="K106" s="66" t="n">
        <v>204</v>
      </c>
      <c r="L106" s="69" t="n">
        <v>5475.35</v>
      </c>
      <c r="M106" s="70" t="n">
        <f aca="false">(H106+J106+L106)/3</f>
        <v>5419.46333333333</v>
      </c>
      <c r="N106" s="71" t="n">
        <v>3</v>
      </c>
      <c r="O106" s="71" t="n">
        <v>4</v>
      </c>
      <c r="P106" s="71" t="n">
        <v>4</v>
      </c>
      <c r="Q106" s="72" t="n">
        <f aca="false">SUM(N106:P106)/IF((3-COUNTIF(N106:P106,"NE")=0),1,(3-COUNTIF(N106:P106,"NE")))</f>
        <v>3.66666666666667</v>
      </c>
      <c r="R106" s="72" t="n">
        <f aca="false">IF(Q106&lt;=2,0,Q106)</f>
        <v>3.66666666666667</v>
      </c>
      <c r="S106" s="73" t="n">
        <f aca="false">M106*R106</f>
        <v>19871.3655555556</v>
      </c>
      <c r="T106" s="74" t="n">
        <f aca="false">$M$3</f>
        <v>4.94188619900111</v>
      </c>
      <c r="U106" s="75" t="n">
        <f aca="false">ROUNDDOWN(S106*T106,2)</f>
        <v>98202.02</v>
      </c>
      <c r="V106" s="76"/>
      <c r="W106" s="21"/>
      <c r="X106" s="78" t="n">
        <f aca="false">VLOOKUP(E106,SALARIO!$D$4:$G$252,4,FALSE())</f>
        <v>5475.35</v>
      </c>
      <c r="Y106" s="79" t="n">
        <f aca="false">U106</f>
        <v>98202.02</v>
      </c>
      <c r="Z106" s="80" t="n">
        <f aca="false">X106+Y106</f>
        <v>103677.37</v>
      </c>
      <c r="AA106" s="81" t="n">
        <f aca="false">IF(X106&lt;=15000,X106*AA$5,15000*AA$5)</f>
        <v>273.7675</v>
      </c>
      <c r="AB106" s="82" t="n">
        <f aca="false">IF(X106&lt;=15000,0,(X106-15000)*AB$5)</f>
        <v>0</v>
      </c>
      <c r="AC106" s="94" t="n">
        <f aca="false">SUM(AA106:AB106)</f>
        <v>273.7675</v>
      </c>
      <c r="AD106" s="84" t="n">
        <f aca="false">IF(Z106&lt;=15000,Z106*AD$5,15000*AD$5)</f>
        <v>750</v>
      </c>
      <c r="AE106" s="82" t="n">
        <f aca="false">IF(Z106&lt;=15000,0,(Z106-15000)*AE$5)</f>
        <v>8867.737</v>
      </c>
      <c r="AF106" s="85" t="n">
        <f aca="false">SUM(AD106:AE106)</f>
        <v>9617.737</v>
      </c>
      <c r="AG106" s="86" t="n">
        <f aca="false">AF106-AC106</f>
        <v>9343.9695</v>
      </c>
      <c r="AH106" s="84" t="n">
        <f aca="false">IF(X106&gt;3260,IF(X106&gt;9510,(9510-3260)*AH$5,(X106-3260)*AH$5),0)</f>
        <v>66.4605</v>
      </c>
      <c r="AI106" s="87" t="n">
        <f aca="false">IF(X106&gt;9510,IF(X106&gt;15000,(15000-9510)*AI$5,(X106-9510)*AI$5),0)</f>
        <v>0</v>
      </c>
      <c r="AJ106" s="87" t="n">
        <f aca="false">IF(X106&gt;15000,IF(X106&gt;20000,(20000-15000)*AJ$5,(X106-15000)*AJ$5),0)</f>
        <v>0</v>
      </c>
      <c r="AK106" s="87" t="n">
        <f aca="false">IF(X106&gt;20000,IF(X106&gt;25000,(25000-20000)*AK$5,(X106-20000)*AK$5),0)</f>
        <v>0</v>
      </c>
      <c r="AL106" s="87" t="n">
        <f aca="false">IF(X106&gt;25000,IF(X106&gt;30000,(30000-25000)*AL$5,(X106-25000)*AL$5),0)</f>
        <v>0</v>
      </c>
      <c r="AM106" s="82" t="n">
        <f aca="false">IF(X106&gt;30000,(X106-30000)*AM$5,0)</f>
        <v>0</v>
      </c>
      <c r="AN106" s="89" t="n">
        <f aca="false">SUM(AH106:AM106)</f>
        <v>66.4605</v>
      </c>
      <c r="AO106" s="84" t="n">
        <f aca="false">IF(Z106&gt;3260,IF(Z106&gt;9510,(9510-3260)*AO$5,(Z106-3260)*AO$5),0)</f>
        <v>187.5</v>
      </c>
      <c r="AP106" s="87" t="n">
        <f aca="false">IF(Z106&gt;9510,IF(Z106&gt;15000,(15000-9510)*AP$5,(Z106-9510)*AP$5),0)</f>
        <v>274.5</v>
      </c>
      <c r="AQ106" s="87" t="n">
        <f aca="false">IF(Z106&gt;15000,IF(Z106&gt;20000,(20000-15000)*AQ$5,(Z106-15000)*AQ$5),0)</f>
        <v>375</v>
      </c>
      <c r="AR106" s="87" t="n">
        <f aca="false">IF(Z106&gt;20000,IF(Z106&gt;25000,(25000-20000)*AR$5,(Z106-20000)*AR$5),0)</f>
        <v>500</v>
      </c>
      <c r="AS106" s="87" t="n">
        <f aca="false">IF(Z106&gt;25000,IF(Z106&gt;30000,(30000-25000)*AS$5,(Z106-25000)*AS$5),0)</f>
        <v>750</v>
      </c>
      <c r="AT106" s="82" t="n">
        <f aca="false">IF(Z106&gt;30000,(Z106-30000)*AT$5,0)</f>
        <v>14735.474</v>
      </c>
      <c r="AU106" s="89" t="n">
        <f aca="false">SUM(AO106:AT106)</f>
        <v>16822.474</v>
      </c>
      <c r="AV106" s="90" t="n">
        <f aca="false">AU106-AN106</f>
        <v>16756.0135</v>
      </c>
      <c r="AW106" s="86"/>
      <c r="AX106" s="79" t="n">
        <f aca="false">Y106-AG106-AV106-AW106</f>
        <v>72102.037</v>
      </c>
      <c r="AY106" s="91" t="s">
        <v>35</v>
      </c>
    </row>
    <row r="107" customFormat="false" ht="16.5" hidden="false" customHeight="true" outlineLevel="0" collapsed="false">
      <c r="B107" s="63" t="n">
        <v>102</v>
      </c>
      <c r="C107" s="63"/>
      <c r="D107" s="63"/>
      <c r="E107" s="64" t="s">
        <v>146</v>
      </c>
      <c r="F107" s="65" t="s">
        <v>43</v>
      </c>
      <c r="G107" s="66" t="n">
        <v>114.75</v>
      </c>
      <c r="H107" s="67" t="n">
        <v>5299.16</v>
      </c>
      <c r="I107" s="66" t="n">
        <v>191.25</v>
      </c>
      <c r="J107" s="68" t="n">
        <v>5133.14</v>
      </c>
      <c r="K107" s="66" t="n">
        <v>204</v>
      </c>
      <c r="L107" s="69" t="n">
        <v>5475.35</v>
      </c>
      <c r="M107" s="70" t="n">
        <f aca="false">(H107+J107+L107)/3</f>
        <v>5302.55</v>
      </c>
      <c r="N107" s="71" t="n">
        <v>4</v>
      </c>
      <c r="O107" s="71" t="n">
        <v>4</v>
      </c>
      <c r="P107" s="71" t="n">
        <v>4</v>
      </c>
      <c r="Q107" s="72" t="n">
        <f aca="false">SUM(N107:P107)/IF((3-COUNTIF(N107:P107,"NE")=0),1,(3-COUNTIF(N107:P107,"NE")))</f>
        <v>4</v>
      </c>
      <c r="R107" s="72" t="n">
        <f aca="false">IF(Q107&lt;=2,0,Q107)</f>
        <v>4</v>
      </c>
      <c r="S107" s="73" t="n">
        <f aca="false">M107*R107</f>
        <v>21210.2</v>
      </c>
      <c r="T107" s="74" t="n">
        <f aca="false">$M$3</f>
        <v>4.94188619900111</v>
      </c>
      <c r="U107" s="75" t="n">
        <f aca="false">ROUNDDOWN(S107*T107,2)</f>
        <v>104818.39</v>
      </c>
      <c r="V107" s="76"/>
      <c r="W107" s="21"/>
      <c r="X107" s="78" t="n">
        <f aca="false">VLOOKUP(E107,SALARIO!$D$4:$G$252,4,FALSE())</f>
        <v>5475.35</v>
      </c>
      <c r="Y107" s="79" t="n">
        <f aca="false">U107</f>
        <v>104818.39</v>
      </c>
      <c r="Z107" s="80" t="n">
        <f aca="false">X107+Y107</f>
        <v>110293.74</v>
      </c>
      <c r="AA107" s="81" t="n">
        <f aca="false">IF(X107&lt;=15000,X107*AA$5,15000*AA$5)</f>
        <v>273.7675</v>
      </c>
      <c r="AB107" s="82" t="n">
        <f aca="false">IF(X107&lt;=15000,0,(X107-15000)*AB$5)</f>
        <v>0</v>
      </c>
      <c r="AC107" s="94" t="n">
        <f aca="false">SUM(AA107:AB107)</f>
        <v>273.7675</v>
      </c>
      <c r="AD107" s="84" t="n">
        <f aca="false">IF(Z107&lt;=15000,Z107*AD$5,15000*AD$5)</f>
        <v>750</v>
      </c>
      <c r="AE107" s="82" t="n">
        <f aca="false">IF(Z107&lt;=15000,0,(Z107-15000)*AE$5)</f>
        <v>9529.374</v>
      </c>
      <c r="AF107" s="85" t="n">
        <f aca="false">SUM(AD107:AE107)</f>
        <v>10279.374</v>
      </c>
      <c r="AG107" s="86" t="n">
        <f aca="false">AF107-AC107</f>
        <v>10005.6065</v>
      </c>
      <c r="AH107" s="84" t="n">
        <f aca="false">IF(X107&gt;3260,IF(X107&gt;9510,(9510-3260)*AH$5,(X107-3260)*AH$5),0)</f>
        <v>66.4605</v>
      </c>
      <c r="AI107" s="87" t="n">
        <f aca="false">IF(X107&gt;9510,IF(X107&gt;15000,(15000-9510)*AI$5,(X107-9510)*AI$5),0)</f>
        <v>0</v>
      </c>
      <c r="AJ107" s="87" t="n">
        <f aca="false">IF(X107&gt;15000,IF(X107&gt;20000,(20000-15000)*AJ$5,(X107-15000)*AJ$5),0)</f>
        <v>0</v>
      </c>
      <c r="AK107" s="87" t="n">
        <f aca="false">IF(X107&gt;20000,IF(X107&gt;25000,(25000-20000)*AK$5,(X107-20000)*AK$5),0)</f>
        <v>0</v>
      </c>
      <c r="AL107" s="87" t="n">
        <f aca="false">IF(X107&gt;25000,IF(X107&gt;30000,(30000-25000)*AL$5,(X107-25000)*AL$5),0)</f>
        <v>0</v>
      </c>
      <c r="AM107" s="82" t="n">
        <f aca="false">IF(X107&gt;30000,(X107-30000)*AM$5,0)</f>
        <v>0</v>
      </c>
      <c r="AN107" s="89" t="n">
        <f aca="false">SUM(AH107:AM107)</f>
        <v>66.4605</v>
      </c>
      <c r="AO107" s="84" t="n">
        <f aca="false">IF(Z107&gt;3260,IF(Z107&gt;9510,(9510-3260)*AO$5,(Z107-3260)*AO$5),0)</f>
        <v>187.5</v>
      </c>
      <c r="AP107" s="87" t="n">
        <f aca="false">IF(Z107&gt;9510,IF(Z107&gt;15000,(15000-9510)*AP$5,(Z107-9510)*AP$5),0)</f>
        <v>274.5</v>
      </c>
      <c r="AQ107" s="87" t="n">
        <f aca="false">IF(Z107&gt;15000,IF(Z107&gt;20000,(20000-15000)*AQ$5,(Z107-15000)*AQ$5),0)</f>
        <v>375</v>
      </c>
      <c r="AR107" s="87" t="n">
        <f aca="false">IF(Z107&gt;20000,IF(Z107&gt;25000,(25000-20000)*AR$5,(Z107-20000)*AR$5),0)</f>
        <v>500</v>
      </c>
      <c r="AS107" s="87" t="n">
        <f aca="false">IF(Z107&gt;25000,IF(Z107&gt;30000,(30000-25000)*AS$5,(Z107-25000)*AS$5),0)</f>
        <v>750</v>
      </c>
      <c r="AT107" s="82" t="n">
        <f aca="false">IF(Z107&gt;30000,(Z107-30000)*AT$5,0)</f>
        <v>16058.748</v>
      </c>
      <c r="AU107" s="89" t="n">
        <f aca="false">SUM(AO107:AT107)</f>
        <v>18145.748</v>
      </c>
      <c r="AV107" s="90" t="n">
        <f aca="false">AU107-AN107</f>
        <v>18079.2875</v>
      </c>
      <c r="AW107" s="86"/>
      <c r="AX107" s="79" t="n">
        <f aca="false">Y107-AG107-AV107-AW107</f>
        <v>76733.496</v>
      </c>
      <c r="AY107" s="91" t="s">
        <v>35</v>
      </c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123"/>
      <c r="BY107" s="123"/>
      <c r="BZ107" s="123"/>
      <c r="CA107" s="123"/>
    </row>
    <row r="108" customFormat="false" ht="16.5" hidden="false" customHeight="true" outlineLevel="0" collapsed="false">
      <c r="B108" s="63" t="n">
        <v>103</v>
      </c>
      <c r="C108" s="63"/>
      <c r="D108" s="63"/>
      <c r="E108" s="64" t="s">
        <v>147</v>
      </c>
      <c r="F108" s="65" t="s">
        <v>47</v>
      </c>
      <c r="G108" s="66" t="n">
        <v>191.25</v>
      </c>
      <c r="H108" s="67" t="n">
        <v>5620.71</v>
      </c>
      <c r="I108" s="66" t="n">
        <v>140.25</v>
      </c>
      <c r="J108" s="68" t="n">
        <v>3249.22</v>
      </c>
      <c r="K108" s="66" t="n">
        <v>153</v>
      </c>
      <c r="L108" s="69" t="n">
        <v>4450.57</v>
      </c>
      <c r="M108" s="70" t="n">
        <f aca="false">(H108+J108+L108)/3</f>
        <v>4440.16666666667</v>
      </c>
      <c r="N108" s="71" t="n">
        <v>3</v>
      </c>
      <c r="O108" s="71" t="n">
        <v>4</v>
      </c>
      <c r="P108" s="71" t="n">
        <v>4</v>
      </c>
      <c r="Q108" s="72" t="n">
        <f aca="false">SUM(N108:P108)/IF((3-COUNTIF(N108:P108,"NE")=0),1,(3-COUNTIF(N108:P108,"NE")))</f>
        <v>3.66666666666667</v>
      </c>
      <c r="R108" s="72" t="n">
        <f aca="false">IF(Q108&lt;=2,0,Q108)</f>
        <v>3.66666666666667</v>
      </c>
      <c r="S108" s="73" t="n">
        <f aca="false">M108*R108</f>
        <v>16280.6111111111</v>
      </c>
      <c r="T108" s="74" t="n">
        <f aca="false">$M$3</f>
        <v>4.94188619900111</v>
      </c>
      <c r="U108" s="75" t="n">
        <f aca="false">ROUNDDOWN(S108*T108,2)</f>
        <v>80456.92</v>
      </c>
      <c r="V108" s="76"/>
      <c r="W108" s="21"/>
      <c r="X108" s="78" t="n">
        <f aca="false">VLOOKUP(E108,SALARIO!$D$4:$G$252,4,FALSE())</f>
        <v>4450.57</v>
      </c>
      <c r="Y108" s="79" t="n">
        <f aca="false">U108</f>
        <v>80456.92</v>
      </c>
      <c r="Z108" s="80" t="n">
        <f aca="false">X108+Y108</f>
        <v>84907.49</v>
      </c>
      <c r="AA108" s="81" t="n">
        <f aca="false">IF(X108&lt;=15000,X108*AA$5,15000*AA$5)</f>
        <v>222.5285</v>
      </c>
      <c r="AB108" s="82" t="n">
        <f aca="false">IF(X108&lt;=15000,0,(X108-15000)*AB$5)</f>
        <v>0</v>
      </c>
      <c r="AC108" s="94" t="n">
        <f aca="false">SUM(AA108:AB108)</f>
        <v>222.5285</v>
      </c>
      <c r="AD108" s="84" t="n">
        <f aca="false">IF(Z108&lt;=15000,Z108*AD$5,15000*AD$5)</f>
        <v>750</v>
      </c>
      <c r="AE108" s="82" t="n">
        <f aca="false">IF(Z108&lt;=15000,0,(Z108-15000)*AE$5)</f>
        <v>6990.749</v>
      </c>
      <c r="AF108" s="85" t="n">
        <f aca="false">SUM(AD108:AE108)</f>
        <v>7740.749</v>
      </c>
      <c r="AG108" s="86" t="n">
        <f aca="false">AF108-AC108</f>
        <v>7518.2205</v>
      </c>
      <c r="AH108" s="84" t="n">
        <f aca="false">IF(X108&gt;3260,IF(X108&gt;9510,(9510-3260)*AH$5,(X108-3260)*AH$5),0)</f>
        <v>35.7171</v>
      </c>
      <c r="AI108" s="87" t="n">
        <f aca="false">IF(X108&gt;9510,IF(X108&gt;15000,(15000-9510)*AI$5,(X108-9510)*AI$5),0)</f>
        <v>0</v>
      </c>
      <c r="AJ108" s="87" t="n">
        <f aca="false">IF(X108&gt;15000,IF(X108&gt;20000,(20000-15000)*AJ$5,(X108-15000)*AJ$5),0)</f>
        <v>0</v>
      </c>
      <c r="AK108" s="87" t="n">
        <f aca="false">IF(X108&gt;20000,IF(X108&gt;25000,(25000-20000)*AK$5,(X108-20000)*AK$5),0)</f>
        <v>0</v>
      </c>
      <c r="AL108" s="87" t="n">
        <f aca="false">IF(X108&gt;25000,IF(X108&gt;30000,(30000-25000)*AL$5,(X108-25000)*AL$5),0)</f>
        <v>0</v>
      </c>
      <c r="AM108" s="82" t="n">
        <f aca="false">IF(X108&gt;30000,(X108-30000)*AM$5,0)</f>
        <v>0</v>
      </c>
      <c r="AN108" s="89" t="n">
        <f aca="false">SUM(AH108:AM108)</f>
        <v>35.7171</v>
      </c>
      <c r="AO108" s="84" t="n">
        <f aca="false">IF(Z108&gt;3260,IF(Z108&gt;9510,(9510-3260)*AO$5,(Z108-3260)*AO$5),0)</f>
        <v>187.5</v>
      </c>
      <c r="AP108" s="87" t="n">
        <f aca="false">IF(Z108&gt;9510,IF(Z108&gt;15000,(15000-9510)*AP$5,(Z108-9510)*AP$5),0)</f>
        <v>274.5</v>
      </c>
      <c r="AQ108" s="87" t="n">
        <f aca="false">IF(Z108&gt;15000,IF(Z108&gt;20000,(20000-15000)*AQ$5,(Z108-15000)*AQ$5),0)</f>
        <v>375</v>
      </c>
      <c r="AR108" s="87" t="n">
        <f aca="false">IF(Z108&gt;20000,IF(Z108&gt;25000,(25000-20000)*AR$5,(Z108-20000)*AR$5),0)</f>
        <v>500</v>
      </c>
      <c r="AS108" s="87" t="n">
        <f aca="false">IF(Z108&gt;25000,IF(Z108&gt;30000,(30000-25000)*AS$5,(Z108-25000)*AS$5),0)</f>
        <v>750</v>
      </c>
      <c r="AT108" s="82" t="n">
        <f aca="false">IF(Z108&gt;30000,(Z108-30000)*AT$5,0)</f>
        <v>10981.498</v>
      </c>
      <c r="AU108" s="89" t="n">
        <f aca="false">SUM(AO108:AT108)</f>
        <v>13068.498</v>
      </c>
      <c r="AV108" s="90" t="n">
        <f aca="false">AU108-AN108</f>
        <v>13032.7809</v>
      </c>
      <c r="AW108" s="86"/>
      <c r="AX108" s="79" t="n">
        <f aca="false">Y108-AG108-AV108-AW108</f>
        <v>59905.9186</v>
      </c>
      <c r="AY108" s="91" t="s">
        <v>35</v>
      </c>
    </row>
    <row r="109" customFormat="false" ht="16.5" hidden="false" customHeight="true" outlineLevel="0" collapsed="false">
      <c r="B109" s="62" t="n">
        <v>104</v>
      </c>
      <c r="C109" s="62"/>
      <c r="D109" s="62"/>
      <c r="E109" s="64" t="s">
        <v>148</v>
      </c>
      <c r="F109" s="65" t="s">
        <v>47</v>
      </c>
      <c r="G109" s="66" t="n">
        <v>204</v>
      </c>
      <c r="H109" s="67" t="n">
        <v>5496.01</v>
      </c>
      <c r="I109" s="66" t="n">
        <v>195.25</v>
      </c>
      <c r="J109" s="68" t="n">
        <v>4675.3</v>
      </c>
      <c r="K109" s="66" t="n">
        <v>110.75</v>
      </c>
      <c r="L109" s="69" t="n">
        <v>4137.71</v>
      </c>
      <c r="M109" s="70" t="n">
        <f aca="false">(H109+J109+L109)/3</f>
        <v>4769.67333333333</v>
      </c>
      <c r="N109" s="71" t="n">
        <v>3</v>
      </c>
      <c r="O109" s="71" t="n">
        <v>4</v>
      </c>
      <c r="P109" s="71" t="n">
        <v>4</v>
      </c>
      <c r="Q109" s="72" t="n">
        <f aca="false">SUM(N109:P109)/IF((3-COUNTIF(N109:P109,"NE")=0),1,(3-COUNTIF(N109:P109,"NE")))</f>
        <v>3.66666666666667</v>
      </c>
      <c r="R109" s="72" t="n">
        <f aca="false">IF(Q109&lt;=2,0,Q109)</f>
        <v>3.66666666666667</v>
      </c>
      <c r="S109" s="73" t="n">
        <f aca="false">M109*R109</f>
        <v>17488.8022222222</v>
      </c>
      <c r="T109" s="74" t="n">
        <f aca="false">$M$3</f>
        <v>4.94188619900111</v>
      </c>
      <c r="U109" s="75" t="n">
        <f aca="false">ROUNDDOWN(S109*T109,2)</f>
        <v>86427.67</v>
      </c>
      <c r="V109" s="76"/>
      <c r="W109" s="21"/>
      <c r="X109" s="78" t="n">
        <f aca="false">VLOOKUP(E109,SALARIO!$D$4:$G$252,4,FALSE())</f>
        <v>4137.71</v>
      </c>
      <c r="Y109" s="79" t="n">
        <f aca="false">U109</f>
        <v>86427.67</v>
      </c>
      <c r="Z109" s="80" t="n">
        <f aca="false">X109+Y109</f>
        <v>90565.38</v>
      </c>
      <c r="AA109" s="81" t="n">
        <f aca="false">IF(X109&lt;=15000,X109*AA$5,15000*AA$5)</f>
        <v>206.8855</v>
      </c>
      <c r="AB109" s="82" t="n">
        <f aca="false">IF(X109&lt;=15000,0,(X109-15000)*AB$5)</f>
        <v>0</v>
      </c>
      <c r="AC109" s="94" t="n">
        <f aca="false">SUM(AA109:AB109)</f>
        <v>206.8855</v>
      </c>
      <c r="AD109" s="84" t="n">
        <f aca="false">IF(Z109&lt;=15000,Z109*AD$5,15000*AD$5)</f>
        <v>750</v>
      </c>
      <c r="AE109" s="82" t="n">
        <f aca="false">IF(Z109&lt;=15000,0,(Z109-15000)*AE$5)</f>
        <v>7556.538</v>
      </c>
      <c r="AF109" s="85" t="n">
        <f aca="false">SUM(AD109:AE109)</f>
        <v>8306.538</v>
      </c>
      <c r="AG109" s="86" t="n">
        <f aca="false">AF109-AC109</f>
        <v>8099.6525</v>
      </c>
      <c r="AH109" s="84" t="n">
        <f aca="false">IF(X109&gt;3260,IF(X109&gt;9510,(9510-3260)*AH$5,(X109-3260)*AH$5),0)</f>
        <v>26.3313</v>
      </c>
      <c r="AI109" s="87" t="n">
        <f aca="false">IF(X109&gt;9510,IF(X109&gt;15000,(15000-9510)*AI$5,(X109-9510)*AI$5),0)</f>
        <v>0</v>
      </c>
      <c r="AJ109" s="87" t="n">
        <f aca="false">IF(X109&gt;15000,IF(X109&gt;20000,(20000-15000)*AJ$5,(X109-15000)*AJ$5),0)</f>
        <v>0</v>
      </c>
      <c r="AK109" s="87" t="n">
        <f aca="false">IF(X109&gt;20000,IF(X109&gt;25000,(25000-20000)*AK$5,(X109-20000)*AK$5),0)</f>
        <v>0</v>
      </c>
      <c r="AL109" s="87" t="n">
        <f aca="false">IF(X109&gt;25000,IF(X109&gt;30000,(30000-25000)*AL$5,(X109-25000)*AL$5),0)</f>
        <v>0</v>
      </c>
      <c r="AM109" s="82" t="n">
        <f aca="false">IF(X109&gt;30000,(X109-30000)*AM$5,0)</f>
        <v>0</v>
      </c>
      <c r="AN109" s="89" t="n">
        <f aca="false">SUM(AH109:AM109)</f>
        <v>26.3313</v>
      </c>
      <c r="AO109" s="84" t="n">
        <f aca="false">IF(Z109&gt;3260,IF(Z109&gt;9510,(9510-3260)*AO$5,(Z109-3260)*AO$5),0)</f>
        <v>187.5</v>
      </c>
      <c r="AP109" s="87" t="n">
        <f aca="false">IF(Z109&gt;9510,IF(Z109&gt;15000,(15000-9510)*AP$5,(Z109-9510)*AP$5),0)</f>
        <v>274.5</v>
      </c>
      <c r="AQ109" s="87" t="n">
        <f aca="false">IF(Z109&gt;15000,IF(Z109&gt;20000,(20000-15000)*AQ$5,(Z109-15000)*AQ$5),0)</f>
        <v>375</v>
      </c>
      <c r="AR109" s="87" t="n">
        <f aca="false">IF(Z109&gt;20000,IF(Z109&gt;25000,(25000-20000)*AR$5,(Z109-20000)*AR$5),0)</f>
        <v>500</v>
      </c>
      <c r="AS109" s="87" t="n">
        <f aca="false">IF(Z109&gt;25000,IF(Z109&gt;30000,(30000-25000)*AS$5,(Z109-25000)*AS$5),0)</f>
        <v>750</v>
      </c>
      <c r="AT109" s="82" t="n">
        <f aca="false">IF(Z109&gt;30000,(Z109-30000)*AT$5,0)</f>
        <v>12113.076</v>
      </c>
      <c r="AU109" s="89" t="n">
        <f aca="false">SUM(AO109:AT109)</f>
        <v>14200.076</v>
      </c>
      <c r="AV109" s="90" t="n">
        <f aca="false">AU109-AN109</f>
        <v>14173.7447</v>
      </c>
      <c r="AW109" s="86"/>
      <c r="AX109" s="79" t="n">
        <f aca="false">Y109-AG109-AV109-AW109</f>
        <v>64154.2728</v>
      </c>
      <c r="AY109" s="91" t="s">
        <v>35</v>
      </c>
    </row>
    <row r="110" customFormat="false" ht="16.5" hidden="false" customHeight="true" outlineLevel="0" collapsed="false">
      <c r="B110" s="63" t="n">
        <v>105</v>
      </c>
      <c r="C110" s="63"/>
      <c r="D110" s="63"/>
      <c r="E110" s="64" t="s">
        <v>149</v>
      </c>
      <c r="F110" s="65" t="s">
        <v>47</v>
      </c>
      <c r="G110" s="66" t="n">
        <v>153</v>
      </c>
      <c r="H110" s="67" t="n">
        <v>5500.53</v>
      </c>
      <c r="I110" s="66" t="n">
        <v>127.5</v>
      </c>
      <c r="J110" s="68" t="n">
        <v>2953.84</v>
      </c>
      <c r="K110" s="66" t="n">
        <v>204</v>
      </c>
      <c r="L110" s="69" t="n">
        <v>4726.14</v>
      </c>
      <c r="M110" s="70" t="n">
        <f aca="false">(H110+J110+L110)/3</f>
        <v>4393.50333333333</v>
      </c>
      <c r="N110" s="71" t="n">
        <v>3</v>
      </c>
      <c r="O110" s="71" t="n">
        <v>4</v>
      </c>
      <c r="P110" s="71" t="n">
        <v>4</v>
      </c>
      <c r="Q110" s="72" t="n">
        <f aca="false">SUM(N110:P110)/IF((3-COUNTIF(N110:P110,"NE")=0),1,(3-COUNTIF(N110:P110,"NE")))</f>
        <v>3.66666666666667</v>
      </c>
      <c r="R110" s="72" t="n">
        <f aca="false">IF(Q110&lt;=2,0,Q110)</f>
        <v>3.66666666666667</v>
      </c>
      <c r="S110" s="73" t="n">
        <f aca="false">M110*R110</f>
        <v>16109.5122222222</v>
      </c>
      <c r="T110" s="74" t="n">
        <f aca="false">$M$3</f>
        <v>4.94188619900111</v>
      </c>
      <c r="U110" s="75" t="n">
        <f aca="false">ROUNDDOWN(S110*T110,2)</f>
        <v>79611.37</v>
      </c>
      <c r="V110" s="76"/>
      <c r="W110" s="21"/>
      <c r="X110" s="78" t="n">
        <f aca="false">VLOOKUP(E110,SALARIO!$D$4:$G$252,4,FALSE())</f>
        <v>4726.14</v>
      </c>
      <c r="Y110" s="79" t="n">
        <f aca="false">U110</f>
        <v>79611.37</v>
      </c>
      <c r="Z110" s="80" t="n">
        <f aca="false">X110+Y110</f>
        <v>84337.51</v>
      </c>
      <c r="AA110" s="81" t="n">
        <f aca="false">IF(X110&lt;=15000,X110*AA$5,15000*AA$5)</f>
        <v>236.307</v>
      </c>
      <c r="AB110" s="82" t="n">
        <f aca="false">IF(X110&lt;=15000,0,(X110-15000)*AB$5)</f>
        <v>0</v>
      </c>
      <c r="AC110" s="94" t="n">
        <f aca="false">SUM(AA110:AB110)</f>
        <v>236.307</v>
      </c>
      <c r="AD110" s="84" t="n">
        <f aca="false">IF(Z110&lt;=15000,Z110*AD$5,15000*AD$5)</f>
        <v>750</v>
      </c>
      <c r="AE110" s="82" t="n">
        <f aca="false">IF(Z110&lt;=15000,0,(Z110-15000)*AE$5)</f>
        <v>6933.751</v>
      </c>
      <c r="AF110" s="85" t="n">
        <f aca="false">SUM(AD110:AE110)</f>
        <v>7683.751</v>
      </c>
      <c r="AG110" s="86" t="n">
        <f aca="false">AF110-AC110</f>
        <v>7447.444</v>
      </c>
      <c r="AH110" s="84" t="n">
        <f aca="false">IF(X110&gt;3260,IF(X110&gt;9510,(9510-3260)*AH$5,(X110-3260)*AH$5),0)</f>
        <v>43.9842</v>
      </c>
      <c r="AI110" s="87" t="n">
        <f aca="false">IF(X110&gt;9510,IF(X110&gt;15000,(15000-9510)*AI$5,(X110-9510)*AI$5),0)</f>
        <v>0</v>
      </c>
      <c r="AJ110" s="87" t="n">
        <f aca="false">IF(X110&gt;15000,IF(X110&gt;20000,(20000-15000)*AJ$5,(X110-15000)*AJ$5),0)</f>
        <v>0</v>
      </c>
      <c r="AK110" s="87" t="n">
        <f aca="false">IF(X110&gt;20000,IF(X110&gt;25000,(25000-20000)*AK$5,(X110-20000)*AK$5),0)</f>
        <v>0</v>
      </c>
      <c r="AL110" s="87" t="n">
        <f aca="false">IF(X110&gt;25000,IF(X110&gt;30000,(30000-25000)*AL$5,(X110-25000)*AL$5),0)</f>
        <v>0</v>
      </c>
      <c r="AM110" s="82" t="n">
        <f aca="false">IF(X110&gt;30000,(X110-30000)*AM$5,0)</f>
        <v>0</v>
      </c>
      <c r="AN110" s="89" t="n">
        <f aca="false">SUM(AH110:AM110)</f>
        <v>43.9842</v>
      </c>
      <c r="AO110" s="84" t="n">
        <f aca="false">IF(Z110&gt;3260,IF(Z110&gt;9510,(9510-3260)*AO$5,(Z110-3260)*AO$5),0)</f>
        <v>187.5</v>
      </c>
      <c r="AP110" s="87" t="n">
        <f aca="false">IF(Z110&gt;9510,IF(Z110&gt;15000,(15000-9510)*AP$5,(Z110-9510)*AP$5),0)</f>
        <v>274.5</v>
      </c>
      <c r="AQ110" s="87" t="n">
        <f aca="false">IF(Z110&gt;15000,IF(Z110&gt;20000,(20000-15000)*AQ$5,(Z110-15000)*AQ$5),0)</f>
        <v>375</v>
      </c>
      <c r="AR110" s="87" t="n">
        <f aca="false">IF(Z110&gt;20000,IF(Z110&gt;25000,(25000-20000)*AR$5,(Z110-20000)*AR$5),0)</f>
        <v>500</v>
      </c>
      <c r="AS110" s="87" t="n">
        <f aca="false">IF(Z110&gt;25000,IF(Z110&gt;30000,(30000-25000)*AS$5,(Z110-25000)*AS$5),0)</f>
        <v>750</v>
      </c>
      <c r="AT110" s="82" t="n">
        <f aca="false">IF(Z110&gt;30000,(Z110-30000)*AT$5,0)</f>
        <v>10867.502</v>
      </c>
      <c r="AU110" s="89" t="n">
        <f aca="false">SUM(AO110:AT110)</f>
        <v>12954.502</v>
      </c>
      <c r="AV110" s="90" t="n">
        <f aca="false">AU110-AN110</f>
        <v>12910.5178</v>
      </c>
      <c r="AW110" s="86"/>
      <c r="AX110" s="79" t="n">
        <f aca="false">Y110-AG110-AV110-AW110</f>
        <v>59253.4082</v>
      </c>
      <c r="AY110" s="91" t="s">
        <v>35</v>
      </c>
    </row>
    <row r="111" customFormat="false" ht="16.5" hidden="false" customHeight="true" outlineLevel="0" collapsed="false">
      <c r="B111" s="63" t="n">
        <v>106</v>
      </c>
      <c r="C111" s="63"/>
      <c r="D111" s="63"/>
      <c r="E111" s="64" t="s">
        <v>150</v>
      </c>
      <c r="F111" s="65" t="s">
        <v>151</v>
      </c>
      <c r="G111" s="66" t="n">
        <v>142</v>
      </c>
      <c r="H111" s="67" t="n">
        <v>9010.34</v>
      </c>
      <c r="I111" s="66" t="n">
        <v>193</v>
      </c>
      <c r="J111" s="68" t="n">
        <v>8404.51</v>
      </c>
      <c r="K111" s="66" t="n">
        <v>141</v>
      </c>
      <c r="L111" s="69" t="n">
        <v>7894.52</v>
      </c>
      <c r="M111" s="70" t="n">
        <f aca="false">(H111+J111+L111)/3</f>
        <v>8436.45666666667</v>
      </c>
      <c r="N111" s="71" t="n">
        <v>4</v>
      </c>
      <c r="O111" s="71" t="n">
        <v>4</v>
      </c>
      <c r="P111" s="71" t="n">
        <v>4</v>
      </c>
      <c r="Q111" s="72" t="n">
        <f aca="false">SUM(N111:P111)/IF((3-COUNTIF(N111:P111,"NE")=0),1,(3-COUNTIF(N111:P111,"NE")))</f>
        <v>4</v>
      </c>
      <c r="R111" s="72" t="n">
        <f aca="false">IF(Q111&lt;=2,0,Q111)</f>
        <v>4</v>
      </c>
      <c r="S111" s="73" t="n">
        <f aca="false">M111*R111</f>
        <v>33745.8266666667</v>
      </c>
      <c r="T111" s="74" t="n">
        <f aca="false">$M$3</f>
        <v>4.94188619900111</v>
      </c>
      <c r="U111" s="75" t="n">
        <f aca="false">ROUNDDOWN(S111*T111,2)</f>
        <v>166768.03</v>
      </c>
      <c r="V111" s="76"/>
      <c r="W111" s="21"/>
      <c r="X111" s="78" t="n">
        <f aca="false">VLOOKUP(E111,SALARIO!$D$4:$G$252,4,FALSE())</f>
        <v>7894.52</v>
      </c>
      <c r="Y111" s="79" t="n">
        <f aca="false">U111</f>
        <v>166768.03</v>
      </c>
      <c r="Z111" s="80" t="n">
        <f aca="false">X111+Y111</f>
        <v>174662.55</v>
      </c>
      <c r="AA111" s="81" t="n">
        <f aca="false">IF(X111&lt;=15000,X111*AA$5,15000*AA$5)</f>
        <v>394.726</v>
      </c>
      <c r="AB111" s="82" t="n">
        <f aca="false">IF(X111&lt;=15000,0,(X111-15000)*AB$5)</f>
        <v>0</v>
      </c>
      <c r="AC111" s="94" t="n">
        <f aca="false">SUM(AA111:AB111)</f>
        <v>394.726</v>
      </c>
      <c r="AD111" s="84" t="n">
        <f aca="false">IF(Z111&lt;=15000,Z111*AD$5,15000*AD$5)</f>
        <v>750</v>
      </c>
      <c r="AE111" s="82" t="n">
        <f aca="false">IF(Z111&lt;=15000,0,(Z111-15000)*AE$5)</f>
        <v>15966.255</v>
      </c>
      <c r="AF111" s="85" t="n">
        <f aca="false">SUM(AD111:AE111)</f>
        <v>16716.255</v>
      </c>
      <c r="AG111" s="86" t="n">
        <f aca="false">AF111-AC111</f>
        <v>16321.529</v>
      </c>
      <c r="AH111" s="84" t="n">
        <f aca="false">IF(X111&gt;3260,IF(X111&gt;9510,(9510-3260)*AH$5,(X111-3260)*AH$5),0)</f>
        <v>139.0356</v>
      </c>
      <c r="AI111" s="87" t="n">
        <f aca="false">IF(X111&gt;9510,IF(X111&gt;15000,(15000-9510)*AI$5,(X111-9510)*AI$5),0)</f>
        <v>0</v>
      </c>
      <c r="AJ111" s="87" t="n">
        <f aca="false">IF(X111&gt;15000,IF(X111&gt;20000,(20000-15000)*AJ$5,(X111-15000)*AJ$5),0)</f>
        <v>0</v>
      </c>
      <c r="AK111" s="87" t="n">
        <f aca="false">IF(X111&gt;20000,IF(X111&gt;25000,(25000-20000)*AK$5,(X111-20000)*AK$5),0)</f>
        <v>0</v>
      </c>
      <c r="AL111" s="87" t="n">
        <f aca="false">IF(X111&gt;25000,IF(X111&gt;30000,(30000-25000)*AL$5,(X111-25000)*AL$5),0)</f>
        <v>0</v>
      </c>
      <c r="AM111" s="82" t="n">
        <f aca="false">IF(X111&gt;30000,(X111-30000)*AM$5,0)</f>
        <v>0</v>
      </c>
      <c r="AN111" s="89" t="n">
        <f aca="false">SUM(AH111:AM111)</f>
        <v>139.0356</v>
      </c>
      <c r="AO111" s="84" t="n">
        <f aca="false">IF(Z111&gt;3260,IF(Z111&gt;9510,(9510-3260)*AO$5,(Z111-3260)*AO$5),0)</f>
        <v>187.5</v>
      </c>
      <c r="AP111" s="87" t="n">
        <f aca="false">IF(Z111&gt;9510,IF(Z111&gt;15000,(15000-9510)*AP$5,(Z111-9510)*AP$5),0)</f>
        <v>274.5</v>
      </c>
      <c r="AQ111" s="87" t="n">
        <f aca="false">IF(Z111&gt;15000,IF(Z111&gt;20000,(20000-15000)*AQ$5,(Z111-15000)*AQ$5),0)</f>
        <v>375</v>
      </c>
      <c r="AR111" s="87" t="n">
        <f aca="false">IF(Z111&gt;20000,IF(Z111&gt;25000,(25000-20000)*AR$5,(Z111-20000)*AR$5),0)</f>
        <v>500</v>
      </c>
      <c r="AS111" s="87" t="n">
        <f aca="false">IF(Z111&gt;25000,IF(Z111&gt;30000,(30000-25000)*AS$5,(Z111-25000)*AS$5),0)</f>
        <v>750</v>
      </c>
      <c r="AT111" s="82" t="n">
        <f aca="false">IF(Z111&gt;30000,(Z111-30000)*AT$5,0)</f>
        <v>28932.51</v>
      </c>
      <c r="AU111" s="89" t="n">
        <f aca="false">SUM(AO111:AT111)</f>
        <v>31019.51</v>
      </c>
      <c r="AV111" s="90" t="n">
        <f aca="false">AU111-AN111</f>
        <v>30880.4744</v>
      </c>
      <c r="AW111" s="86"/>
      <c r="AX111" s="79" t="n">
        <f aca="false">Y111-AG111-AV111-AW111</f>
        <v>119566.0266</v>
      </c>
      <c r="AY111" s="91" t="s">
        <v>35</v>
      </c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95"/>
      <c r="BS111" s="95"/>
      <c r="BT111" s="95"/>
      <c r="BU111" s="95"/>
      <c r="BV111" s="95"/>
      <c r="BW111" s="95"/>
      <c r="BX111" s="95"/>
      <c r="BY111" s="95"/>
      <c r="BZ111" s="95"/>
      <c r="CA111" s="95"/>
    </row>
    <row r="112" customFormat="false" ht="16.5" hidden="false" customHeight="true" outlineLevel="0" collapsed="false">
      <c r="B112" s="63" t="n">
        <v>107</v>
      </c>
      <c r="C112" s="63"/>
      <c r="D112" s="63"/>
      <c r="E112" s="64" t="s">
        <v>152</v>
      </c>
      <c r="F112" s="65" t="s">
        <v>57</v>
      </c>
      <c r="G112" s="66" t="n">
        <v>204</v>
      </c>
      <c r="H112" s="67" t="n">
        <v>7302.15</v>
      </c>
      <c r="I112" s="66" t="n">
        <v>165.75</v>
      </c>
      <c r="J112" s="68" t="n">
        <v>6653.69</v>
      </c>
      <c r="K112" s="66" t="n">
        <v>178.5</v>
      </c>
      <c r="L112" s="69" t="n">
        <v>5540.15</v>
      </c>
      <c r="M112" s="70" t="n">
        <f aca="false">(H112+J112+L112)/3</f>
        <v>6498.66333333333</v>
      </c>
      <c r="N112" s="71" t="n">
        <v>4</v>
      </c>
      <c r="O112" s="71" t="n">
        <v>4</v>
      </c>
      <c r="P112" s="71" t="n">
        <v>4</v>
      </c>
      <c r="Q112" s="72" t="n">
        <f aca="false">SUM(N112:P112)/IF((3-COUNTIF(N112:P112,"NE")=0),1,(3-COUNTIF(N112:P112,"NE")))</f>
        <v>4</v>
      </c>
      <c r="R112" s="72" t="n">
        <f aca="false">IF(Q112&lt;=2,0,Q112)</f>
        <v>4</v>
      </c>
      <c r="S112" s="73" t="n">
        <f aca="false">M112*R112</f>
        <v>25994.6533333333</v>
      </c>
      <c r="T112" s="74" t="n">
        <f aca="false">$M$3</f>
        <v>4.94188619900111</v>
      </c>
      <c r="U112" s="75" t="n">
        <f aca="false">ROUNDDOWN(S112*T112,2)</f>
        <v>128462.61</v>
      </c>
      <c r="V112" s="76"/>
      <c r="W112" s="21"/>
      <c r="X112" s="78" t="n">
        <f aca="false">VLOOKUP(E112,SALARIO!$D$4:$G$252,4,FALSE())</f>
        <v>5540.15</v>
      </c>
      <c r="Y112" s="79" t="n">
        <f aca="false">U112</f>
        <v>128462.61</v>
      </c>
      <c r="Z112" s="80" t="n">
        <f aca="false">X112+Y112</f>
        <v>134002.76</v>
      </c>
      <c r="AA112" s="81" t="n">
        <f aca="false">IF(X112&lt;=15000,X112*AA$5,15000*AA$5)</f>
        <v>277.0075</v>
      </c>
      <c r="AB112" s="82" t="n">
        <f aca="false">IF(X112&lt;=15000,0,(X112-15000)*AB$5)</f>
        <v>0</v>
      </c>
      <c r="AC112" s="94" t="n">
        <f aca="false">SUM(AA112:AB112)</f>
        <v>277.0075</v>
      </c>
      <c r="AD112" s="84" t="n">
        <f aca="false">IF(Z112&lt;=15000,Z112*AD$5,15000*AD$5)</f>
        <v>750</v>
      </c>
      <c r="AE112" s="82" t="n">
        <f aca="false">IF(Z112&lt;=15000,0,(Z112-15000)*AE$5)</f>
        <v>11900.276</v>
      </c>
      <c r="AF112" s="85" t="n">
        <f aca="false">SUM(AD112:AE112)</f>
        <v>12650.276</v>
      </c>
      <c r="AG112" s="86" t="n">
        <f aca="false">AF112-AC112</f>
        <v>12373.2685</v>
      </c>
      <c r="AH112" s="84" t="n">
        <f aca="false">IF(X112&gt;3260,IF(X112&gt;9510,(9510-3260)*AH$5,(X112-3260)*AH$5),0)</f>
        <v>68.4045</v>
      </c>
      <c r="AI112" s="87" t="n">
        <f aca="false">IF(X112&gt;9510,IF(X112&gt;15000,(15000-9510)*AI$5,(X112-9510)*AI$5),0)</f>
        <v>0</v>
      </c>
      <c r="AJ112" s="87" t="n">
        <f aca="false">IF(X112&gt;15000,IF(X112&gt;20000,(20000-15000)*AJ$5,(X112-15000)*AJ$5),0)</f>
        <v>0</v>
      </c>
      <c r="AK112" s="87" t="n">
        <f aca="false">IF(X112&gt;20000,IF(X112&gt;25000,(25000-20000)*AK$5,(X112-20000)*AK$5),0)</f>
        <v>0</v>
      </c>
      <c r="AL112" s="87" t="n">
        <f aca="false">IF(X112&gt;25000,IF(X112&gt;30000,(30000-25000)*AL$5,(X112-25000)*AL$5),0)</f>
        <v>0</v>
      </c>
      <c r="AM112" s="82" t="n">
        <f aca="false">IF(X112&gt;30000,(X112-30000)*AM$5,0)</f>
        <v>0</v>
      </c>
      <c r="AN112" s="89" t="n">
        <f aca="false">SUM(AH112:AM112)</f>
        <v>68.4045</v>
      </c>
      <c r="AO112" s="84" t="n">
        <f aca="false">IF(Z112&gt;3260,IF(Z112&gt;9510,(9510-3260)*AO$5,(Z112-3260)*AO$5),0)</f>
        <v>187.5</v>
      </c>
      <c r="AP112" s="87" t="n">
        <f aca="false">IF(Z112&gt;9510,IF(Z112&gt;15000,(15000-9510)*AP$5,(Z112-9510)*AP$5),0)</f>
        <v>274.5</v>
      </c>
      <c r="AQ112" s="87" t="n">
        <f aca="false">IF(Z112&gt;15000,IF(Z112&gt;20000,(20000-15000)*AQ$5,(Z112-15000)*AQ$5),0)</f>
        <v>375</v>
      </c>
      <c r="AR112" s="87" t="n">
        <f aca="false">IF(Z112&gt;20000,IF(Z112&gt;25000,(25000-20000)*AR$5,(Z112-20000)*AR$5),0)</f>
        <v>500</v>
      </c>
      <c r="AS112" s="87" t="n">
        <f aca="false">IF(Z112&gt;25000,IF(Z112&gt;30000,(30000-25000)*AS$5,(Z112-25000)*AS$5),0)</f>
        <v>750</v>
      </c>
      <c r="AT112" s="82" t="n">
        <f aca="false">IF(Z112&gt;30000,(Z112-30000)*AT$5,0)</f>
        <v>20800.552</v>
      </c>
      <c r="AU112" s="89" t="n">
        <f aca="false">SUM(AO112:AT112)</f>
        <v>22887.552</v>
      </c>
      <c r="AV112" s="90" t="n">
        <f aca="false">AU112-AN112</f>
        <v>22819.1475</v>
      </c>
      <c r="AW112" s="86"/>
      <c r="AX112" s="79" t="n">
        <f aca="false">Y112-AG112-AV112-AW112</f>
        <v>93270.194</v>
      </c>
      <c r="AY112" s="91" t="s">
        <v>35</v>
      </c>
    </row>
    <row r="113" s="95" customFormat="true" ht="16.5" hidden="false" customHeight="true" outlineLevel="0" collapsed="false">
      <c r="B113" s="63" t="n">
        <v>108</v>
      </c>
      <c r="C113" s="63"/>
      <c r="D113" s="63"/>
      <c r="E113" s="64" t="s">
        <v>153</v>
      </c>
      <c r="F113" s="65" t="s">
        <v>43</v>
      </c>
      <c r="G113" s="66" t="n">
        <v>153</v>
      </c>
      <c r="H113" s="67" t="n">
        <v>6980.11</v>
      </c>
      <c r="I113" s="66" t="n">
        <v>195.25</v>
      </c>
      <c r="J113" s="68" t="n">
        <v>6211.89</v>
      </c>
      <c r="K113" s="66" t="n">
        <v>187.25</v>
      </c>
      <c r="L113" s="69" t="n">
        <v>5958.35</v>
      </c>
      <c r="M113" s="70" t="n">
        <f aca="false">(H113+J113+L113)/3</f>
        <v>6383.45</v>
      </c>
      <c r="N113" s="71" t="n">
        <v>4</v>
      </c>
      <c r="O113" s="71" t="n">
        <v>4</v>
      </c>
      <c r="P113" s="71" t="n">
        <v>4</v>
      </c>
      <c r="Q113" s="72" t="n">
        <f aca="false">SUM(N113:P113)/IF((3-COUNTIF(N113:P113,"NE")=0),1,(3-COUNTIF(N113:P113,"NE")))</f>
        <v>4</v>
      </c>
      <c r="R113" s="72" t="n">
        <f aca="false">IF(Q113&lt;=2,0,Q113)</f>
        <v>4</v>
      </c>
      <c r="S113" s="73" t="n">
        <f aca="false">M113*R113</f>
        <v>25533.8</v>
      </c>
      <c r="T113" s="74" t="n">
        <f aca="false">$M$3</f>
        <v>4.94188619900111</v>
      </c>
      <c r="U113" s="75" t="n">
        <f aca="false">ROUNDDOWN(S113*T113,2)</f>
        <v>126185.13</v>
      </c>
      <c r="V113" s="76"/>
      <c r="W113" s="21"/>
      <c r="X113" s="78" t="n">
        <f aca="false">VLOOKUP(E113,SALARIO!$D$4:$G$252,4,FALSE())</f>
        <v>5958.35</v>
      </c>
      <c r="Y113" s="79" t="n">
        <f aca="false">U113</f>
        <v>126185.13</v>
      </c>
      <c r="Z113" s="80" t="n">
        <f aca="false">X113+Y113</f>
        <v>132143.48</v>
      </c>
      <c r="AA113" s="81" t="n">
        <f aca="false">IF(X113&lt;=15000,X113*AA$5,15000*AA$5)</f>
        <v>297.9175</v>
      </c>
      <c r="AB113" s="82" t="n">
        <f aca="false">IF(X113&lt;=15000,0,(X113-15000)*AB$5)</f>
        <v>0</v>
      </c>
      <c r="AC113" s="94" t="n">
        <f aca="false">SUM(AA113:AB113)</f>
        <v>297.9175</v>
      </c>
      <c r="AD113" s="84" t="n">
        <f aca="false">IF(Z113&lt;=15000,Z113*AD$5,15000*AD$5)</f>
        <v>750</v>
      </c>
      <c r="AE113" s="82" t="n">
        <f aca="false">IF(Z113&lt;=15000,0,(Z113-15000)*AE$5)</f>
        <v>11714.348</v>
      </c>
      <c r="AF113" s="85" t="n">
        <f aca="false">SUM(AD113:AE113)</f>
        <v>12464.348</v>
      </c>
      <c r="AG113" s="86" t="n">
        <f aca="false">AF113-AC113</f>
        <v>12166.4305</v>
      </c>
      <c r="AH113" s="84" t="n">
        <f aca="false">IF(X113&gt;3260,IF(X113&gt;9510,(9510-3260)*AH$5,(X113-3260)*AH$5),0)</f>
        <v>80.9505</v>
      </c>
      <c r="AI113" s="87" t="n">
        <f aca="false">IF(X113&gt;9510,IF(X113&gt;15000,(15000-9510)*AI$5,(X113-9510)*AI$5),0)</f>
        <v>0</v>
      </c>
      <c r="AJ113" s="87" t="n">
        <f aca="false">IF(X113&gt;15000,IF(X113&gt;20000,(20000-15000)*AJ$5,(X113-15000)*AJ$5),0)</f>
        <v>0</v>
      </c>
      <c r="AK113" s="87" t="n">
        <f aca="false">IF(X113&gt;20000,IF(X113&gt;25000,(25000-20000)*AK$5,(X113-20000)*AK$5),0)</f>
        <v>0</v>
      </c>
      <c r="AL113" s="87" t="n">
        <f aca="false">IF(X113&gt;25000,IF(X113&gt;30000,(30000-25000)*AL$5,(X113-25000)*AL$5),0)</f>
        <v>0</v>
      </c>
      <c r="AM113" s="82" t="n">
        <f aca="false">IF(X113&gt;30000,(X113-30000)*AM$5,0)</f>
        <v>0</v>
      </c>
      <c r="AN113" s="89" t="n">
        <f aca="false">SUM(AH113:AM113)</f>
        <v>80.9505</v>
      </c>
      <c r="AO113" s="84" t="n">
        <f aca="false">IF(Z113&gt;3260,IF(Z113&gt;9510,(9510-3260)*AO$5,(Z113-3260)*AO$5),0)</f>
        <v>187.5</v>
      </c>
      <c r="AP113" s="87" t="n">
        <f aca="false">IF(Z113&gt;9510,IF(Z113&gt;15000,(15000-9510)*AP$5,(Z113-9510)*AP$5),0)</f>
        <v>274.5</v>
      </c>
      <c r="AQ113" s="87" t="n">
        <f aca="false">IF(Z113&gt;15000,IF(Z113&gt;20000,(20000-15000)*AQ$5,(Z113-15000)*AQ$5),0)</f>
        <v>375</v>
      </c>
      <c r="AR113" s="87" t="n">
        <f aca="false">IF(Z113&gt;20000,IF(Z113&gt;25000,(25000-20000)*AR$5,(Z113-20000)*AR$5),0)</f>
        <v>500</v>
      </c>
      <c r="AS113" s="87" t="n">
        <f aca="false">IF(Z113&gt;25000,IF(Z113&gt;30000,(30000-25000)*AS$5,(Z113-25000)*AS$5),0)</f>
        <v>750</v>
      </c>
      <c r="AT113" s="82" t="n">
        <f aca="false">IF(Z113&gt;30000,(Z113-30000)*AT$5,0)</f>
        <v>20428.696</v>
      </c>
      <c r="AU113" s="89" t="n">
        <f aca="false">SUM(AO113:AT113)</f>
        <v>22515.696</v>
      </c>
      <c r="AV113" s="90" t="n">
        <f aca="false">AU113-AN113</f>
        <v>22434.7455</v>
      </c>
      <c r="AW113" s="86"/>
      <c r="AX113" s="79" t="n">
        <f aca="false">Y113-AG113-AV113-AW113</f>
        <v>91583.954</v>
      </c>
      <c r="AY113" s="91" t="s">
        <v>35</v>
      </c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customFormat="false" ht="16.5" hidden="false" customHeight="true" outlineLevel="0" collapsed="false">
      <c r="B114" s="63" t="n">
        <v>109</v>
      </c>
      <c r="C114" s="63"/>
      <c r="D114" s="63"/>
      <c r="E114" s="64" t="s">
        <v>154</v>
      </c>
      <c r="F114" s="65" t="s">
        <v>47</v>
      </c>
      <c r="G114" s="66" t="n">
        <v>191.25</v>
      </c>
      <c r="H114" s="67" t="n">
        <v>4885.34</v>
      </c>
      <c r="I114" s="66" t="n">
        <v>200</v>
      </c>
      <c r="J114" s="68" t="n">
        <v>4790.05</v>
      </c>
      <c r="K114" s="66" t="n">
        <v>195.25</v>
      </c>
      <c r="L114" s="69" t="n">
        <v>4675.3</v>
      </c>
      <c r="M114" s="70" t="n">
        <f aca="false">(H114+J114+L114)/3</f>
        <v>4783.56333333333</v>
      </c>
      <c r="N114" s="71" t="n">
        <v>4</v>
      </c>
      <c r="O114" s="71" t="n">
        <v>4</v>
      </c>
      <c r="P114" s="71" t="n">
        <v>4</v>
      </c>
      <c r="Q114" s="72" t="n">
        <f aca="false">SUM(N114:P114)/IF((3-COUNTIF(N114:P114,"NE")=0),1,(3-COUNTIF(N114:P114,"NE")))</f>
        <v>4</v>
      </c>
      <c r="R114" s="72" t="n">
        <f aca="false">IF(Q114&lt;=2,0,Q114)</f>
        <v>4</v>
      </c>
      <c r="S114" s="73" t="n">
        <f aca="false">M114*R114</f>
        <v>19134.2533333333</v>
      </c>
      <c r="T114" s="74" t="n">
        <f aca="false">$M$3</f>
        <v>4.94188619900111</v>
      </c>
      <c r="U114" s="75" t="n">
        <f aca="false">ROUNDDOWN(S114*T114,2)</f>
        <v>94559.3</v>
      </c>
      <c r="V114" s="76"/>
      <c r="W114" s="21"/>
      <c r="X114" s="78" t="n">
        <f aca="false">VLOOKUP(E114,SALARIO!$D$4:$G$252,4,FALSE())</f>
        <v>4675.3</v>
      </c>
      <c r="Y114" s="79" t="n">
        <f aca="false">U114</f>
        <v>94559.3</v>
      </c>
      <c r="Z114" s="80" t="n">
        <f aca="false">X114+Y114</f>
        <v>99234.6</v>
      </c>
      <c r="AA114" s="81" t="n">
        <f aca="false">IF(X114&lt;=15000,X114*AA$5,15000*AA$5)</f>
        <v>233.765</v>
      </c>
      <c r="AB114" s="82" t="n">
        <f aca="false">IF(X114&lt;=15000,0,(X114-15000)*AB$5)</f>
        <v>0</v>
      </c>
      <c r="AC114" s="94" t="n">
        <f aca="false">SUM(AA114:AB114)</f>
        <v>233.765</v>
      </c>
      <c r="AD114" s="84" t="n">
        <f aca="false">IF(Z114&lt;=15000,Z114*AD$5,15000*AD$5)</f>
        <v>750</v>
      </c>
      <c r="AE114" s="82" t="n">
        <f aca="false">IF(Z114&lt;=15000,0,(Z114-15000)*AE$5)</f>
        <v>8423.46</v>
      </c>
      <c r="AF114" s="85" t="n">
        <f aca="false">SUM(AD114:AE114)</f>
        <v>9173.46</v>
      </c>
      <c r="AG114" s="86" t="n">
        <f aca="false">AF114-AC114</f>
        <v>8939.695</v>
      </c>
      <c r="AH114" s="84" t="n">
        <f aca="false">IF(X114&gt;3260,IF(X114&gt;9510,(9510-3260)*AH$5,(X114-3260)*AH$5),0)</f>
        <v>42.459</v>
      </c>
      <c r="AI114" s="87" t="n">
        <f aca="false">IF(X114&gt;9510,IF(X114&gt;15000,(15000-9510)*AI$5,(X114-9510)*AI$5),0)</f>
        <v>0</v>
      </c>
      <c r="AJ114" s="87" t="n">
        <f aca="false">IF(X114&gt;15000,IF(X114&gt;20000,(20000-15000)*AJ$5,(X114-15000)*AJ$5),0)</f>
        <v>0</v>
      </c>
      <c r="AK114" s="87" t="n">
        <f aca="false">IF(X114&gt;20000,IF(X114&gt;25000,(25000-20000)*AK$5,(X114-20000)*AK$5),0)</f>
        <v>0</v>
      </c>
      <c r="AL114" s="87" t="n">
        <f aca="false">IF(X114&gt;25000,IF(X114&gt;30000,(30000-25000)*AL$5,(X114-25000)*AL$5),0)</f>
        <v>0</v>
      </c>
      <c r="AM114" s="82" t="n">
        <f aca="false">IF(X114&gt;30000,(X114-30000)*AM$5,0)</f>
        <v>0</v>
      </c>
      <c r="AN114" s="89" t="n">
        <f aca="false">SUM(AH114:AM114)</f>
        <v>42.459</v>
      </c>
      <c r="AO114" s="84" t="n">
        <f aca="false">IF(Z114&gt;3260,IF(Z114&gt;9510,(9510-3260)*AO$5,(Z114-3260)*AO$5),0)</f>
        <v>187.5</v>
      </c>
      <c r="AP114" s="87" t="n">
        <f aca="false">IF(Z114&gt;9510,IF(Z114&gt;15000,(15000-9510)*AP$5,(Z114-9510)*AP$5),0)</f>
        <v>274.5</v>
      </c>
      <c r="AQ114" s="87" t="n">
        <f aca="false">IF(Z114&gt;15000,IF(Z114&gt;20000,(20000-15000)*AQ$5,(Z114-15000)*AQ$5),0)</f>
        <v>375</v>
      </c>
      <c r="AR114" s="87" t="n">
        <f aca="false">IF(Z114&gt;20000,IF(Z114&gt;25000,(25000-20000)*AR$5,(Z114-20000)*AR$5),0)</f>
        <v>500</v>
      </c>
      <c r="AS114" s="87" t="n">
        <f aca="false">IF(Z114&gt;25000,IF(Z114&gt;30000,(30000-25000)*AS$5,(Z114-25000)*AS$5),0)</f>
        <v>750</v>
      </c>
      <c r="AT114" s="82" t="n">
        <f aca="false">IF(Z114&gt;30000,(Z114-30000)*AT$5,0)</f>
        <v>13846.92</v>
      </c>
      <c r="AU114" s="89" t="n">
        <f aca="false">SUM(AO114:AT114)</f>
        <v>15933.92</v>
      </c>
      <c r="AV114" s="90" t="n">
        <f aca="false">AU114-AN114</f>
        <v>15891.461</v>
      </c>
      <c r="AW114" s="86"/>
      <c r="AX114" s="79" t="n">
        <f aca="false">Y114-AG114-AV114-AW114</f>
        <v>69728.144</v>
      </c>
      <c r="AY114" s="91" t="s">
        <v>35</v>
      </c>
    </row>
    <row r="115" customFormat="false" ht="16.5" hidden="false" customHeight="true" outlineLevel="0" collapsed="false">
      <c r="B115" s="63" t="n">
        <v>110</v>
      </c>
      <c r="C115" s="63"/>
      <c r="D115" s="63"/>
      <c r="E115" s="64" t="s">
        <v>155</v>
      </c>
      <c r="F115" s="65" t="s">
        <v>66</v>
      </c>
      <c r="G115" s="66" t="n">
        <v>204</v>
      </c>
      <c r="H115" s="67" t="n">
        <v>5316.91</v>
      </c>
      <c r="I115" s="66" t="n">
        <v>153</v>
      </c>
      <c r="J115" s="68" t="n">
        <v>4724.38</v>
      </c>
      <c r="K115" s="66" t="n">
        <v>178.5</v>
      </c>
      <c r="L115" s="69" t="n">
        <v>4135.37</v>
      </c>
      <c r="M115" s="70" t="n">
        <f aca="false">(H115+J115+L115)/3</f>
        <v>4725.55333333333</v>
      </c>
      <c r="N115" s="71" t="n">
        <v>3</v>
      </c>
      <c r="O115" s="71" t="n">
        <v>4</v>
      </c>
      <c r="P115" s="71" t="n">
        <v>4</v>
      </c>
      <c r="Q115" s="72" t="n">
        <f aca="false">SUM(N115:P115)/IF((3-COUNTIF(N115:P115,"NE")=0),1,(3-COUNTIF(N115:P115,"NE")))</f>
        <v>3.66666666666667</v>
      </c>
      <c r="R115" s="72" t="n">
        <f aca="false">IF(Q115&lt;=2,0,Q115)</f>
        <v>3.66666666666667</v>
      </c>
      <c r="S115" s="73" t="n">
        <f aca="false">M115*R115</f>
        <v>17327.0288888889</v>
      </c>
      <c r="T115" s="74" t="n">
        <f aca="false">$M$3</f>
        <v>4.94188619900111</v>
      </c>
      <c r="U115" s="75" t="n">
        <f aca="false">ROUNDDOWN(S115*T115,2)</f>
        <v>85628.2</v>
      </c>
      <c r="V115" s="76"/>
      <c r="W115" s="21"/>
      <c r="X115" s="78" t="n">
        <f aca="false">VLOOKUP(E115,SALARIO!$D$4:$G$252,4,FALSE())</f>
        <v>4135.37</v>
      </c>
      <c r="Y115" s="79" t="n">
        <f aca="false">U115</f>
        <v>85628.2</v>
      </c>
      <c r="Z115" s="80" t="n">
        <f aca="false">X115+Y115</f>
        <v>89763.57</v>
      </c>
      <c r="AA115" s="81" t="n">
        <f aca="false">IF(X115&lt;=15000,X115*AA$5,15000*AA$5)</f>
        <v>206.7685</v>
      </c>
      <c r="AB115" s="82" t="n">
        <f aca="false">IF(X115&lt;=15000,0,(X115-15000)*AB$5)</f>
        <v>0</v>
      </c>
      <c r="AC115" s="94" t="n">
        <f aca="false">SUM(AA115:AB115)</f>
        <v>206.7685</v>
      </c>
      <c r="AD115" s="84" t="n">
        <f aca="false">IF(Z115&lt;=15000,Z115*AD$5,15000*AD$5)</f>
        <v>750</v>
      </c>
      <c r="AE115" s="82" t="n">
        <f aca="false">IF(Z115&lt;=15000,0,(Z115-15000)*AE$5)</f>
        <v>7476.357</v>
      </c>
      <c r="AF115" s="85" t="n">
        <f aca="false">SUM(AD115:AE115)</f>
        <v>8226.357</v>
      </c>
      <c r="AG115" s="86" t="n">
        <f aca="false">AF115-AC115</f>
        <v>8019.5885</v>
      </c>
      <c r="AH115" s="84" t="n">
        <f aca="false">IF(X115&gt;3260,IF(X115&gt;9510,(9510-3260)*AH$5,(X115-3260)*AH$5),0)</f>
        <v>26.2611</v>
      </c>
      <c r="AI115" s="87" t="n">
        <f aca="false">IF(X115&gt;9510,IF(X115&gt;15000,(15000-9510)*AI$5,(X115-9510)*AI$5),0)</f>
        <v>0</v>
      </c>
      <c r="AJ115" s="87" t="n">
        <f aca="false">IF(X115&gt;15000,IF(X115&gt;20000,(20000-15000)*AJ$5,(X115-15000)*AJ$5),0)</f>
        <v>0</v>
      </c>
      <c r="AK115" s="87" t="n">
        <f aca="false">IF(X115&gt;20000,IF(X115&gt;25000,(25000-20000)*AK$5,(X115-20000)*AK$5),0)</f>
        <v>0</v>
      </c>
      <c r="AL115" s="87" t="n">
        <f aca="false">IF(X115&gt;25000,IF(X115&gt;30000,(30000-25000)*AL$5,(X115-25000)*AL$5),0)</f>
        <v>0</v>
      </c>
      <c r="AM115" s="82" t="n">
        <f aca="false">IF(X115&gt;30000,(X115-30000)*AM$5,0)</f>
        <v>0</v>
      </c>
      <c r="AN115" s="89" t="n">
        <f aca="false">SUM(AH115:AM115)</f>
        <v>26.2611</v>
      </c>
      <c r="AO115" s="84" t="n">
        <f aca="false">IF(Z115&gt;3260,IF(Z115&gt;9510,(9510-3260)*AO$5,(Z115-3260)*AO$5),0)</f>
        <v>187.5</v>
      </c>
      <c r="AP115" s="87" t="n">
        <f aca="false">IF(Z115&gt;9510,IF(Z115&gt;15000,(15000-9510)*AP$5,(Z115-9510)*AP$5),0)</f>
        <v>274.5</v>
      </c>
      <c r="AQ115" s="87" t="n">
        <f aca="false">IF(Z115&gt;15000,IF(Z115&gt;20000,(20000-15000)*AQ$5,(Z115-15000)*AQ$5),0)</f>
        <v>375</v>
      </c>
      <c r="AR115" s="87" t="n">
        <f aca="false">IF(Z115&gt;20000,IF(Z115&gt;25000,(25000-20000)*AR$5,(Z115-20000)*AR$5),0)</f>
        <v>500</v>
      </c>
      <c r="AS115" s="87" t="n">
        <f aca="false">IF(Z115&gt;25000,IF(Z115&gt;30000,(30000-25000)*AS$5,(Z115-25000)*AS$5),0)</f>
        <v>750</v>
      </c>
      <c r="AT115" s="82" t="n">
        <f aca="false">IF(Z115&gt;30000,(Z115-30000)*AT$5,0)</f>
        <v>11952.714</v>
      </c>
      <c r="AU115" s="89" t="n">
        <f aca="false">SUM(AO115:AT115)</f>
        <v>14039.714</v>
      </c>
      <c r="AV115" s="90" t="n">
        <f aca="false">AU115-AN115</f>
        <v>14013.4529</v>
      </c>
      <c r="AW115" s="86"/>
      <c r="AX115" s="79" t="n">
        <f aca="false">Y115-AG115-AV115-AW115</f>
        <v>63595.1586</v>
      </c>
      <c r="AY115" s="91" t="s">
        <v>35</v>
      </c>
    </row>
    <row r="116" customFormat="false" ht="16.5" hidden="false" customHeight="true" outlineLevel="0" collapsed="false">
      <c r="B116" s="62" t="n">
        <v>111</v>
      </c>
      <c r="C116" s="62"/>
      <c r="D116" s="62"/>
      <c r="E116" s="64" t="s">
        <v>156</v>
      </c>
      <c r="F116" s="65" t="s">
        <v>47</v>
      </c>
      <c r="G116" s="66" t="n">
        <v>0</v>
      </c>
      <c r="H116" s="67" t="n">
        <v>0</v>
      </c>
      <c r="I116" s="66"/>
      <c r="J116" s="68"/>
      <c r="K116" s="66"/>
      <c r="L116" s="69"/>
      <c r="M116" s="70" t="n">
        <f aca="false">(H116+J116+L116)/3</f>
        <v>0</v>
      </c>
      <c r="N116" s="93" t="s">
        <v>41</v>
      </c>
      <c r="O116" s="93" t="s">
        <v>41</v>
      </c>
      <c r="P116" s="93" t="s">
        <v>41</v>
      </c>
      <c r="Q116" s="72" t="n">
        <f aca="false">SUM(N116:P116)/IF((3-COUNTIF(N116:P116,"NE")=0),1,(3-COUNTIF(N116:P116,"NE")))</f>
        <v>0</v>
      </c>
      <c r="R116" s="72" t="n">
        <f aca="false">IF(Q116&lt;=2,0,Q116)</f>
        <v>0</v>
      </c>
      <c r="S116" s="73" t="n">
        <f aca="false">M116*R116</f>
        <v>0</v>
      </c>
      <c r="T116" s="74" t="n">
        <f aca="false">$M$3</f>
        <v>4.94188619900111</v>
      </c>
      <c r="U116" s="75" t="n">
        <f aca="false">ROUNDDOWN(S116*T116,2)</f>
        <v>0</v>
      </c>
      <c r="V116" s="76"/>
      <c r="W116" s="21"/>
      <c r="X116" s="78" t="n">
        <v>0</v>
      </c>
      <c r="Y116" s="79" t="n">
        <f aca="false">U116</f>
        <v>0</v>
      </c>
      <c r="Z116" s="80" t="n">
        <f aca="false">X116+Y116</f>
        <v>0</v>
      </c>
      <c r="AA116" s="81" t="n">
        <f aca="false">IF(X116&lt;=15000,X116*AA$5,15000*AA$5)</f>
        <v>0</v>
      </c>
      <c r="AB116" s="82" t="n">
        <f aca="false">IF(X116&lt;=15000,0,(X116-15000)*AB$5)</f>
        <v>0</v>
      </c>
      <c r="AC116" s="94" t="n">
        <f aca="false">SUM(AA116:AB116)</f>
        <v>0</v>
      </c>
      <c r="AD116" s="84" t="n">
        <f aca="false">IF(Z116&lt;=15000,Z116*AD$5,15000*AD$5)</f>
        <v>0</v>
      </c>
      <c r="AE116" s="82" t="n">
        <f aca="false">IF(Z116&lt;=15000,0,(Z116-15000)*AE$5)</f>
        <v>0</v>
      </c>
      <c r="AF116" s="85" t="n">
        <f aca="false">SUM(AD116:AE116)</f>
        <v>0</v>
      </c>
      <c r="AG116" s="86" t="n">
        <f aca="false">AF116-AC116</f>
        <v>0</v>
      </c>
      <c r="AH116" s="84" t="n">
        <f aca="false">IF(X116&gt;3260,IF(X116&gt;9510,(9510-3260)*AH$5,(X116-3260)*AH$5),0)</f>
        <v>0</v>
      </c>
      <c r="AI116" s="87" t="n">
        <f aca="false">IF(X116&gt;9510,IF(X116&gt;15000,(15000-9510)*AI$5,(X116-9510)*AI$5),0)</f>
        <v>0</v>
      </c>
      <c r="AJ116" s="87" t="n">
        <f aca="false">IF(X116&gt;15000,IF(X116&gt;20000,(20000-15000)*AJ$5,(X116-15000)*AJ$5),0)</f>
        <v>0</v>
      </c>
      <c r="AK116" s="87" t="n">
        <f aca="false">IF(X116&gt;20000,IF(X116&gt;25000,(25000-20000)*AK$5,(X116-20000)*AK$5),0)</f>
        <v>0</v>
      </c>
      <c r="AL116" s="87" t="n">
        <f aca="false">IF(X116&gt;25000,IF(X116&gt;30000,(30000-25000)*AL$5,(X116-25000)*AL$5),0)</f>
        <v>0</v>
      </c>
      <c r="AM116" s="82" t="n">
        <f aca="false">IF(X116&gt;30000,(X116-30000)*AM$5,0)</f>
        <v>0</v>
      </c>
      <c r="AN116" s="89" t="n">
        <f aca="false">SUM(AH116:AM116)</f>
        <v>0</v>
      </c>
      <c r="AO116" s="84" t="n">
        <f aca="false">IF(Z116&gt;3260,IF(Z116&gt;9510,(9510-3260)*AO$5,(Z116-3260)*AO$5),0)</f>
        <v>0</v>
      </c>
      <c r="AP116" s="87" t="n">
        <f aca="false">IF(Z116&gt;9510,IF(Z116&gt;15000,(15000-9510)*AP$5,(Z116-9510)*AP$5),0)</f>
        <v>0</v>
      </c>
      <c r="AQ116" s="87" t="n">
        <f aca="false">IF(Z116&gt;15000,IF(Z116&gt;20000,(20000-15000)*AQ$5,(Z116-15000)*AQ$5),0)</f>
        <v>0</v>
      </c>
      <c r="AR116" s="87" t="n">
        <f aca="false">IF(Z116&gt;20000,IF(Z116&gt;25000,(25000-20000)*AR$5,(Z116-20000)*AR$5),0)</f>
        <v>0</v>
      </c>
      <c r="AS116" s="87" t="n">
        <f aca="false">IF(Z116&gt;25000,IF(Z116&gt;30000,(30000-25000)*AS$5,(Z116-25000)*AS$5),0)</f>
        <v>0</v>
      </c>
      <c r="AT116" s="82" t="n">
        <f aca="false">IF(Z116&gt;30000,(Z116-30000)*AT$5,0)</f>
        <v>0</v>
      </c>
      <c r="AU116" s="89" t="n">
        <f aca="false">SUM(AO116:AT116)</f>
        <v>0</v>
      </c>
      <c r="AV116" s="90" t="n">
        <f aca="false">AU116-AN116</f>
        <v>0</v>
      </c>
      <c r="AW116" s="86"/>
      <c r="AX116" s="79" t="n">
        <f aca="false">Y116-AG116-AV116-AW116</f>
        <v>0</v>
      </c>
      <c r="AY116" s="91" t="s">
        <v>35</v>
      </c>
    </row>
    <row r="117" customFormat="false" ht="16.5" hidden="false" customHeight="true" outlineLevel="0" collapsed="false">
      <c r="B117" s="63" t="n">
        <v>112</v>
      </c>
      <c r="C117" s="63"/>
      <c r="D117" s="63"/>
      <c r="E117" s="92" t="s">
        <v>157</v>
      </c>
      <c r="F117" s="65" t="s">
        <v>47</v>
      </c>
      <c r="G117" s="66"/>
      <c r="H117" s="67"/>
      <c r="I117" s="66" t="n">
        <v>191.25</v>
      </c>
      <c r="J117" s="68" t="n">
        <v>4430.76</v>
      </c>
      <c r="K117" s="66" t="n">
        <v>204</v>
      </c>
      <c r="L117" s="69" t="n">
        <v>4726.14</v>
      </c>
      <c r="M117" s="70" t="n">
        <f aca="false">(H117+J117+L117)/3</f>
        <v>3052.3</v>
      </c>
      <c r="N117" s="93" t="s">
        <v>41</v>
      </c>
      <c r="O117" s="71" t="n">
        <v>4</v>
      </c>
      <c r="P117" s="71" t="n">
        <v>4</v>
      </c>
      <c r="Q117" s="72" t="n">
        <f aca="false">SUM(N117:P117)/IF((3-COUNTIF(N117:P117,"NE")=0),1,(3-COUNTIF(N117:P117,"NE")))</f>
        <v>4</v>
      </c>
      <c r="R117" s="72" t="n">
        <f aca="false">IF(Q117&lt;=2,0,Q117)</f>
        <v>4</v>
      </c>
      <c r="S117" s="73" t="n">
        <f aca="false">M117*R117</f>
        <v>12209.2</v>
      </c>
      <c r="T117" s="74" t="n">
        <f aca="false">$M$3</f>
        <v>4.94188619900111</v>
      </c>
      <c r="U117" s="75" t="n">
        <f aca="false">ROUNDDOWN(S117*T117,2)</f>
        <v>60336.47</v>
      </c>
      <c r="V117" s="76"/>
      <c r="W117" s="21"/>
      <c r="X117" s="78" t="n">
        <f aca="false">VLOOKUP(E117,SALARIO!$D$4:$G$252,4,FALSE())</f>
        <v>4726.14</v>
      </c>
      <c r="Y117" s="79" t="n">
        <f aca="false">U117</f>
        <v>60336.47</v>
      </c>
      <c r="Z117" s="80" t="n">
        <f aca="false">X117+Y117</f>
        <v>65062.61</v>
      </c>
      <c r="AA117" s="81" t="n">
        <f aca="false">IF(X117&lt;=15000,X117*AA$5,15000*AA$5)</f>
        <v>236.307</v>
      </c>
      <c r="AB117" s="82" t="n">
        <f aca="false">IF(X117&lt;=15000,0,(X117-15000)*AB$5)</f>
        <v>0</v>
      </c>
      <c r="AC117" s="94" t="n">
        <f aca="false">SUM(AA117:AB117)</f>
        <v>236.307</v>
      </c>
      <c r="AD117" s="84" t="n">
        <f aca="false">IF(Z117&lt;=15000,Z117*AD$5,15000*AD$5)</f>
        <v>750</v>
      </c>
      <c r="AE117" s="82" t="n">
        <f aca="false">IF(Z117&lt;=15000,0,(Z117-15000)*AE$5)</f>
        <v>5006.261</v>
      </c>
      <c r="AF117" s="85" t="n">
        <f aca="false">SUM(AD117:AE117)</f>
        <v>5756.261</v>
      </c>
      <c r="AG117" s="86" t="n">
        <f aca="false">AF117-AC117</f>
        <v>5519.954</v>
      </c>
      <c r="AH117" s="84" t="n">
        <f aca="false">IF(X117&gt;3260,IF(X117&gt;9510,(9510-3260)*AH$5,(X117-3260)*AH$5),0)</f>
        <v>43.9842</v>
      </c>
      <c r="AI117" s="87" t="n">
        <f aca="false">IF(X117&gt;9510,IF(X117&gt;15000,(15000-9510)*AI$5,(X117-9510)*AI$5),0)</f>
        <v>0</v>
      </c>
      <c r="AJ117" s="87" t="n">
        <f aca="false">IF(X117&gt;15000,IF(X117&gt;20000,(20000-15000)*AJ$5,(X117-15000)*AJ$5),0)</f>
        <v>0</v>
      </c>
      <c r="AK117" s="87" t="n">
        <f aca="false">IF(X117&gt;20000,IF(X117&gt;25000,(25000-20000)*AK$5,(X117-20000)*AK$5),0)</f>
        <v>0</v>
      </c>
      <c r="AL117" s="87" t="n">
        <f aca="false">IF(X117&gt;25000,IF(X117&gt;30000,(30000-25000)*AL$5,(X117-25000)*AL$5),0)</f>
        <v>0</v>
      </c>
      <c r="AM117" s="82" t="n">
        <f aca="false">IF(X117&gt;30000,(X117-30000)*AM$5,0)</f>
        <v>0</v>
      </c>
      <c r="AN117" s="89" t="n">
        <f aca="false">SUM(AH117:AM117)</f>
        <v>43.9842</v>
      </c>
      <c r="AO117" s="84" t="n">
        <f aca="false">IF(Z117&gt;3260,IF(Z117&gt;9510,(9510-3260)*AO$5,(Z117-3260)*AO$5),0)</f>
        <v>187.5</v>
      </c>
      <c r="AP117" s="87" t="n">
        <f aca="false">IF(Z117&gt;9510,IF(Z117&gt;15000,(15000-9510)*AP$5,(Z117-9510)*AP$5),0)</f>
        <v>274.5</v>
      </c>
      <c r="AQ117" s="87" t="n">
        <f aca="false">IF(Z117&gt;15000,IF(Z117&gt;20000,(20000-15000)*AQ$5,(Z117-15000)*AQ$5),0)</f>
        <v>375</v>
      </c>
      <c r="AR117" s="87" t="n">
        <f aca="false">IF(Z117&gt;20000,IF(Z117&gt;25000,(25000-20000)*AR$5,(Z117-20000)*AR$5),0)</f>
        <v>500</v>
      </c>
      <c r="AS117" s="87" t="n">
        <f aca="false">IF(Z117&gt;25000,IF(Z117&gt;30000,(30000-25000)*AS$5,(Z117-25000)*AS$5),0)</f>
        <v>750</v>
      </c>
      <c r="AT117" s="82" t="n">
        <f aca="false">IF(Z117&gt;30000,(Z117-30000)*AT$5,0)</f>
        <v>7012.522</v>
      </c>
      <c r="AU117" s="89" t="n">
        <f aca="false">SUM(AO117:AT117)</f>
        <v>9099.522</v>
      </c>
      <c r="AV117" s="90" t="n">
        <f aca="false">AU117-AN117</f>
        <v>9055.5378</v>
      </c>
      <c r="AW117" s="86"/>
      <c r="AX117" s="79" t="n">
        <f aca="false">Y117-AG117-AV117-AW117</f>
        <v>45760.9782</v>
      </c>
      <c r="AY117" s="91" t="s">
        <v>35</v>
      </c>
    </row>
    <row r="118" customFormat="false" ht="16.5" hidden="false" customHeight="true" outlineLevel="0" collapsed="false">
      <c r="B118" s="63" t="n">
        <v>113</v>
      </c>
      <c r="C118" s="63"/>
      <c r="D118" s="63"/>
      <c r="E118" s="64" t="s">
        <v>158</v>
      </c>
      <c r="F118" s="65" t="s">
        <v>47</v>
      </c>
      <c r="G118" s="66" t="n">
        <v>85.25</v>
      </c>
      <c r="H118" s="67" t="n">
        <v>3851.84</v>
      </c>
      <c r="I118" s="66" t="n">
        <v>195.25</v>
      </c>
      <c r="J118" s="68" t="n">
        <v>4675.3</v>
      </c>
      <c r="K118" s="66" t="n">
        <v>187.25</v>
      </c>
      <c r="L118" s="69" t="n">
        <v>4484.72</v>
      </c>
      <c r="M118" s="70" t="n">
        <f aca="false">(H118+J118+L118)/3</f>
        <v>4337.28666666667</v>
      </c>
      <c r="N118" s="71" t="n">
        <v>4</v>
      </c>
      <c r="O118" s="71" t="n">
        <v>4</v>
      </c>
      <c r="P118" s="71" t="n">
        <v>4</v>
      </c>
      <c r="Q118" s="72" t="n">
        <f aca="false">SUM(N118:P118)/IF((3-COUNTIF(N118:P118,"NE")=0),1,(3-COUNTIF(N118:P118,"NE")))</f>
        <v>4</v>
      </c>
      <c r="R118" s="72" t="n">
        <f aca="false">IF(Q118&lt;=2,0,Q118)</f>
        <v>4</v>
      </c>
      <c r="S118" s="73" t="n">
        <f aca="false">M118*R118</f>
        <v>17349.1466666667</v>
      </c>
      <c r="T118" s="74" t="n">
        <f aca="false">$M$3</f>
        <v>4.94188619900111</v>
      </c>
      <c r="U118" s="75" t="n">
        <f aca="false">ROUNDDOWN(S118*T118,2)</f>
        <v>85737.5</v>
      </c>
      <c r="V118" s="76"/>
      <c r="W118" s="21"/>
      <c r="X118" s="78" t="n">
        <f aca="false">VLOOKUP(E118,SALARIO!$D$4:$G$252,4,FALSE())</f>
        <v>4484.72</v>
      </c>
      <c r="Y118" s="79" t="n">
        <f aca="false">U118</f>
        <v>85737.5</v>
      </c>
      <c r="Z118" s="80" t="n">
        <f aca="false">X118+Y118</f>
        <v>90222.22</v>
      </c>
      <c r="AA118" s="81" t="n">
        <f aca="false">IF(X118&lt;=15000,X118*AA$5,15000*AA$5)</f>
        <v>224.236</v>
      </c>
      <c r="AB118" s="82" t="n">
        <f aca="false">IF(X118&lt;=15000,0,(X118-15000)*AB$5)</f>
        <v>0</v>
      </c>
      <c r="AC118" s="94" t="n">
        <f aca="false">SUM(AA118:AB118)</f>
        <v>224.236</v>
      </c>
      <c r="AD118" s="84" t="n">
        <f aca="false">IF(Z118&lt;=15000,Z118*AD$5,15000*AD$5)</f>
        <v>750</v>
      </c>
      <c r="AE118" s="82" t="n">
        <f aca="false">IF(Z118&lt;=15000,0,(Z118-15000)*AE$5)</f>
        <v>7522.222</v>
      </c>
      <c r="AF118" s="85" t="n">
        <f aca="false">SUM(AD118:AE118)</f>
        <v>8272.222</v>
      </c>
      <c r="AG118" s="86" t="n">
        <f aca="false">AF118-AC118</f>
        <v>8047.986</v>
      </c>
      <c r="AH118" s="84" t="n">
        <f aca="false">IF(X118&gt;3260,IF(X118&gt;9510,(9510-3260)*AH$5,(X118-3260)*AH$5),0)</f>
        <v>36.7416</v>
      </c>
      <c r="AI118" s="87" t="n">
        <f aca="false">IF(X118&gt;9510,IF(X118&gt;15000,(15000-9510)*AI$5,(X118-9510)*AI$5),0)</f>
        <v>0</v>
      </c>
      <c r="AJ118" s="87" t="n">
        <f aca="false">IF(X118&gt;15000,IF(X118&gt;20000,(20000-15000)*AJ$5,(X118-15000)*AJ$5),0)</f>
        <v>0</v>
      </c>
      <c r="AK118" s="87" t="n">
        <f aca="false">IF(X118&gt;20000,IF(X118&gt;25000,(25000-20000)*AK$5,(X118-20000)*AK$5),0)</f>
        <v>0</v>
      </c>
      <c r="AL118" s="87" t="n">
        <f aca="false">IF(X118&gt;25000,IF(X118&gt;30000,(30000-25000)*AL$5,(X118-25000)*AL$5),0)</f>
        <v>0</v>
      </c>
      <c r="AM118" s="82" t="n">
        <f aca="false">IF(X118&gt;30000,(X118-30000)*AM$5,0)</f>
        <v>0</v>
      </c>
      <c r="AN118" s="89" t="n">
        <f aca="false">SUM(AH118:AM118)</f>
        <v>36.7416</v>
      </c>
      <c r="AO118" s="84" t="n">
        <f aca="false">IF(Z118&gt;3260,IF(Z118&gt;9510,(9510-3260)*AO$5,(Z118-3260)*AO$5),0)</f>
        <v>187.5</v>
      </c>
      <c r="AP118" s="87" t="n">
        <f aca="false">IF(Z118&gt;9510,IF(Z118&gt;15000,(15000-9510)*AP$5,(Z118-9510)*AP$5),0)</f>
        <v>274.5</v>
      </c>
      <c r="AQ118" s="87" t="n">
        <f aca="false">IF(Z118&gt;15000,IF(Z118&gt;20000,(20000-15000)*AQ$5,(Z118-15000)*AQ$5),0)</f>
        <v>375</v>
      </c>
      <c r="AR118" s="87" t="n">
        <f aca="false">IF(Z118&gt;20000,IF(Z118&gt;25000,(25000-20000)*AR$5,(Z118-20000)*AR$5),0)</f>
        <v>500</v>
      </c>
      <c r="AS118" s="87" t="n">
        <f aca="false">IF(Z118&gt;25000,IF(Z118&gt;30000,(30000-25000)*AS$5,(Z118-25000)*AS$5),0)</f>
        <v>750</v>
      </c>
      <c r="AT118" s="82" t="n">
        <f aca="false">IF(Z118&gt;30000,(Z118-30000)*AT$5,0)</f>
        <v>12044.444</v>
      </c>
      <c r="AU118" s="89" t="n">
        <f aca="false">SUM(AO118:AT118)</f>
        <v>14131.444</v>
      </c>
      <c r="AV118" s="90" t="n">
        <f aca="false">AU118-AN118</f>
        <v>14094.7024</v>
      </c>
      <c r="AW118" s="86"/>
      <c r="AX118" s="79" t="n">
        <f aca="false">Y118-AG118-AV118-AW118</f>
        <v>63594.8116</v>
      </c>
      <c r="AY118" s="91" t="s">
        <v>35</v>
      </c>
    </row>
    <row r="119" customFormat="false" ht="16.5" hidden="false" customHeight="true" outlineLevel="0" collapsed="false">
      <c r="B119" s="63" t="n">
        <v>114</v>
      </c>
      <c r="C119" s="63"/>
      <c r="D119" s="63"/>
      <c r="E119" s="64" t="s">
        <v>159</v>
      </c>
      <c r="F119" s="65" t="s">
        <v>43</v>
      </c>
      <c r="G119" s="66" t="n">
        <v>204</v>
      </c>
      <c r="H119" s="67" t="n">
        <v>6159.77</v>
      </c>
      <c r="I119" s="66" t="n">
        <v>153</v>
      </c>
      <c r="J119" s="68" t="n">
        <v>6661.19</v>
      </c>
      <c r="K119" s="66" t="n">
        <v>127.5</v>
      </c>
      <c r="L119" s="69" t="n">
        <v>3425.09</v>
      </c>
      <c r="M119" s="70" t="n">
        <f aca="false">(H119+J119+L119)/3</f>
        <v>5415.35</v>
      </c>
      <c r="N119" s="71" t="n">
        <v>4</v>
      </c>
      <c r="O119" s="71" t="n">
        <v>4</v>
      </c>
      <c r="P119" s="71" t="n">
        <v>4</v>
      </c>
      <c r="Q119" s="72" t="n">
        <f aca="false">SUM(N119:P119)/IF((3-COUNTIF(N119:P119,"NE")=0),1,(3-COUNTIF(N119:P119,"NE")))</f>
        <v>4</v>
      </c>
      <c r="R119" s="72" t="n">
        <f aca="false">IF(Q119&lt;=2,0,Q119)</f>
        <v>4</v>
      </c>
      <c r="S119" s="73" t="n">
        <f aca="false">M119*R119</f>
        <v>21661.4</v>
      </c>
      <c r="T119" s="74" t="n">
        <f aca="false">$M$3</f>
        <v>4.94188619900111</v>
      </c>
      <c r="U119" s="75" t="n">
        <f aca="false">ROUNDDOWN(S119*T119,2)</f>
        <v>107048.17</v>
      </c>
      <c r="V119" s="76"/>
      <c r="W119" s="21"/>
      <c r="X119" s="78" t="n">
        <f aca="false">VLOOKUP(E119,SALARIO!$D$4:$G$252,4,FALSE())</f>
        <v>3425.09</v>
      </c>
      <c r="Y119" s="79" t="n">
        <f aca="false">U119</f>
        <v>107048.17</v>
      </c>
      <c r="Z119" s="80" t="n">
        <f aca="false">X119+Y119</f>
        <v>110473.26</v>
      </c>
      <c r="AA119" s="81" t="n">
        <f aca="false">IF(X119&lt;=15000,X119*AA$5,15000*AA$5)</f>
        <v>171.2545</v>
      </c>
      <c r="AB119" s="82" t="n">
        <f aca="false">IF(X119&lt;=15000,0,(X119-15000)*AB$5)</f>
        <v>0</v>
      </c>
      <c r="AC119" s="94" t="n">
        <f aca="false">SUM(AA119:AB119)</f>
        <v>171.2545</v>
      </c>
      <c r="AD119" s="84" t="n">
        <f aca="false">IF(Z119&lt;=15000,Z119*AD$5,15000*AD$5)</f>
        <v>750</v>
      </c>
      <c r="AE119" s="82" t="n">
        <f aca="false">IF(Z119&lt;=15000,0,(Z119-15000)*AE$5)</f>
        <v>9547.326</v>
      </c>
      <c r="AF119" s="85" t="n">
        <f aca="false">SUM(AD119:AE119)</f>
        <v>10297.326</v>
      </c>
      <c r="AG119" s="86" t="n">
        <f aca="false">AF119-AC119</f>
        <v>10126.0715</v>
      </c>
      <c r="AH119" s="84" t="n">
        <f aca="false">IF(X119&gt;3260,IF(X119&gt;9510,(9510-3260)*AH$5,(X119-3260)*AH$5),0)</f>
        <v>4.9527</v>
      </c>
      <c r="AI119" s="87" t="n">
        <f aca="false">IF(X119&gt;9510,IF(X119&gt;15000,(15000-9510)*AI$5,(X119-9510)*AI$5),0)</f>
        <v>0</v>
      </c>
      <c r="AJ119" s="87" t="n">
        <f aca="false">IF(X119&gt;15000,IF(X119&gt;20000,(20000-15000)*AJ$5,(X119-15000)*AJ$5),0)</f>
        <v>0</v>
      </c>
      <c r="AK119" s="87" t="n">
        <f aca="false">IF(X119&gt;20000,IF(X119&gt;25000,(25000-20000)*AK$5,(X119-20000)*AK$5),0)</f>
        <v>0</v>
      </c>
      <c r="AL119" s="87" t="n">
        <f aca="false">IF(X119&gt;25000,IF(X119&gt;30000,(30000-25000)*AL$5,(X119-25000)*AL$5),0)</f>
        <v>0</v>
      </c>
      <c r="AM119" s="82" t="n">
        <f aca="false">IF(X119&gt;30000,(X119-30000)*AM$5,0)</f>
        <v>0</v>
      </c>
      <c r="AN119" s="89" t="n">
        <f aca="false">SUM(AH119:AM119)</f>
        <v>4.9527</v>
      </c>
      <c r="AO119" s="84" t="n">
        <f aca="false">IF(Z119&gt;3260,IF(Z119&gt;9510,(9510-3260)*AO$5,(Z119-3260)*AO$5),0)</f>
        <v>187.5</v>
      </c>
      <c r="AP119" s="87" t="n">
        <f aca="false">IF(Z119&gt;9510,IF(Z119&gt;15000,(15000-9510)*AP$5,(Z119-9510)*AP$5),0)</f>
        <v>274.5</v>
      </c>
      <c r="AQ119" s="87" t="n">
        <f aca="false">IF(Z119&gt;15000,IF(Z119&gt;20000,(20000-15000)*AQ$5,(Z119-15000)*AQ$5),0)</f>
        <v>375</v>
      </c>
      <c r="AR119" s="87" t="n">
        <f aca="false">IF(Z119&gt;20000,IF(Z119&gt;25000,(25000-20000)*AR$5,(Z119-20000)*AR$5),0)</f>
        <v>500</v>
      </c>
      <c r="AS119" s="87" t="n">
        <f aca="false">IF(Z119&gt;25000,IF(Z119&gt;30000,(30000-25000)*AS$5,(Z119-25000)*AS$5),0)</f>
        <v>750</v>
      </c>
      <c r="AT119" s="82" t="n">
        <f aca="false">IF(Z119&gt;30000,(Z119-30000)*AT$5,0)</f>
        <v>16094.652</v>
      </c>
      <c r="AU119" s="89" t="n">
        <f aca="false">SUM(AO119:AT119)</f>
        <v>18181.652</v>
      </c>
      <c r="AV119" s="90" t="n">
        <f aca="false">AU119-AN119</f>
        <v>18176.6993</v>
      </c>
      <c r="AW119" s="86"/>
      <c r="AX119" s="79" t="n">
        <f aca="false">Y119-AG119-AV119-AW119</f>
        <v>78745.3992</v>
      </c>
      <c r="AY119" s="91" t="s">
        <v>35</v>
      </c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5"/>
      <c r="BO119" s="95"/>
      <c r="BP119" s="95"/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</row>
    <row r="120" customFormat="false" ht="16.5" hidden="false" customHeight="true" outlineLevel="0" collapsed="false">
      <c r="B120" s="63" t="n">
        <v>115</v>
      </c>
      <c r="C120" s="63"/>
      <c r="D120" s="63"/>
      <c r="E120" s="64" t="s">
        <v>160</v>
      </c>
      <c r="F120" s="65" t="s">
        <v>43</v>
      </c>
      <c r="G120" s="66" t="n">
        <v>190.6</v>
      </c>
      <c r="H120" s="67" t="n">
        <v>6847.92</v>
      </c>
      <c r="I120" s="66" t="n">
        <v>190.6</v>
      </c>
      <c r="J120" s="68" t="n">
        <v>5918.83</v>
      </c>
      <c r="K120" s="66" t="n">
        <v>190.6</v>
      </c>
      <c r="L120" s="69" t="n">
        <v>5710.98</v>
      </c>
      <c r="M120" s="70" t="n">
        <f aca="false">(H120+J120+L120)/3</f>
        <v>6159.24333333333</v>
      </c>
      <c r="N120" s="71" t="n">
        <v>4</v>
      </c>
      <c r="O120" s="71" t="n">
        <v>4</v>
      </c>
      <c r="P120" s="71" t="n">
        <v>4</v>
      </c>
      <c r="Q120" s="72" t="n">
        <f aca="false">SUM(N120:P120)/IF((3-COUNTIF(N120:P120,"NE")=0),1,(3-COUNTIF(N120:P120,"NE")))</f>
        <v>4</v>
      </c>
      <c r="R120" s="72" t="n">
        <f aca="false">IF(Q120&lt;=2,0,Q120)</f>
        <v>4</v>
      </c>
      <c r="S120" s="73" t="n">
        <f aca="false">M120*R120</f>
        <v>24636.9733333333</v>
      </c>
      <c r="T120" s="74" t="n">
        <f aca="false">$M$3</f>
        <v>4.94188619900111</v>
      </c>
      <c r="U120" s="75" t="n">
        <f aca="false">ROUNDDOWN(S120*T120,2)</f>
        <v>121753.11</v>
      </c>
      <c r="V120" s="76"/>
      <c r="W120" s="21"/>
      <c r="X120" s="78" t="n">
        <f aca="false">VLOOKUP(E120,SALARIO!$D$4:$G$252,4,FALSE())</f>
        <v>5710.98</v>
      </c>
      <c r="Y120" s="79" t="n">
        <f aca="false">U120</f>
        <v>121753.11</v>
      </c>
      <c r="Z120" s="80" t="n">
        <f aca="false">X120+Y120</f>
        <v>127464.09</v>
      </c>
      <c r="AA120" s="81" t="n">
        <f aca="false">IF(X120&lt;=15000,X120*AA$5,15000*AA$5)</f>
        <v>285.549</v>
      </c>
      <c r="AB120" s="82" t="n">
        <f aca="false">IF(X120&lt;=15000,0,(X120-15000)*AB$5)</f>
        <v>0</v>
      </c>
      <c r="AC120" s="94" t="n">
        <f aca="false">SUM(AA120:AB120)</f>
        <v>285.549</v>
      </c>
      <c r="AD120" s="84" t="n">
        <f aca="false">IF(Z120&lt;=15000,Z120*AD$5,15000*AD$5)</f>
        <v>750</v>
      </c>
      <c r="AE120" s="82" t="n">
        <f aca="false">IF(Z120&lt;=15000,0,(Z120-15000)*AE$5)</f>
        <v>11246.409</v>
      </c>
      <c r="AF120" s="85" t="n">
        <f aca="false">SUM(AD120:AE120)</f>
        <v>11996.409</v>
      </c>
      <c r="AG120" s="86" t="n">
        <f aca="false">AF120-AC120</f>
        <v>11710.86</v>
      </c>
      <c r="AH120" s="84" t="n">
        <f aca="false">IF(X120&gt;3260,IF(X120&gt;9510,(9510-3260)*AH$5,(X120-3260)*AH$5),0)</f>
        <v>73.5294</v>
      </c>
      <c r="AI120" s="87" t="n">
        <f aca="false">IF(X120&gt;9510,IF(X120&gt;15000,(15000-9510)*AI$5,(X120-9510)*AI$5),0)</f>
        <v>0</v>
      </c>
      <c r="AJ120" s="87" t="n">
        <f aca="false">IF(X120&gt;15000,IF(X120&gt;20000,(20000-15000)*AJ$5,(X120-15000)*AJ$5),0)</f>
        <v>0</v>
      </c>
      <c r="AK120" s="87" t="n">
        <f aca="false">IF(X120&gt;20000,IF(X120&gt;25000,(25000-20000)*AK$5,(X120-20000)*AK$5),0)</f>
        <v>0</v>
      </c>
      <c r="AL120" s="87" t="n">
        <f aca="false">IF(X120&gt;25000,IF(X120&gt;30000,(30000-25000)*AL$5,(X120-25000)*AL$5),0)</f>
        <v>0</v>
      </c>
      <c r="AM120" s="82" t="n">
        <f aca="false">IF(X120&gt;30000,(X120-30000)*AM$5,0)</f>
        <v>0</v>
      </c>
      <c r="AN120" s="89" t="n">
        <f aca="false">SUM(AH120:AM120)</f>
        <v>73.5294</v>
      </c>
      <c r="AO120" s="84" t="n">
        <f aca="false">IF(Z120&gt;3260,IF(Z120&gt;9510,(9510-3260)*AO$5,(Z120-3260)*AO$5),0)</f>
        <v>187.5</v>
      </c>
      <c r="AP120" s="87" t="n">
        <f aca="false">IF(Z120&gt;9510,IF(Z120&gt;15000,(15000-9510)*AP$5,(Z120-9510)*AP$5),0)</f>
        <v>274.5</v>
      </c>
      <c r="AQ120" s="87" t="n">
        <f aca="false">IF(Z120&gt;15000,IF(Z120&gt;20000,(20000-15000)*AQ$5,(Z120-15000)*AQ$5),0)</f>
        <v>375</v>
      </c>
      <c r="AR120" s="87" t="n">
        <f aca="false">IF(Z120&gt;20000,IF(Z120&gt;25000,(25000-20000)*AR$5,(Z120-20000)*AR$5),0)</f>
        <v>500</v>
      </c>
      <c r="AS120" s="87" t="n">
        <f aca="false">IF(Z120&gt;25000,IF(Z120&gt;30000,(30000-25000)*AS$5,(Z120-25000)*AS$5),0)</f>
        <v>750</v>
      </c>
      <c r="AT120" s="82" t="n">
        <f aca="false">IF(Z120&gt;30000,(Z120-30000)*AT$5,0)</f>
        <v>19492.818</v>
      </c>
      <c r="AU120" s="89" t="n">
        <f aca="false">SUM(AO120:AT120)</f>
        <v>21579.818</v>
      </c>
      <c r="AV120" s="90" t="n">
        <f aca="false">AU120-AN120</f>
        <v>21506.2886</v>
      </c>
      <c r="AW120" s="86"/>
      <c r="AX120" s="79" t="n">
        <f aca="false">Y120-AG120-AV120-AW120</f>
        <v>88535.9614</v>
      </c>
      <c r="AY120" s="91" t="s">
        <v>35</v>
      </c>
    </row>
    <row r="121" customFormat="false" ht="16.5" hidden="false" customHeight="true" outlineLevel="0" collapsed="false">
      <c r="B121" s="63" t="n">
        <v>116</v>
      </c>
      <c r="C121" s="63"/>
      <c r="D121" s="63"/>
      <c r="E121" s="64" t="s">
        <v>161</v>
      </c>
      <c r="F121" s="65" t="s">
        <v>162</v>
      </c>
      <c r="G121" s="66" t="n">
        <v>104</v>
      </c>
      <c r="H121" s="67" t="n">
        <v>9053.69</v>
      </c>
      <c r="I121" s="66" t="n">
        <v>196</v>
      </c>
      <c r="J121" s="68" t="n">
        <v>8123.82</v>
      </c>
      <c r="K121" s="66" t="n">
        <v>184</v>
      </c>
      <c r="L121" s="69" t="n">
        <v>7626.44</v>
      </c>
      <c r="M121" s="70" t="n">
        <f aca="false">(H121+J121+L121)/3</f>
        <v>8267.98333333333</v>
      </c>
      <c r="N121" s="71" t="n">
        <v>4</v>
      </c>
      <c r="O121" s="71" t="n">
        <v>4</v>
      </c>
      <c r="P121" s="71" t="n">
        <v>4</v>
      </c>
      <c r="Q121" s="72" t="n">
        <f aca="false">SUM(N121:P121)/IF((3-COUNTIF(N121:P121,"NE")=0),1,(3-COUNTIF(N121:P121,"NE")))</f>
        <v>4</v>
      </c>
      <c r="R121" s="72" t="n">
        <f aca="false">IF(Q121&lt;=2,0,Q121)</f>
        <v>4</v>
      </c>
      <c r="S121" s="73" t="n">
        <f aca="false">M121*R121</f>
        <v>33071.9333333333</v>
      </c>
      <c r="T121" s="74" t="n">
        <f aca="false">$M$3</f>
        <v>4.94188619900111</v>
      </c>
      <c r="U121" s="75" t="n">
        <f aca="false">ROUNDDOWN(S121*T121,2)</f>
        <v>163437.73</v>
      </c>
      <c r="V121" s="76"/>
      <c r="W121" s="21"/>
      <c r="X121" s="78" t="n">
        <f aca="false">VLOOKUP(E121,SALARIO!$D$4:$G$252,4,FALSE())</f>
        <v>7626.44</v>
      </c>
      <c r="Y121" s="79" t="n">
        <f aca="false">U121</f>
        <v>163437.73</v>
      </c>
      <c r="Z121" s="80" t="n">
        <f aca="false">X121+Y121</f>
        <v>171064.17</v>
      </c>
      <c r="AA121" s="81" t="n">
        <f aca="false">IF(X121&lt;=15000,X121*AA$5,15000*AA$5)</f>
        <v>381.322</v>
      </c>
      <c r="AB121" s="82" t="n">
        <f aca="false">IF(X121&lt;=15000,0,(X121-15000)*AB$5)</f>
        <v>0</v>
      </c>
      <c r="AC121" s="94" t="n">
        <f aca="false">SUM(AA121:AB121)</f>
        <v>381.322</v>
      </c>
      <c r="AD121" s="84" t="n">
        <f aca="false">IF(Z121&lt;=15000,Z121*AD$5,15000*AD$5)</f>
        <v>750</v>
      </c>
      <c r="AE121" s="82" t="n">
        <f aca="false">IF(Z121&lt;=15000,0,(Z121-15000)*AE$5)</f>
        <v>15606.417</v>
      </c>
      <c r="AF121" s="85" t="n">
        <f aca="false">SUM(AD121:AE121)</f>
        <v>16356.417</v>
      </c>
      <c r="AG121" s="86" t="n">
        <f aca="false">AF121-AC121</f>
        <v>15975.095</v>
      </c>
      <c r="AH121" s="84" t="n">
        <f aca="false">IF(X121&gt;3260,IF(X121&gt;9510,(9510-3260)*AH$5,(X121-3260)*AH$5),0)</f>
        <v>130.9932</v>
      </c>
      <c r="AI121" s="87" t="n">
        <f aca="false">IF(X121&gt;9510,IF(X121&gt;15000,(15000-9510)*AI$5,(X121-9510)*AI$5),0)</f>
        <v>0</v>
      </c>
      <c r="AJ121" s="87" t="n">
        <f aca="false">IF(X121&gt;15000,IF(X121&gt;20000,(20000-15000)*AJ$5,(X121-15000)*AJ$5),0)</f>
        <v>0</v>
      </c>
      <c r="AK121" s="87" t="n">
        <f aca="false">IF(X121&gt;20000,IF(X121&gt;25000,(25000-20000)*AK$5,(X121-20000)*AK$5),0)</f>
        <v>0</v>
      </c>
      <c r="AL121" s="87" t="n">
        <f aca="false">IF(X121&gt;25000,IF(X121&gt;30000,(30000-25000)*AL$5,(X121-25000)*AL$5),0)</f>
        <v>0</v>
      </c>
      <c r="AM121" s="82" t="n">
        <f aca="false">IF(X121&gt;30000,(X121-30000)*AM$5,0)</f>
        <v>0</v>
      </c>
      <c r="AN121" s="89" t="n">
        <f aca="false">SUM(AH121:AM121)</f>
        <v>130.9932</v>
      </c>
      <c r="AO121" s="84" t="n">
        <f aca="false">IF(Z121&gt;3260,IF(Z121&gt;9510,(9510-3260)*AO$5,(Z121-3260)*AO$5),0)</f>
        <v>187.5</v>
      </c>
      <c r="AP121" s="87" t="n">
        <f aca="false">IF(Z121&gt;9510,IF(Z121&gt;15000,(15000-9510)*AP$5,(Z121-9510)*AP$5),0)</f>
        <v>274.5</v>
      </c>
      <c r="AQ121" s="87" t="n">
        <f aca="false">IF(Z121&gt;15000,IF(Z121&gt;20000,(20000-15000)*AQ$5,(Z121-15000)*AQ$5),0)</f>
        <v>375</v>
      </c>
      <c r="AR121" s="87" t="n">
        <f aca="false">IF(Z121&gt;20000,IF(Z121&gt;25000,(25000-20000)*AR$5,(Z121-20000)*AR$5),0)</f>
        <v>500</v>
      </c>
      <c r="AS121" s="87" t="n">
        <f aca="false">IF(Z121&gt;25000,IF(Z121&gt;30000,(30000-25000)*AS$5,(Z121-25000)*AS$5),0)</f>
        <v>750</v>
      </c>
      <c r="AT121" s="82" t="n">
        <f aca="false">IF(Z121&gt;30000,(Z121-30000)*AT$5,0)</f>
        <v>28212.834</v>
      </c>
      <c r="AU121" s="89" t="n">
        <f aca="false">SUM(AO121:AT121)</f>
        <v>30299.834</v>
      </c>
      <c r="AV121" s="90" t="n">
        <f aca="false">AU121-AN121</f>
        <v>30168.8408</v>
      </c>
      <c r="AW121" s="86"/>
      <c r="AX121" s="79" t="n">
        <f aca="false">Y121-AG121-AV121-AW121</f>
        <v>117293.7942</v>
      </c>
      <c r="AY121" s="91" t="s">
        <v>35</v>
      </c>
    </row>
    <row r="122" customFormat="false" ht="16.5" hidden="false" customHeight="true" outlineLevel="0" collapsed="false">
      <c r="B122" s="63" t="n">
        <v>117</v>
      </c>
      <c r="C122" s="63"/>
      <c r="D122" s="63"/>
      <c r="E122" s="64" t="s">
        <v>163</v>
      </c>
      <c r="F122" s="65" t="s">
        <v>57</v>
      </c>
      <c r="G122" s="66" t="n">
        <v>191.25</v>
      </c>
      <c r="H122" s="67" t="n">
        <v>9234</v>
      </c>
      <c r="I122" s="66" t="n">
        <v>102</v>
      </c>
      <c r="J122" s="68" t="n">
        <v>3165.8</v>
      </c>
      <c r="K122" s="66" t="n">
        <v>204</v>
      </c>
      <c r="L122" s="69" t="n">
        <v>6331.6</v>
      </c>
      <c r="M122" s="70" t="n">
        <f aca="false">(H122+J122+L122)/3</f>
        <v>6243.8</v>
      </c>
      <c r="N122" s="71" t="n">
        <v>4</v>
      </c>
      <c r="O122" s="71" t="n">
        <v>4</v>
      </c>
      <c r="P122" s="71" t="n">
        <v>4</v>
      </c>
      <c r="Q122" s="72" t="n">
        <f aca="false">SUM(N122:P122)/IF((3-COUNTIF(N122:P122,"NE")=0),1,(3-COUNTIF(N122:P122,"NE")))</f>
        <v>4</v>
      </c>
      <c r="R122" s="72" t="n">
        <f aca="false">IF(Q122&lt;=2,0,Q122)</f>
        <v>4</v>
      </c>
      <c r="S122" s="73" t="n">
        <f aca="false">M122*R122</f>
        <v>24975.2</v>
      </c>
      <c r="T122" s="74" t="n">
        <f aca="false">$M$3</f>
        <v>4.94188619900111</v>
      </c>
      <c r="U122" s="75" t="n">
        <f aca="false">ROUNDDOWN(S122*T122,2)</f>
        <v>123424.59</v>
      </c>
      <c r="V122" s="76"/>
      <c r="W122" s="21"/>
      <c r="X122" s="78" t="n">
        <f aca="false">VLOOKUP(E122,SALARIO!$D$4:$G$252,4,FALSE())</f>
        <v>6331.6</v>
      </c>
      <c r="Y122" s="79" t="n">
        <f aca="false">U122</f>
        <v>123424.59</v>
      </c>
      <c r="Z122" s="80" t="n">
        <f aca="false">X122+Y122</f>
        <v>129756.19</v>
      </c>
      <c r="AA122" s="81" t="n">
        <f aca="false">IF(X122&lt;=15000,X122*AA$5,15000*AA$5)</f>
        <v>316.58</v>
      </c>
      <c r="AB122" s="82" t="n">
        <f aca="false">IF(X122&lt;=15000,0,(X122-15000)*AB$5)</f>
        <v>0</v>
      </c>
      <c r="AC122" s="94" t="n">
        <f aca="false">SUM(AA122:AB122)</f>
        <v>316.58</v>
      </c>
      <c r="AD122" s="84" t="n">
        <f aca="false">IF(Z122&lt;=15000,Z122*AD$5,15000*AD$5)</f>
        <v>750</v>
      </c>
      <c r="AE122" s="82" t="n">
        <f aca="false">IF(Z122&lt;=15000,0,(Z122-15000)*AE$5)</f>
        <v>11475.619</v>
      </c>
      <c r="AF122" s="85" t="n">
        <f aca="false">SUM(AD122:AE122)</f>
        <v>12225.619</v>
      </c>
      <c r="AG122" s="86" t="n">
        <f aca="false">AF122-AC122</f>
        <v>11909.039</v>
      </c>
      <c r="AH122" s="84" t="n">
        <f aca="false">IF(X122&gt;3260,IF(X122&gt;9510,(9510-3260)*AH$5,(X122-3260)*AH$5),0)</f>
        <v>92.148</v>
      </c>
      <c r="AI122" s="87" t="n">
        <f aca="false">IF(X122&gt;9510,IF(X122&gt;15000,(15000-9510)*AI$5,(X122-9510)*AI$5),0)</f>
        <v>0</v>
      </c>
      <c r="AJ122" s="87" t="n">
        <f aca="false">IF(X122&gt;15000,IF(X122&gt;20000,(20000-15000)*AJ$5,(X122-15000)*AJ$5),0)</f>
        <v>0</v>
      </c>
      <c r="AK122" s="87" t="n">
        <f aca="false">IF(X122&gt;20000,IF(X122&gt;25000,(25000-20000)*AK$5,(X122-20000)*AK$5),0)</f>
        <v>0</v>
      </c>
      <c r="AL122" s="87" t="n">
        <f aca="false">IF(X122&gt;25000,IF(X122&gt;30000,(30000-25000)*AL$5,(X122-25000)*AL$5),0)</f>
        <v>0</v>
      </c>
      <c r="AM122" s="82" t="n">
        <f aca="false">IF(X122&gt;30000,(X122-30000)*AM$5,0)</f>
        <v>0</v>
      </c>
      <c r="AN122" s="89" t="n">
        <f aca="false">SUM(AH122:AM122)</f>
        <v>92.148</v>
      </c>
      <c r="AO122" s="84" t="n">
        <f aca="false">IF(Z122&gt;3260,IF(Z122&gt;9510,(9510-3260)*AO$5,(Z122-3260)*AO$5),0)</f>
        <v>187.5</v>
      </c>
      <c r="AP122" s="87" t="n">
        <f aca="false">IF(Z122&gt;9510,IF(Z122&gt;15000,(15000-9510)*AP$5,(Z122-9510)*AP$5),0)</f>
        <v>274.5</v>
      </c>
      <c r="AQ122" s="87" t="n">
        <f aca="false">IF(Z122&gt;15000,IF(Z122&gt;20000,(20000-15000)*AQ$5,(Z122-15000)*AQ$5),0)</f>
        <v>375</v>
      </c>
      <c r="AR122" s="87" t="n">
        <f aca="false">IF(Z122&gt;20000,IF(Z122&gt;25000,(25000-20000)*AR$5,(Z122-20000)*AR$5),0)</f>
        <v>500</v>
      </c>
      <c r="AS122" s="87" t="n">
        <f aca="false">IF(Z122&gt;25000,IF(Z122&gt;30000,(30000-25000)*AS$5,(Z122-25000)*AS$5),0)</f>
        <v>750</v>
      </c>
      <c r="AT122" s="82" t="n">
        <f aca="false">IF(Z122&gt;30000,(Z122-30000)*AT$5,0)</f>
        <v>19951.238</v>
      </c>
      <c r="AU122" s="89" t="n">
        <f aca="false">SUM(AO122:AT122)</f>
        <v>22038.238</v>
      </c>
      <c r="AV122" s="90" t="n">
        <f aca="false">AU122-AN122</f>
        <v>21946.09</v>
      </c>
      <c r="AW122" s="86"/>
      <c r="AX122" s="79" t="n">
        <f aca="false">Y122-AG122-AV122-AW122</f>
        <v>89569.461</v>
      </c>
      <c r="AY122" s="91" t="s">
        <v>35</v>
      </c>
    </row>
    <row r="123" customFormat="false" ht="16.5" hidden="false" customHeight="true" outlineLevel="0" collapsed="false">
      <c r="B123" s="62" t="n">
        <v>118</v>
      </c>
      <c r="C123" s="62"/>
      <c r="D123" s="62"/>
      <c r="E123" s="64" t="s">
        <v>164</v>
      </c>
      <c r="F123" s="65" t="s">
        <v>118</v>
      </c>
      <c r="G123" s="66" t="n">
        <v>116</v>
      </c>
      <c r="H123" s="67" t="n">
        <v>2860.97</v>
      </c>
      <c r="I123" s="66" t="n">
        <v>193</v>
      </c>
      <c r="J123" s="68" t="n">
        <v>4151.63</v>
      </c>
      <c r="K123" s="66" t="n">
        <v>185</v>
      </c>
      <c r="L123" s="69" t="n">
        <v>3979.54</v>
      </c>
      <c r="M123" s="70" t="n">
        <f aca="false">(H123+J123+L123)/3</f>
        <v>3664.04666666667</v>
      </c>
      <c r="N123" s="71" t="n">
        <v>4</v>
      </c>
      <c r="O123" s="71" t="n">
        <v>4</v>
      </c>
      <c r="P123" s="71" t="n">
        <v>4</v>
      </c>
      <c r="Q123" s="72" t="n">
        <f aca="false">SUM(N123:P123)/IF((3-COUNTIF(N123:P123,"NE")=0),1,(3-COUNTIF(N123:P123,"NE")))</f>
        <v>4</v>
      </c>
      <c r="R123" s="72" t="n">
        <f aca="false">IF(Q123&lt;=2,0,Q123)</f>
        <v>4</v>
      </c>
      <c r="S123" s="73" t="n">
        <f aca="false">M123*R123</f>
        <v>14656.1866666667</v>
      </c>
      <c r="T123" s="74" t="n">
        <f aca="false">$M$3</f>
        <v>4.94188619900111</v>
      </c>
      <c r="U123" s="75" t="n">
        <f aca="false">ROUNDDOWN(S123*T123,2)</f>
        <v>72429.2</v>
      </c>
      <c r="V123" s="76"/>
      <c r="W123" s="21"/>
      <c r="X123" s="78" t="n">
        <f aca="false">VLOOKUP(E123,SALARIO!$D$4:$G$252,4,FALSE())</f>
        <v>3979.54</v>
      </c>
      <c r="Y123" s="79" t="n">
        <f aca="false">U123</f>
        <v>72429.2</v>
      </c>
      <c r="Z123" s="80" t="n">
        <f aca="false">X123+Y123</f>
        <v>76408.74</v>
      </c>
      <c r="AA123" s="81" t="n">
        <f aca="false">IF(X123&lt;=15000,X123*AA$5,15000*AA$5)</f>
        <v>198.977</v>
      </c>
      <c r="AB123" s="82" t="n">
        <f aca="false">IF(X123&lt;=15000,0,(X123-15000)*AB$5)</f>
        <v>0</v>
      </c>
      <c r="AC123" s="94" t="n">
        <f aca="false">SUM(AA123:AB123)</f>
        <v>198.977</v>
      </c>
      <c r="AD123" s="84" t="n">
        <f aca="false">IF(Z123&lt;=15000,Z123*AD$5,15000*AD$5)</f>
        <v>750</v>
      </c>
      <c r="AE123" s="82" t="n">
        <f aca="false">IF(Z123&lt;=15000,0,(Z123-15000)*AE$5)</f>
        <v>6140.874</v>
      </c>
      <c r="AF123" s="85" t="n">
        <f aca="false">SUM(AD123:AE123)</f>
        <v>6890.874</v>
      </c>
      <c r="AG123" s="86" t="n">
        <f aca="false">AF123-AC123</f>
        <v>6691.897</v>
      </c>
      <c r="AH123" s="84" t="n">
        <f aca="false">IF(X123&gt;3260,IF(X123&gt;9510,(9510-3260)*AH$5,(X123-3260)*AH$5),0)</f>
        <v>21.5862</v>
      </c>
      <c r="AI123" s="87" t="n">
        <f aca="false">IF(X123&gt;9510,IF(X123&gt;15000,(15000-9510)*AI$5,(X123-9510)*AI$5),0)</f>
        <v>0</v>
      </c>
      <c r="AJ123" s="87" t="n">
        <f aca="false">IF(X123&gt;15000,IF(X123&gt;20000,(20000-15000)*AJ$5,(X123-15000)*AJ$5),0)</f>
        <v>0</v>
      </c>
      <c r="AK123" s="87" t="n">
        <f aca="false">IF(X123&gt;20000,IF(X123&gt;25000,(25000-20000)*AK$5,(X123-20000)*AK$5),0)</f>
        <v>0</v>
      </c>
      <c r="AL123" s="87" t="n">
        <f aca="false">IF(X123&gt;25000,IF(X123&gt;30000,(30000-25000)*AL$5,(X123-25000)*AL$5),0)</f>
        <v>0</v>
      </c>
      <c r="AM123" s="82" t="n">
        <f aca="false">IF(X123&gt;30000,(X123-30000)*AM$5,0)</f>
        <v>0</v>
      </c>
      <c r="AN123" s="89" t="n">
        <f aca="false">SUM(AH123:AM123)</f>
        <v>21.5862</v>
      </c>
      <c r="AO123" s="84" t="n">
        <f aca="false">IF(Z123&gt;3260,IF(Z123&gt;9510,(9510-3260)*AO$5,(Z123-3260)*AO$5),0)</f>
        <v>187.5</v>
      </c>
      <c r="AP123" s="87" t="n">
        <f aca="false">IF(Z123&gt;9510,IF(Z123&gt;15000,(15000-9510)*AP$5,(Z123-9510)*AP$5),0)</f>
        <v>274.5</v>
      </c>
      <c r="AQ123" s="87" t="n">
        <f aca="false">IF(Z123&gt;15000,IF(Z123&gt;20000,(20000-15000)*AQ$5,(Z123-15000)*AQ$5),0)</f>
        <v>375</v>
      </c>
      <c r="AR123" s="87" t="n">
        <f aca="false">IF(Z123&gt;20000,IF(Z123&gt;25000,(25000-20000)*AR$5,(Z123-20000)*AR$5),0)</f>
        <v>500</v>
      </c>
      <c r="AS123" s="87" t="n">
        <f aca="false">IF(Z123&gt;25000,IF(Z123&gt;30000,(30000-25000)*AS$5,(Z123-25000)*AS$5),0)</f>
        <v>750</v>
      </c>
      <c r="AT123" s="82" t="n">
        <f aca="false">IF(Z123&gt;30000,(Z123-30000)*AT$5,0)</f>
        <v>9281.748</v>
      </c>
      <c r="AU123" s="89" t="n">
        <f aca="false">SUM(AO123:AT123)</f>
        <v>11368.748</v>
      </c>
      <c r="AV123" s="90" t="n">
        <f aca="false">AU123-AN123</f>
        <v>11347.1618</v>
      </c>
      <c r="AW123" s="86"/>
      <c r="AX123" s="79" t="n">
        <f aca="false">Y123-AG123-AV123-AW123</f>
        <v>54390.1412</v>
      </c>
      <c r="AY123" s="91" t="s">
        <v>35</v>
      </c>
    </row>
    <row r="124" customFormat="false" ht="16.5" hidden="false" customHeight="true" outlineLevel="0" collapsed="false">
      <c r="B124" s="63" t="n">
        <v>119</v>
      </c>
      <c r="C124" s="63"/>
      <c r="D124" s="63"/>
      <c r="E124" s="64" t="s">
        <v>165</v>
      </c>
      <c r="F124" s="65" t="s">
        <v>47</v>
      </c>
      <c r="G124" s="66" t="n">
        <v>191.25</v>
      </c>
      <c r="H124" s="67" t="n">
        <v>5475.35</v>
      </c>
      <c r="I124" s="66" t="n">
        <v>191.25</v>
      </c>
      <c r="J124" s="68" t="n">
        <v>5133.14</v>
      </c>
      <c r="K124" s="66" t="n">
        <v>204</v>
      </c>
      <c r="L124" s="69" t="n">
        <v>5475.35</v>
      </c>
      <c r="M124" s="70" t="n">
        <f aca="false">(H124+J124+L124)/3</f>
        <v>5361.28</v>
      </c>
      <c r="N124" s="71" t="n">
        <v>4</v>
      </c>
      <c r="O124" s="71" t="n">
        <v>4</v>
      </c>
      <c r="P124" s="71" t="n">
        <v>4</v>
      </c>
      <c r="Q124" s="72" t="n">
        <f aca="false">SUM(N124:P124)/IF((3-COUNTIF(N124:P124,"NE")=0),1,(3-COUNTIF(N124:P124,"NE")))</f>
        <v>4</v>
      </c>
      <c r="R124" s="72" t="n">
        <f aca="false">IF(Q124&lt;=2,0,Q124)</f>
        <v>4</v>
      </c>
      <c r="S124" s="73" t="n">
        <f aca="false">M124*R124</f>
        <v>21445.12</v>
      </c>
      <c r="T124" s="74" t="n">
        <f aca="false">$M$3</f>
        <v>4.94188619900111</v>
      </c>
      <c r="U124" s="75" t="n">
        <f aca="false">ROUNDDOWN(S124*T124,2)</f>
        <v>105979.34</v>
      </c>
      <c r="V124" s="76"/>
      <c r="W124" s="21"/>
      <c r="X124" s="78" t="n">
        <f aca="false">VLOOKUP(E124,SALARIO!$D$4:$G$252,4,FALSE())</f>
        <v>5475.35</v>
      </c>
      <c r="Y124" s="79" t="n">
        <f aca="false">U124</f>
        <v>105979.34</v>
      </c>
      <c r="Z124" s="80" t="n">
        <f aca="false">X124+Y124</f>
        <v>111454.69</v>
      </c>
      <c r="AA124" s="81" t="n">
        <f aca="false">IF(X124&lt;=15000,X124*AA$5,15000*AA$5)</f>
        <v>273.7675</v>
      </c>
      <c r="AB124" s="82" t="n">
        <f aca="false">IF(X124&lt;=15000,0,(X124-15000)*AB$5)</f>
        <v>0</v>
      </c>
      <c r="AC124" s="94" t="n">
        <f aca="false">SUM(AA124:AB124)</f>
        <v>273.7675</v>
      </c>
      <c r="AD124" s="84" t="n">
        <f aca="false">IF(Z124&lt;=15000,Z124*AD$5,15000*AD$5)</f>
        <v>750</v>
      </c>
      <c r="AE124" s="82" t="n">
        <f aca="false">IF(Z124&lt;=15000,0,(Z124-15000)*AE$5)</f>
        <v>9645.469</v>
      </c>
      <c r="AF124" s="85" t="n">
        <f aca="false">SUM(AD124:AE124)</f>
        <v>10395.469</v>
      </c>
      <c r="AG124" s="86" t="n">
        <f aca="false">AF124-AC124</f>
        <v>10121.7015</v>
      </c>
      <c r="AH124" s="84" t="n">
        <f aca="false">IF(X124&gt;3260,IF(X124&gt;9510,(9510-3260)*AH$5,(X124-3260)*AH$5),0)</f>
        <v>66.4605</v>
      </c>
      <c r="AI124" s="87" t="n">
        <f aca="false">IF(X124&gt;9510,IF(X124&gt;15000,(15000-9510)*AI$5,(X124-9510)*AI$5),0)</f>
        <v>0</v>
      </c>
      <c r="AJ124" s="87" t="n">
        <f aca="false">IF(X124&gt;15000,IF(X124&gt;20000,(20000-15000)*AJ$5,(X124-15000)*AJ$5),0)</f>
        <v>0</v>
      </c>
      <c r="AK124" s="87" t="n">
        <f aca="false">IF(X124&gt;20000,IF(X124&gt;25000,(25000-20000)*AK$5,(X124-20000)*AK$5),0)</f>
        <v>0</v>
      </c>
      <c r="AL124" s="87" t="n">
        <f aca="false">IF(X124&gt;25000,IF(X124&gt;30000,(30000-25000)*AL$5,(X124-25000)*AL$5),0)</f>
        <v>0</v>
      </c>
      <c r="AM124" s="82" t="n">
        <f aca="false">IF(X124&gt;30000,(X124-30000)*AM$5,0)</f>
        <v>0</v>
      </c>
      <c r="AN124" s="89" t="n">
        <f aca="false">SUM(AH124:AM124)</f>
        <v>66.4605</v>
      </c>
      <c r="AO124" s="84" t="n">
        <f aca="false">IF(Z124&gt;3260,IF(Z124&gt;9510,(9510-3260)*AO$5,(Z124-3260)*AO$5),0)</f>
        <v>187.5</v>
      </c>
      <c r="AP124" s="87" t="n">
        <f aca="false">IF(Z124&gt;9510,IF(Z124&gt;15000,(15000-9510)*AP$5,(Z124-9510)*AP$5),0)</f>
        <v>274.5</v>
      </c>
      <c r="AQ124" s="87" t="n">
        <f aca="false">IF(Z124&gt;15000,IF(Z124&gt;20000,(20000-15000)*AQ$5,(Z124-15000)*AQ$5),0)</f>
        <v>375</v>
      </c>
      <c r="AR124" s="87" t="n">
        <f aca="false">IF(Z124&gt;20000,IF(Z124&gt;25000,(25000-20000)*AR$5,(Z124-20000)*AR$5),0)</f>
        <v>500</v>
      </c>
      <c r="AS124" s="87" t="n">
        <f aca="false">IF(Z124&gt;25000,IF(Z124&gt;30000,(30000-25000)*AS$5,(Z124-25000)*AS$5),0)</f>
        <v>750</v>
      </c>
      <c r="AT124" s="82" t="n">
        <f aca="false">IF(Z124&gt;30000,(Z124-30000)*AT$5,0)</f>
        <v>16290.938</v>
      </c>
      <c r="AU124" s="89" t="n">
        <f aca="false">SUM(AO124:AT124)</f>
        <v>18377.938</v>
      </c>
      <c r="AV124" s="90" t="n">
        <f aca="false">AU124-AN124</f>
        <v>18311.4775</v>
      </c>
      <c r="AW124" s="86"/>
      <c r="AX124" s="79" t="n">
        <f aca="false">Y124-AG124-AV124-AW124</f>
        <v>77546.161</v>
      </c>
      <c r="AY124" s="91" t="s">
        <v>35</v>
      </c>
    </row>
    <row r="125" customFormat="false" ht="16.5" hidden="false" customHeight="true" outlineLevel="0" collapsed="false">
      <c r="B125" s="63" t="n">
        <v>120</v>
      </c>
      <c r="C125" s="63"/>
      <c r="D125" s="63"/>
      <c r="E125" s="64" t="s">
        <v>166</v>
      </c>
      <c r="F125" s="65" t="s">
        <v>57</v>
      </c>
      <c r="G125" s="66" t="n">
        <v>204</v>
      </c>
      <c r="H125" s="67" t="n">
        <v>7123.05</v>
      </c>
      <c r="I125" s="66" t="n">
        <v>204</v>
      </c>
      <c r="J125" s="68" t="n">
        <v>6331.6</v>
      </c>
      <c r="K125" s="66" t="n">
        <v>178.5</v>
      </c>
      <c r="L125" s="69" t="n">
        <v>5540.15</v>
      </c>
      <c r="M125" s="70" t="n">
        <f aca="false">(H125+J125+L125)/3</f>
        <v>6331.6</v>
      </c>
      <c r="N125" s="71" t="n">
        <v>4</v>
      </c>
      <c r="O125" s="71" t="n">
        <v>4</v>
      </c>
      <c r="P125" s="71" t="n">
        <v>4</v>
      </c>
      <c r="Q125" s="72" t="n">
        <f aca="false">SUM(N125:P125)/IF((3-COUNTIF(N125:P125,"NE")=0),1,(3-COUNTIF(N125:P125,"NE")))</f>
        <v>4</v>
      </c>
      <c r="R125" s="72" t="n">
        <f aca="false">IF(Q125&lt;=2,0,Q125)</f>
        <v>4</v>
      </c>
      <c r="S125" s="73" t="n">
        <f aca="false">M125*R125</f>
        <v>25326.4</v>
      </c>
      <c r="T125" s="74" t="n">
        <f aca="false">$M$3</f>
        <v>4.94188619900111</v>
      </c>
      <c r="U125" s="75" t="n">
        <f aca="false">ROUNDDOWN(S125*T125,2)</f>
        <v>125160.18</v>
      </c>
      <c r="V125" s="76"/>
      <c r="W125" s="21"/>
      <c r="X125" s="78" t="n">
        <f aca="false">VLOOKUP(E125,SALARIO!$D$4:$G$252,4,FALSE())</f>
        <v>5540.15</v>
      </c>
      <c r="Y125" s="79" t="n">
        <f aca="false">U125</f>
        <v>125160.18</v>
      </c>
      <c r="Z125" s="80" t="n">
        <f aca="false">X125+Y125</f>
        <v>130700.33</v>
      </c>
      <c r="AA125" s="81" t="n">
        <f aca="false">IF(X125&lt;=15000,X125*AA$5,15000*AA$5)</f>
        <v>277.0075</v>
      </c>
      <c r="AB125" s="82" t="n">
        <f aca="false">IF(X125&lt;=15000,0,(X125-15000)*AB$5)</f>
        <v>0</v>
      </c>
      <c r="AC125" s="94" t="n">
        <f aca="false">SUM(AA125:AB125)</f>
        <v>277.0075</v>
      </c>
      <c r="AD125" s="84" t="n">
        <f aca="false">IF(Z125&lt;=15000,Z125*AD$5,15000*AD$5)</f>
        <v>750</v>
      </c>
      <c r="AE125" s="82" t="n">
        <f aca="false">IF(Z125&lt;=15000,0,(Z125-15000)*AE$5)</f>
        <v>11570.033</v>
      </c>
      <c r="AF125" s="85" t="n">
        <f aca="false">SUM(AD125:AE125)</f>
        <v>12320.033</v>
      </c>
      <c r="AG125" s="86" t="n">
        <f aca="false">AF125-AC125</f>
        <v>12043.0255</v>
      </c>
      <c r="AH125" s="84" t="n">
        <f aca="false">IF(X125&gt;3260,IF(X125&gt;9510,(9510-3260)*AH$5,(X125-3260)*AH$5),0)</f>
        <v>68.4045</v>
      </c>
      <c r="AI125" s="87" t="n">
        <f aca="false">IF(X125&gt;9510,IF(X125&gt;15000,(15000-9510)*AI$5,(X125-9510)*AI$5),0)</f>
        <v>0</v>
      </c>
      <c r="AJ125" s="87" t="n">
        <f aca="false">IF(X125&gt;15000,IF(X125&gt;20000,(20000-15000)*AJ$5,(X125-15000)*AJ$5),0)</f>
        <v>0</v>
      </c>
      <c r="AK125" s="87" t="n">
        <f aca="false">IF(X125&gt;20000,IF(X125&gt;25000,(25000-20000)*AK$5,(X125-20000)*AK$5),0)</f>
        <v>0</v>
      </c>
      <c r="AL125" s="87" t="n">
        <f aca="false">IF(X125&gt;25000,IF(X125&gt;30000,(30000-25000)*AL$5,(X125-25000)*AL$5),0)</f>
        <v>0</v>
      </c>
      <c r="AM125" s="82" t="n">
        <f aca="false">IF(X125&gt;30000,(X125-30000)*AM$5,0)</f>
        <v>0</v>
      </c>
      <c r="AN125" s="89" t="n">
        <f aca="false">SUM(AH125:AM125)</f>
        <v>68.4045</v>
      </c>
      <c r="AO125" s="84" t="n">
        <f aca="false">IF(Z125&gt;3260,IF(Z125&gt;9510,(9510-3260)*AO$5,(Z125-3260)*AO$5),0)</f>
        <v>187.5</v>
      </c>
      <c r="AP125" s="87" t="n">
        <f aca="false">IF(Z125&gt;9510,IF(Z125&gt;15000,(15000-9510)*AP$5,(Z125-9510)*AP$5),0)</f>
        <v>274.5</v>
      </c>
      <c r="AQ125" s="87" t="n">
        <f aca="false">IF(Z125&gt;15000,IF(Z125&gt;20000,(20000-15000)*AQ$5,(Z125-15000)*AQ$5),0)</f>
        <v>375</v>
      </c>
      <c r="AR125" s="87" t="n">
        <f aca="false">IF(Z125&gt;20000,IF(Z125&gt;25000,(25000-20000)*AR$5,(Z125-20000)*AR$5),0)</f>
        <v>500</v>
      </c>
      <c r="AS125" s="87" t="n">
        <f aca="false">IF(Z125&gt;25000,IF(Z125&gt;30000,(30000-25000)*AS$5,(Z125-25000)*AS$5),0)</f>
        <v>750</v>
      </c>
      <c r="AT125" s="82" t="n">
        <f aca="false">IF(Z125&gt;30000,(Z125-30000)*AT$5,0)</f>
        <v>20140.066</v>
      </c>
      <c r="AU125" s="89" t="n">
        <f aca="false">SUM(AO125:AT125)</f>
        <v>22227.066</v>
      </c>
      <c r="AV125" s="90" t="n">
        <f aca="false">AU125-AN125</f>
        <v>22158.6615</v>
      </c>
      <c r="AW125" s="86"/>
      <c r="AX125" s="79" t="n">
        <f aca="false">Y125-AG125-AV125-AW125</f>
        <v>90958.493</v>
      </c>
      <c r="AY125" s="91" t="s">
        <v>35</v>
      </c>
    </row>
    <row r="126" customFormat="false" ht="16.5" hidden="false" customHeight="true" outlineLevel="0" collapsed="false">
      <c r="B126" s="62" t="n">
        <v>121</v>
      </c>
      <c r="C126" s="62"/>
      <c r="D126" s="62"/>
      <c r="E126" s="64" t="s">
        <v>167</v>
      </c>
      <c r="F126" s="65" t="s">
        <v>57</v>
      </c>
      <c r="G126" s="66" t="n">
        <v>102</v>
      </c>
      <c r="H126" s="67" t="n">
        <v>6823.14</v>
      </c>
      <c r="I126" s="66" t="n">
        <v>204</v>
      </c>
      <c r="J126" s="68" t="n">
        <v>6331.6</v>
      </c>
      <c r="K126" s="66" t="n">
        <v>178.5</v>
      </c>
      <c r="L126" s="69" t="n">
        <v>5540.15</v>
      </c>
      <c r="M126" s="70" t="n">
        <f aca="false">(H126+J126+L126)/3</f>
        <v>6231.63</v>
      </c>
      <c r="N126" s="71" t="n">
        <v>4</v>
      </c>
      <c r="O126" s="71" t="n">
        <v>4</v>
      </c>
      <c r="P126" s="71" t="n">
        <v>4</v>
      </c>
      <c r="Q126" s="72" t="n">
        <f aca="false">SUM(N126:P126)/IF((3-COUNTIF(N126:P126,"NE")=0),1,(3-COUNTIF(N126:P126,"NE")))</f>
        <v>4</v>
      </c>
      <c r="R126" s="72" t="n">
        <f aca="false">IF(Q126&lt;=2,0,Q126)</f>
        <v>4</v>
      </c>
      <c r="S126" s="73" t="n">
        <f aca="false">M126*R126</f>
        <v>24926.52</v>
      </c>
      <c r="T126" s="74" t="n">
        <f aca="false">$M$3</f>
        <v>4.94188619900111</v>
      </c>
      <c r="U126" s="75" t="n">
        <f aca="false">ROUNDDOWN(S126*T126,2)</f>
        <v>123184.02</v>
      </c>
      <c r="V126" s="76"/>
      <c r="W126" s="21"/>
      <c r="X126" s="78" t="n">
        <f aca="false">VLOOKUP(E126,SALARIO!$D$4:$G$252,4,FALSE())</f>
        <v>5540.15</v>
      </c>
      <c r="Y126" s="79" t="n">
        <f aca="false">U126</f>
        <v>123184.02</v>
      </c>
      <c r="Z126" s="80" t="n">
        <f aca="false">X126+Y126</f>
        <v>128724.17</v>
      </c>
      <c r="AA126" s="81" t="n">
        <f aca="false">IF(X126&lt;=15000,X126*AA$5,15000*AA$5)</f>
        <v>277.0075</v>
      </c>
      <c r="AB126" s="82" t="n">
        <f aca="false">IF(X126&lt;=15000,0,(X126-15000)*AB$5)</f>
        <v>0</v>
      </c>
      <c r="AC126" s="94" t="n">
        <f aca="false">SUM(AA126:AB126)</f>
        <v>277.0075</v>
      </c>
      <c r="AD126" s="84" t="n">
        <f aca="false">IF(Z126&lt;=15000,Z126*AD$5,15000*AD$5)</f>
        <v>750</v>
      </c>
      <c r="AE126" s="82" t="n">
        <f aca="false">IF(Z126&lt;=15000,0,(Z126-15000)*AE$5)</f>
        <v>11372.417</v>
      </c>
      <c r="AF126" s="85" t="n">
        <f aca="false">SUM(AD126:AE126)</f>
        <v>12122.417</v>
      </c>
      <c r="AG126" s="86" t="n">
        <f aca="false">AF126-AC126</f>
        <v>11845.4095</v>
      </c>
      <c r="AH126" s="84" t="n">
        <f aca="false">IF(X126&gt;3260,IF(X126&gt;9510,(9510-3260)*AH$5,(X126-3260)*AH$5),0)</f>
        <v>68.4045</v>
      </c>
      <c r="AI126" s="87" t="n">
        <f aca="false">IF(X126&gt;9510,IF(X126&gt;15000,(15000-9510)*AI$5,(X126-9510)*AI$5),0)</f>
        <v>0</v>
      </c>
      <c r="AJ126" s="87" t="n">
        <f aca="false">IF(X126&gt;15000,IF(X126&gt;20000,(20000-15000)*AJ$5,(X126-15000)*AJ$5),0)</f>
        <v>0</v>
      </c>
      <c r="AK126" s="87" t="n">
        <f aca="false">IF(X126&gt;20000,IF(X126&gt;25000,(25000-20000)*AK$5,(X126-20000)*AK$5),0)</f>
        <v>0</v>
      </c>
      <c r="AL126" s="87" t="n">
        <f aca="false">IF(X126&gt;25000,IF(X126&gt;30000,(30000-25000)*AL$5,(X126-25000)*AL$5),0)</f>
        <v>0</v>
      </c>
      <c r="AM126" s="82" t="n">
        <f aca="false">IF(X126&gt;30000,(X126-30000)*AM$5,0)</f>
        <v>0</v>
      </c>
      <c r="AN126" s="89" t="n">
        <f aca="false">SUM(AH126:AM126)</f>
        <v>68.4045</v>
      </c>
      <c r="AO126" s="84" t="n">
        <f aca="false">IF(Z126&gt;3260,IF(Z126&gt;9510,(9510-3260)*AO$5,(Z126-3260)*AO$5),0)</f>
        <v>187.5</v>
      </c>
      <c r="AP126" s="87" t="n">
        <f aca="false">IF(Z126&gt;9510,IF(Z126&gt;15000,(15000-9510)*AP$5,(Z126-9510)*AP$5),0)</f>
        <v>274.5</v>
      </c>
      <c r="AQ126" s="87" t="n">
        <f aca="false">IF(Z126&gt;15000,IF(Z126&gt;20000,(20000-15000)*AQ$5,(Z126-15000)*AQ$5),0)</f>
        <v>375</v>
      </c>
      <c r="AR126" s="87" t="n">
        <f aca="false">IF(Z126&gt;20000,IF(Z126&gt;25000,(25000-20000)*AR$5,(Z126-20000)*AR$5),0)</f>
        <v>500</v>
      </c>
      <c r="AS126" s="87" t="n">
        <f aca="false">IF(Z126&gt;25000,IF(Z126&gt;30000,(30000-25000)*AS$5,(Z126-25000)*AS$5),0)</f>
        <v>750</v>
      </c>
      <c r="AT126" s="82" t="n">
        <f aca="false">IF(Z126&gt;30000,(Z126-30000)*AT$5,0)</f>
        <v>19744.834</v>
      </c>
      <c r="AU126" s="89" t="n">
        <f aca="false">SUM(AO126:AT126)</f>
        <v>21831.834</v>
      </c>
      <c r="AV126" s="90" t="n">
        <f aca="false">AU126-AN126</f>
        <v>21763.4295</v>
      </c>
      <c r="AW126" s="86"/>
      <c r="AX126" s="79" t="n">
        <f aca="false">Y126-AG126-AV126-AW126</f>
        <v>89575.181</v>
      </c>
      <c r="AY126" s="91" t="s">
        <v>35</v>
      </c>
    </row>
    <row r="127" customFormat="false" ht="16.5" hidden="false" customHeight="true" outlineLevel="0" collapsed="false">
      <c r="B127" s="63" t="n">
        <v>122</v>
      </c>
      <c r="C127" s="63"/>
      <c r="D127" s="63"/>
      <c r="E127" s="64" t="s">
        <v>168</v>
      </c>
      <c r="F127" s="65" t="s">
        <v>57</v>
      </c>
      <c r="G127" s="66" t="n">
        <v>191.25</v>
      </c>
      <c r="H127" s="67" t="n">
        <v>9084.63</v>
      </c>
      <c r="I127" s="66" t="n">
        <v>89.25</v>
      </c>
      <c r="J127" s="68" t="n">
        <v>2770.07</v>
      </c>
      <c r="K127" s="66" t="n">
        <v>204</v>
      </c>
      <c r="L127" s="69" t="n">
        <v>6331.6</v>
      </c>
      <c r="M127" s="70" t="n">
        <f aca="false">(H127+J127+L127)/3</f>
        <v>6062.1</v>
      </c>
      <c r="N127" s="71" t="n">
        <v>4</v>
      </c>
      <c r="O127" s="71" t="n">
        <v>4</v>
      </c>
      <c r="P127" s="71" t="n">
        <v>4</v>
      </c>
      <c r="Q127" s="72" t="n">
        <f aca="false">SUM(N127:P127)/IF((3-COUNTIF(N127:P127,"NE")=0),1,(3-COUNTIF(N127:P127,"NE")))</f>
        <v>4</v>
      </c>
      <c r="R127" s="72" t="n">
        <f aca="false">IF(Q127&lt;=2,0,Q127)</f>
        <v>4</v>
      </c>
      <c r="S127" s="73" t="n">
        <f aca="false">M127*R127</f>
        <v>24248.4</v>
      </c>
      <c r="T127" s="74" t="n">
        <f aca="false">$M$3</f>
        <v>4.94188619900111</v>
      </c>
      <c r="U127" s="75" t="n">
        <f aca="false">ROUNDDOWN(S127*T127,2)</f>
        <v>119832.83</v>
      </c>
      <c r="V127" s="76"/>
      <c r="W127" s="21"/>
      <c r="X127" s="78" t="n">
        <f aca="false">VLOOKUP(E127,SALARIO!$D$4:$G$252,4,FALSE())</f>
        <v>6331.6</v>
      </c>
      <c r="Y127" s="79" t="n">
        <f aca="false">U127</f>
        <v>119832.83</v>
      </c>
      <c r="Z127" s="80" t="n">
        <f aca="false">X127+Y127</f>
        <v>126164.43</v>
      </c>
      <c r="AA127" s="81" t="n">
        <f aca="false">IF(X127&lt;=15000,X127*AA$5,15000*AA$5)</f>
        <v>316.58</v>
      </c>
      <c r="AB127" s="82" t="n">
        <f aca="false">IF(X127&lt;=15000,0,(X127-15000)*AB$5)</f>
        <v>0</v>
      </c>
      <c r="AC127" s="94" t="n">
        <f aca="false">SUM(AA127:AB127)</f>
        <v>316.58</v>
      </c>
      <c r="AD127" s="84" t="n">
        <f aca="false">IF(Z127&lt;=15000,Z127*AD$5,15000*AD$5)</f>
        <v>750</v>
      </c>
      <c r="AE127" s="82" t="n">
        <f aca="false">IF(Z127&lt;=15000,0,(Z127-15000)*AE$5)</f>
        <v>11116.443</v>
      </c>
      <c r="AF127" s="85" t="n">
        <f aca="false">SUM(AD127:AE127)</f>
        <v>11866.443</v>
      </c>
      <c r="AG127" s="86" t="n">
        <f aca="false">AF127-AC127</f>
        <v>11549.863</v>
      </c>
      <c r="AH127" s="84" t="n">
        <f aca="false">IF(X127&gt;3260,IF(X127&gt;9510,(9510-3260)*AH$5,(X127-3260)*AH$5),0)</f>
        <v>92.148</v>
      </c>
      <c r="AI127" s="87" t="n">
        <f aca="false">IF(X127&gt;9510,IF(X127&gt;15000,(15000-9510)*AI$5,(X127-9510)*AI$5),0)</f>
        <v>0</v>
      </c>
      <c r="AJ127" s="87" t="n">
        <f aca="false">IF(X127&gt;15000,IF(X127&gt;20000,(20000-15000)*AJ$5,(X127-15000)*AJ$5),0)</f>
        <v>0</v>
      </c>
      <c r="AK127" s="87" t="n">
        <f aca="false">IF(X127&gt;20000,IF(X127&gt;25000,(25000-20000)*AK$5,(X127-20000)*AK$5),0)</f>
        <v>0</v>
      </c>
      <c r="AL127" s="87" t="n">
        <f aca="false">IF(X127&gt;25000,IF(X127&gt;30000,(30000-25000)*AL$5,(X127-25000)*AL$5),0)</f>
        <v>0</v>
      </c>
      <c r="AM127" s="82" t="n">
        <f aca="false">IF(X127&gt;30000,(X127-30000)*AM$5,0)</f>
        <v>0</v>
      </c>
      <c r="AN127" s="89" t="n">
        <f aca="false">SUM(AH127:AM127)</f>
        <v>92.148</v>
      </c>
      <c r="AO127" s="84" t="n">
        <f aca="false">IF(Z127&gt;3260,IF(Z127&gt;9510,(9510-3260)*AO$5,(Z127-3260)*AO$5),0)</f>
        <v>187.5</v>
      </c>
      <c r="AP127" s="87" t="n">
        <f aca="false">IF(Z127&gt;9510,IF(Z127&gt;15000,(15000-9510)*AP$5,(Z127-9510)*AP$5),0)</f>
        <v>274.5</v>
      </c>
      <c r="AQ127" s="87" t="n">
        <f aca="false">IF(Z127&gt;15000,IF(Z127&gt;20000,(20000-15000)*AQ$5,(Z127-15000)*AQ$5),0)</f>
        <v>375</v>
      </c>
      <c r="AR127" s="87" t="n">
        <f aca="false">IF(Z127&gt;20000,IF(Z127&gt;25000,(25000-20000)*AR$5,(Z127-20000)*AR$5),0)</f>
        <v>500</v>
      </c>
      <c r="AS127" s="87" t="n">
        <f aca="false">IF(Z127&gt;25000,IF(Z127&gt;30000,(30000-25000)*AS$5,(Z127-25000)*AS$5),0)</f>
        <v>750</v>
      </c>
      <c r="AT127" s="82" t="n">
        <f aca="false">IF(Z127&gt;30000,(Z127-30000)*AT$5,0)</f>
        <v>19232.886</v>
      </c>
      <c r="AU127" s="89" t="n">
        <f aca="false">SUM(AO127:AT127)</f>
        <v>21319.886</v>
      </c>
      <c r="AV127" s="90" t="n">
        <f aca="false">AU127-AN127</f>
        <v>21227.738</v>
      </c>
      <c r="AW127" s="86"/>
      <c r="AX127" s="79" t="n">
        <f aca="false">Y127-AG127-AV127-AW127</f>
        <v>87055.229</v>
      </c>
      <c r="AY127" s="91" t="s">
        <v>35</v>
      </c>
    </row>
    <row r="128" customFormat="false" ht="16.5" hidden="false" customHeight="true" outlineLevel="0" collapsed="false">
      <c r="B128" s="63" t="n">
        <v>123</v>
      </c>
      <c r="C128" s="63"/>
      <c r="D128" s="63"/>
      <c r="E128" s="64" t="s">
        <v>169</v>
      </c>
      <c r="F128" s="65" t="s">
        <v>43</v>
      </c>
      <c r="G128" s="66" t="n">
        <v>204</v>
      </c>
      <c r="H128" s="67" t="n">
        <v>6159.77</v>
      </c>
      <c r="I128" s="66" t="n">
        <v>204</v>
      </c>
      <c r="J128" s="68" t="n">
        <v>5475.35</v>
      </c>
      <c r="K128" s="66" t="n">
        <v>178.5</v>
      </c>
      <c r="L128" s="69" t="n">
        <v>4790.93</v>
      </c>
      <c r="M128" s="70" t="n">
        <f aca="false">(H128+J128+L128)/3</f>
        <v>5475.35</v>
      </c>
      <c r="N128" s="71" t="n">
        <v>4</v>
      </c>
      <c r="O128" s="71" t="n">
        <v>4</v>
      </c>
      <c r="P128" s="71" t="n">
        <v>4</v>
      </c>
      <c r="Q128" s="72" t="n">
        <f aca="false">SUM(N128:P128)/IF((3-COUNTIF(N128:P128,"NE")=0),1,(3-COUNTIF(N128:P128,"NE")))</f>
        <v>4</v>
      </c>
      <c r="R128" s="72" t="n">
        <f aca="false">IF(Q128&lt;=2,0,Q128)</f>
        <v>4</v>
      </c>
      <c r="S128" s="73" t="n">
        <f aca="false">M128*R128</f>
        <v>21901.4</v>
      </c>
      <c r="T128" s="74" t="n">
        <f aca="false">$M$3</f>
        <v>4.94188619900111</v>
      </c>
      <c r="U128" s="75" t="n">
        <f aca="false">ROUNDDOWN(S128*T128,2)</f>
        <v>108234.22</v>
      </c>
      <c r="V128" s="76"/>
      <c r="W128" s="21"/>
      <c r="X128" s="78" t="n">
        <f aca="false">VLOOKUP(E128,SALARIO!$D$4:$G$252,4,FALSE())</f>
        <v>6909.41</v>
      </c>
      <c r="Y128" s="79" t="n">
        <f aca="false">U128</f>
        <v>108234.22</v>
      </c>
      <c r="Z128" s="80" t="n">
        <f aca="false">X128+Y128</f>
        <v>115143.63</v>
      </c>
      <c r="AA128" s="81" t="n">
        <f aca="false">IF(X128&lt;=15000,X128*AA$5,15000*AA$5)</f>
        <v>345.4705</v>
      </c>
      <c r="AB128" s="82" t="n">
        <f aca="false">IF(X128&lt;=15000,0,(X128-15000)*AB$5)</f>
        <v>0</v>
      </c>
      <c r="AC128" s="94" t="n">
        <f aca="false">SUM(AA128:AB128)</f>
        <v>345.4705</v>
      </c>
      <c r="AD128" s="84" t="n">
        <f aca="false">IF(Z128&lt;=15000,Z128*AD$5,15000*AD$5)</f>
        <v>750</v>
      </c>
      <c r="AE128" s="82" t="n">
        <f aca="false">IF(Z128&lt;=15000,0,(Z128-15000)*AE$5)</f>
        <v>10014.363</v>
      </c>
      <c r="AF128" s="85" t="n">
        <f aca="false">SUM(AD128:AE128)</f>
        <v>10764.363</v>
      </c>
      <c r="AG128" s="86" t="n">
        <f aca="false">AF128-AC128</f>
        <v>10418.8925</v>
      </c>
      <c r="AH128" s="84" t="n">
        <f aca="false">IF(X128&gt;3260,IF(X128&gt;9510,(9510-3260)*AH$5,(X128-3260)*AH$5),0)</f>
        <v>109.4823</v>
      </c>
      <c r="AI128" s="87" t="n">
        <f aca="false">IF(X128&gt;9510,IF(X128&gt;15000,(15000-9510)*AI$5,(X128-9510)*AI$5),0)</f>
        <v>0</v>
      </c>
      <c r="AJ128" s="87" t="n">
        <f aca="false">IF(X128&gt;15000,IF(X128&gt;20000,(20000-15000)*AJ$5,(X128-15000)*AJ$5),0)</f>
        <v>0</v>
      </c>
      <c r="AK128" s="87" t="n">
        <f aca="false">IF(X128&gt;20000,IF(X128&gt;25000,(25000-20000)*AK$5,(X128-20000)*AK$5),0)</f>
        <v>0</v>
      </c>
      <c r="AL128" s="87" t="n">
        <f aca="false">IF(X128&gt;25000,IF(X128&gt;30000,(30000-25000)*AL$5,(X128-25000)*AL$5),0)</f>
        <v>0</v>
      </c>
      <c r="AM128" s="82" t="n">
        <f aca="false">IF(X128&gt;30000,(X128-30000)*AM$5,0)</f>
        <v>0</v>
      </c>
      <c r="AN128" s="89" t="n">
        <f aca="false">SUM(AH128:AM128)</f>
        <v>109.4823</v>
      </c>
      <c r="AO128" s="84" t="n">
        <f aca="false">IF(Z128&gt;3260,IF(Z128&gt;9510,(9510-3260)*AO$5,(Z128-3260)*AO$5),0)</f>
        <v>187.5</v>
      </c>
      <c r="AP128" s="87" t="n">
        <f aca="false">IF(Z128&gt;9510,IF(Z128&gt;15000,(15000-9510)*AP$5,(Z128-9510)*AP$5),0)</f>
        <v>274.5</v>
      </c>
      <c r="AQ128" s="87" t="n">
        <f aca="false">IF(Z128&gt;15000,IF(Z128&gt;20000,(20000-15000)*AQ$5,(Z128-15000)*AQ$5),0)</f>
        <v>375</v>
      </c>
      <c r="AR128" s="87" t="n">
        <f aca="false">IF(Z128&gt;20000,IF(Z128&gt;25000,(25000-20000)*AR$5,(Z128-20000)*AR$5),0)</f>
        <v>500</v>
      </c>
      <c r="AS128" s="87" t="n">
        <f aca="false">IF(Z128&gt;25000,IF(Z128&gt;30000,(30000-25000)*AS$5,(Z128-25000)*AS$5),0)</f>
        <v>750</v>
      </c>
      <c r="AT128" s="82" t="n">
        <f aca="false">IF(Z128&gt;30000,(Z128-30000)*AT$5,0)</f>
        <v>17028.726</v>
      </c>
      <c r="AU128" s="89" t="n">
        <f aca="false">SUM(AO128:AT128)</f>
        <v>19115.726</v>
      </c>
      <c r="AV128" s="90" t="n">
        <f aca="false">AU128-AN128</f>
        <v>19006.2437</v>
      </c>
      <c r="AW128" s="86"/>
      <c r="AX128" s="79" t="n">
        <f aca="false">Y128-AG128-AV128-AW128</f>
        <v>78809.0838</v>
      </c>
      <c r="AY128" s="91" t="s">
        <v>35</v>
      </c>
    </row>
    <row r="129" customFormat="false" ht="16.5" hidden="false" customHeight="true" outlineLevel="0" collapsed="false">
      <c r="B129" s="63" t="n">
        <v>124</v>
      </c>
      <c r="C129" s="63"/>
      <c r="D129" s="63"/>
      <c r="E129" s="64" t="s">
        <v>170</v>
      </c>
      <c r="F129" s="65" t="s">
        <v>151</v>
      </c>
      <c r="G129" s="66" t="n">
        <v>186</v>
      </c>
      <c r="H129" s="67" t="n">
        <v>14745.39</v>
      </c>
      <c r="I129" s="66" t="n">
        <v>61</v>
      </c>
      <c r="J129" s="68" t="n">
        <v>2656.35</v>
      </c>
      <c r="K129" s="66" t="n">
        <v>185</v>
      </c>
      <c r="L129" s="69" t="n">
        <v>8056.14</v>
      </c>
      <c r="M129" s="70" t="n">
        <f aca="false">(H129+J129+L129)/3</f>
        <v>8485.96</v>
      </c>
      <c r="N129" s="71" t="n">
        <v>4</v>
      </c>
      <c r="O129" s="71" t="n">
        <v>4</v>
      </c>
      <c r="P129" s="71" t="n">
        <v>4</v>
      </c>
      <c r="Q129" s="72" t="n">
        <f aca="false">SUM(N129:P129)/IF((3-COUNTIF(N129:P129,"NE")=0),1,(3-COUNTIF(N129:P129,"NE")))</f>
        <v>4</v>
      </c>
      <c r="R129" s="72" t="n">
        <f aca="false">IF(Q129&lt;=2,0,Q129)</f>
        <v>4</v>
      </c>
      <c r="S129" s="73" t="n">
        <f aca="false">M129*R129</f>
        <v>33943.84</v>
      </c>
      <c r="T129" s="74" t="n">
        <f aca="false">$M$3</f>
        <v>4.94188619900111</v>
      </c>
      <c r="U129" s="75" t="n">
        <f aca="false">ROUNDDOWN(S129*T129,2)</f>
        <v>167746.59</v>
      </c>
      <c r="V129" s="76"/>
      <c r="W129" s="21"/>
      <c r="X129" s="78" t="n">
        <f aca="false">VLOOKUP(E129,SALARIO!$D$4:$G$252,4,FALSE())</f>
        <v>8056.14</v>
      </c>
      <c r="Y129" s="79" t="n">
        <f aca="false">U129</f>
        <v>167746.59</v>
      </c>
      <c r="Z129" s="80" t="n">
        <f aca="false">X129+Y129</f>
        <v>175802.73</v>
      </c>
      <c r="AA129" s="81" t="n">
        <f aca="false">IF(X129&lt;=15000,X129*AA$5,15000*AA$5)</f>
        <v>402.807</v>
      </c>
      <c r="AB129" s="82" t="n">
        <f aca="false">IF(X129&lt;=15000,0,(X129-15000)*AB$5)</f>
        <v>0</v>
      </c>
      <c r="AC129" s="94" t="n">
        <f aca="false">SUM(AA129:AB129)</f>
        <v>402.807</v>
      </c>
      <c r="AD129" s="84" t="n">
        <f aca="false">IF(Z129&lt;=15000,Z129*AD$5,15000*AD$5)</f>
        <v>750</v>
      </c>
      <c r="AE129" s="82" t="n">
        <f aca="false">IF(Z129&lt;=15000,0,(Z129-15000)*AE$5)</f>
        <v>16080.273</v>
      </c>
      <c r="AF129" s="85" t="n">
        <f aca="false">SUM(AD129:AE129)</f>
        <v>16830.273</v>
      </c>
      <c r="AG129" s="86" t="n">
        <f aca="false">AF129-AC129</f>
        <v>16427.466</v>
      </c>
      <c r="AH129" s="84" t="n">
        <f aca="false">IF(X129&gt;3260,IF(X129&gt;9510,(9510-3260)*AH$5,(X129-3260)*AH$5),0)</f>
        <v>143.8842</v>
      </c>
      <c r="AI129" s="87" t="n">
        <f aca="false">IF(X129&gt;9510,IF(X129&gt;15000,(15000-9510)*AI$5,(X129-9510)*AI$5),0)</f>
        <v>0</v>
      </c>
      <c r="AJ129" s="87" t="n">
        <f aca="false">IF(X129&gt;15000,IF(X129&gt;20000,(20000-15000)*AJ$5,(X129-15000)*AJ$5),0)</f>
        <v>0</v>
      </c>
      <c r="AK129" s="87" t="n">
        <f aca="false">IF(X129&gt;20000,IF(X129&gt;25000,(25000-20000)*AK$5,(X129-20000)*AK$5),0)</f>
        <v>0</v>
      </c>
      <c r="AL129" s="87" t="n">
        <f aca="false">IF(X129&gt;25000,IF(X129&gt;30000,(30000-25000)*AL$5,(X129-25000)*AL$5),0)</f>
        <v>0</v>
      </c>
      <c r="AM129" s="82" t="n">
        <f aca="false">IF(X129&gt;30000,(X129-30000)*AM$5,0)</f>
        <v>0</v>
      </c>
      <c r="AN129" s="89" t="n">
        <f aca="false">SUM(AH129:AM129)</f>
        <v>143.8842</v>
      </c>
      <c r="AO129" s="84" t="n">
        <f aca="false">IF(Z129&gt;3260,IF(Z129&gt;9510,(9510-3260)*AO$5,(Z129-3260)*AO$5),0)</f>
        <v>187.5</v>
      </c>
      <c r="AP129" s="87" t="n">
        <f aca="false">IF(Z129&gt;9510,IF(Z129&gt;15000,(15000-9510)*AP$5,(Z129-9510)*AP$5),0)</f>
        <v>274.5</v>
      </c>
      <c r="AQ129" s="87" t="n">
        <f aca="false">IF(Z129&gt;15000,IF(Z129&gt;20000,(20000-15000)*AQ$5,(Z129-15000)*AQ$5),0)</f>
        <v>375</v>
      </c>
      <c r="AR129" s="87" t="n">
        <f aca="false">IF(Z129&gt;20000,IF(Z129&gt;25000,(25000-20000)*AR$5,(Z129-20000)*AR$5),0)</f>
        <v>500</v>
      </c>
      <c r="AS129" s="87" t="n">
        <f aca="false">IF(Z129&gt;25000,IF(Z129&gt;30000,(30000-25000)*AS$5,(Z129-25000)*AS$5),0)</f>
        <v>750</v>
      </c>
      <c r="AT129" s="82" t="n">
        <f aca="false">IF(Z129&gt;30000,(Z129-30000)*AT$5,0)</f>
        <v>29160.546</v>
      </c>
      <c r="AU129" s="89" t="n">
        <f aca="false">SUM(AO129:AT129)</f>
        <v>31247.546</v>
      </c>
      <c r="AV129" s="90" t="n">
        <f aca="false">AU129-AN129</f>
        <v>31103.6618</v>
      </c>
      <c r="AW129" s="86"/>
      <c r="AX129" s="79" t="n">
        <f aca="false">Y129-AG129-AV129-AW129</f>
        <v>120215.4622</v>
      </c>
      <c r="AY129" s="91" t="s">
        <v>35</v>
      </c>
    </row>
    <row r="130" customFormat="false" ht="16.5" hidden="false" customHeight="true" outlineLevel="0" collapsed="false">
      <c r="B130" s="63" t="n">
        <v>125</v>
      </c>
      <c r="C130" s="63"/>
      <c r="D130" s="63"/>
      <c r="E130" s="64" t="s">
        <v>171</v>
      </c>
      <c r="F130" s="65" t="s">
        <v>47</v>
      </c>
      <c r="G130" s="66" t="n">
        <v>191.25</v>
      </c>
      <c r="H130" s="67" t="n">
        <v>7227.36</v>
      </c>
      <c r="I130" s="66" t="n">
        <v>98</v>
      </c>
      <c r="J130" s="68" t="n">
        <v>2347.38</v>
      </c>
      <c r="K130" s="66" t="n">
        <v>195.25</v>
      </c>
      <c r="L130" s="69" t="n">
        <v>4675.3</v>
      </c>
      <c r="M130" s="70" t="n">
        <f aca="false">(H130+J130+L130)/3</f>
        <v>4750.01333333333</v>
      </c>
      <c r="N130" s="71" t="n">
        <v>4</v>
      </c>
      <c r="O130" s="71" t="n">
        <v>4</v>
      </c>
      <c r="P130" s="71" t="n">
        <v>4</v>
      </c>
      <c r="Q130" s="72" t="n">
        <f aca="false">SUM(N130:P130)/IF((3-COUNTIF(N130:P130,"NE")=0),1,(3-COUNTIF(N130:P130,"NE")))</f>
        <v>4</v>
      </c>
      <c r="R130" s="72" t="n">
        <f aca="false">IF(Q130&lt;=2,0,Q130)</f>
        <v>4</v>
      </c>
      <c r="S130" s="73" t="n">
        <f aca="false">M130*R130</f>
        <v>19000.0533333333</v>
      </c>
      <c r="T130" s="74" t="n">
        <f aca="false">$M$3</f>
        <v>4.94188619900111</v>
      </c>
      <c r="U130" s="75" t="n">
        <f aca="false">ROUNDDOWN(S130*T130,2)</f>
        <v>93896.1</v>
      </c>
      <c r="V130" s="76"/>
      <c r="W130" s="21"/>
      <c r="X130" s="78" t="n">
        <f aca="false">VLOOKUP(E130,SALARIO!$D$4:$G$252,4,FALSE())</f>
        <v>4675.3</v>
      </c>
      <c r="Y130" s="79" t="n">
        <f aca="false">U130</f>
        <v>93896.1</v>
      </c>
      <c r="Z130" s="80" t="n">
        <f aca="false">X130+Y130</f>
        <v>98571.4</v>
      </c>
      <c r="AA130" s="81" t="n">
        <f aca="false">IF(X130&lt;=15000,X130*AA$5,15000*AA$5)</f>
        <v>233.765</v>
      </c>
      <c r="AB130" s="82" t="n">
        <f aca="false">IF(X130&lt;=15000,0,(X130-15000)*AB$5)</f>
        <v>0</v>
      </c>
      <c r="AC130" s="94" t="n">
        <f aca="false">SUM(AA130:AB130)</f>
        <v>233.765</v>
      </c>
      <c r="AD130" s="84" t="n">
        <f aca="false">IF(Z130&lt;=15000,Z130*AD$5,15000*AD$5)</f>
        <v>750</v>
      </c>
      <c r="AE130" s="82" t="n">
        <f aca="false">IF(Z130&lt;=15000,0,(Z130-15000)*AE$5)</f>
        <v>8357.14</v>
      </c>
      <c r="AF130" s="85" t="n">
        <f aca="false">SUM(AD130:AE130)</f>
        <v>9107.14</v>
      </c>
      <c r="AG130" s="86" t="n">
        <f aca="false">AF130-AC130</f>
        <v>8873.375</v>
      </c>
      <c r="AH130" s="84" t="n">
        <f aca="false">IF(X130&gt;3260,IF(X130&gt;9510,(9510-3260)*AH$5,(X130-3260)*AH$5),0)</f>
        <v>42.459</v>
      </c>
      <c r="AI130" s="87" t="n">
        <f aca="false">IF(X130&gt;9510,IF(X130&gt;15000,(15000-9510)*AI$5,(X130-9510)*AI$5),0)</f>
        <v>0</v>
      </c>
      <c r="AJ130" s="87" t="n">
        <f aca="false">IF(X130&gt;15000,IF(X130&gt;20000,(20000-15000)*AJ$5,(X130-15000)*AJ$5),0)</f>
        <v>0</v>
      </c>
      <c r="AK130" s="87" t="n">
        <f aca="false">IF(X130&gt;20000,IF(X130&gt;25000,(25000-20000)*AK$5,(X130-20000)*AK$5),0)</f>
        <v>0</v>
      </c>
      <c r="AL130" s="87" t="n">
        <f aca="false">IF(X130&gt;25000,IF(X130&gt;30000,(30000-25000)*AL$5,(X130-25000)*AL$5),0)</f>
        <v>0</v>
      </c>
      <c r="AM130" s="82" t="n">
        <f aca="false">IF(X130&gt;30000,(X130-30000)*AM$5,0)</f>
        <v>0</v>
      </c>
      <c r="AN130" s="89" t="n">
        <f aca="false">SUM(AH130:AM130)</f>
        <v>42.459</v>
      </c>
      <c r="AO130" s="84" t="n">
        <f aca="false">IF(Z130&gt;3260,IF(Z130&gt;9510,(9510-3260)*AO$5,(Z130-3260)*AO$5),0)</f>
        <v>187.5</v>
      </c>
      <c r="AP130" s="87" t="n">
        <f aca="false">IF(Z130&gt;9510,IF(Z130&gt;15000,(15000-9510)*AP$5,(Z130-9510)*AP$5),0)</f>
        <v>274.5</v>
      </c>
      <c r="AQ130" s="87" t="n">
        <f aca="false">IF(Z130&gt;15000,IF(Z130&gt;20000,(20000-15000)*AQ$5,(Z130-15000)*AQ$5),0)</f>
        <v>375</v>
      </c>
      <c r="AR130" s="87" t="n">
        <f aca="false">IF(Z130&gt;20000,IF(Z130&gt;25000,(25000-20000)*AR$5,(Z130-20000)*AR$5),0)</f>
        <v>500</v>
      </c>
      <c r="AS130" s="87" t="n">
        <f aca="false">IF(Z130&gt;25000,IF(Z130&gt;30000,(30000-25000)*AS$5,(Z130-25000)*AS$5),0)</f>
        <v>750</v>
      </c>
      <c r="AT130" s="82" t="n">
        <f aca="false">IF(Z130&gt;30000,(Z130-30000)*AT$5,0)</f>
        <v>13714.28</v>
      </c>
      <c r="AU130" s="89" t="n">
        <f aca="false">SUM(AO130:AT130)</f>
        <v>15801.28</v>
      </c>
      <c r="AV130" s="90" t="n">
        <f aca="false">AU130-AN130</f>
        <v>15758.821</v>
      </c>
      <c r="AW130" s="86"/>
      <c r="AX130" s="79" t="n">
        <f aca="false">Y130-AG130-AV130-AW130</f>
        <v>69263.904</v>
      </c>
      <c r="AY130" s="91" t="s">
        <v>35</v>
      </c>
    </row>
    <row r="131" customFormat="false" ht="16.5" hidden="false" customHeight="true" outlineLevel="0" collapsed="false">
      <c r="B131" s="63" t="n">
        <v>126</v>
      </c>
      <c r="C131" s="63"/>
      <c r="D131" s="63"/>
      <c r="E131" s="64" t="s">
        <v>172</v>
      </c>
      <c r="F131" s="65" t="s">
        <v>47</v>
      </c>
      <c r="G131" s="66" t="n">
        <v>24</v>
      </c>
      <c r="H131" s="67" t="n">
        <v>565.64</v>
      </c>
      <c r="I131" s="66" t="n">
        <v>0</v>
      </c>
      <c r="J131" s="68" t="n">
        <v>0</v>
      </c>
      <c r="K131" s="66"/>
      <c r="L131" s="69"/>
      <c r="M131" s="70" t="n">
        <f aca="false">(H131+J131+L131)/3</f>
        <v>188.546666666667</v>
      </c>
      <c r="N131" s="71" t="n">
        <v>2</v>
      </c>
      <c r="O131" s="93" t="s">
        <v>41</v>
      </c>
      <c r="P131" s="93" t="s">
        <v>41</v>
      </c>
      <c r="Q131" s="72" t="n">
        <f aca="false">SUM(N131:P131)/IF((3-COUNTIF(N131:P131,"NE")=0),1,(3-COUNTIF(N131:P131,"NE")))</f>
        <v>2</v>
      </c>
      <c r="R131" s="72" t="n">
        <f aca="false">IF(Q131&lt;=2,0,Q131)</f>
        <v>0</v>
      </c>
      <c r="S131" s="73" t="n">
        <f aca="false">M131*R131</f>
        <v>0</v>
      </c>
      <c r="T131" s="74" t="n">
        <f aca="false">$M$3</f>
        <v>4.94188619900111</v>
      </c>
      <c r="U131" s="75" t="n">
        <f aca="false">ROUNDDOWN(S131*T131,2)</f>
        <v>0</v>
      </c>
      <c r="V131" s="76"/>
      <c r="W131" s="21"/>
      <c r="X131" s="78" t="n">
        <v>0</v>
      </c>
      <c r="Y131" s="79" t="n">
        <f aca="false">U131</f>
        <v>0</v>
      </c>
      <c r="Z131" s="80" t="n">
        <f aca="false">X131+Y131</f>
        <v>0</v>
      </c>
      <c r="AA131" s="81" t="n">
        <f aca="false">IF(X131&lt;=15000,X131*AA$5,15000*AA$5)</f>
        <v>0</v>
      </c>
      <c r="AB131" s="82" t="n">
        <f aca="false">IF(X131&lt;=15000,0,(X131-15000)*AB$5)</f>
        <v>0</v>
      </c>
      <c r="AC131" s="94" t="n">
        <f aca="false">SUM(AA131:AB131)</f>
        <v>0</v>
      </c>
      <c r="AD131" s="84" t="n">
        <f aca="false">IF(Z131&lt;=15000,Z131*AD$5,15000*AD$5)</f>
        <v>0</v>
      </c>
      <c r="AE131" s="82" t="n">
        <f aca="false">IF(Z131&lt;=15000,0,(Z131-15000)*AE$5)</f>
        <v>0</v>
      </c>
      <c r="AF131" s="85" t="n">
        <f aca="false">SUM(AD131:AE131)</f>
        <v>0</v>
      </c>
      <c r="AG131" s="86" t="n">
        <f aca="false">AF131-AC131</f>
        <v>0</v>
      </c>
      <c r="AH131" s="84" t="n">
        <f aca="false">IF(X131&gt;3260,IF(X131&gt;9510,(9510-3260)*AH$5,(X131-3260)*AH$5),0)</f>
        <v>0</v>
      </c>
      <c r="AI131" s="87" t="n">
        <f aca="false">IF(X131&gt;9510,IF(X131&gt;15000,(15000-9510)*AI$5,(X131-9510)*AI$5),0)</f>
        <v>0</v>
      </c>
      <c r="AJ131" s="87" t="n">
        <f aca="false">IF(X131&gt;15000,IF(X131&gt;20000,(20000-15000)*AJ$5,(X131-15000)*AJ$5),0)</f>
        <v>0</v>
      </c>
      <c r="AK131" s="87" t="n">
        <f aca="false">IF(X131&gt;20000,IF(X131&gt;25000,(25000-20000)*AK$5,(X131-20000)*AK$5),0)</f>
        <v>0</v>
      </c>
      <c r="AL131" s="87" t="n">
        <f aca="false">IF(X131&gt;25000,IF(X131&gt;30000,(30000-25000)*AL$5,(X131-25000)*AL$5),0)</f>
        <v>0</v>
      </c>
      <c r="AM131" s="82" t="n">
        <f aca="false">IF(X131&gt;30000,(X131-30000)*AM$5,0)</f>
        <v>0</v>
      </c>
      <c r="AN131" s="89" t="n">
        <f aca="false">SUM(AH131:AM131)</f>
        <v>0</v>
      </c>
      <c r="AO131" s="84" t="n">
        <f aca="false">IF(Z131&gt;3260,IF(Z131&gt;9510,(9510-3260)*AO$5,(Z131-3260)*AO$5),0)</f>
        <v>0</v>
      </c>
      <c r="AP131" s="87" t="n">
        <f aca="false">IF(Z131&gt;9510,IF(Z131&gt;15000,(15000-9510)*AP$5,(Z131-9510)*AP$5),0)</f>
        <v>0</v>
      </c>
      <c r="AQ131" s="87" t="n">
        <f aca="false">IF(Z131&gt;15000,IF(Z131&gt;20000,(20000-15000)*AQ$5,(Z131-15000)*AQ$5),0)</f>
        <v>0</v>
      </c>
      <c r="AR131" s="87" t="n">
        <f aca="false">IF(Z131&gt;20000,IF(Z131&gt;25000,(25000-20000)*AR$5,(Z131-20000)*AR$5),0)</f>
        <v>0</v>
      </c>
      <c r="AS131" s="87" t="n">
        <f aca="false">IF(Z131&gt;25000,IF(Z131&gt;30000,(30000-25000)*AS$5,(Z131-25000)*AS$5),0)</f>
        <v>0</v>
      </c>
      <c r="AT131" s="82" t="n">
        <f aca="false">IF(Z131&gt;30000,(Z131-30000)*AT$5,0)</f>
        <v>0</v>
      </c>
      <c r="AU131" s="89" t="n">
        <f aca="false">SUM(AO131:AT131)</f>
        <v>0</v>
      </c>
      <c r="AV131" s="90" t="n">
        <f aca="false">AU131-AN131</f>
        <v>0</v>
      </c>
      <c r="AW131" s="86"/>
      <c r="AX131" s="79" t="n">
        <f aca="false">Y131-AG131-AV131-AW131</f>
        <v>0</v>
      </c>
      <c r="AY131" s="91" t="s">
        <v>35</v>
      </c>
    </row>
    <row r="132" customFormat="false" ht="16.5" hidden="false" customHeight="true" outlineLevel="0" collapsed="false">
      <c r="B132" s="63" t="n">
        <v>127</v>
      </c>
      <c r="C132" s="63"/>
      <c r="D132" s="63"/>
      <c r="E132" s="64" t="s">
        <v>173</v>
      </c>
      <c r="F132" s="65" t="s">
        <v>47</v>
      </c>
      <c r="G132" s="66" t="n">
        <v>204</v>
      </c>
      <c r="H132" s="67" t="n">
        <v>5496.01</v>
      </c>
      <c r="I132" s="66" t="n">
        <v>195.25</v>
      </c>
      <c r="J132" s="68" t="n">
        <v>4675.3</v>
      </c>
      <c r="K132" s="66" t="n">
        <v>187.25</v>
      </c>
      <c r="L132" s="69" t="n">
        <v>4484.72</v>
      </c>
      <c r="M132" s="70" t="n">
        <f aca="false">(H132+J132+L132)/3</f>
        <v>4885.34333333333</v>
      </c>
      <c r="N132" s="71" t="n">
        <v>4</v>
      </c>
      <c r="O132" s="71" t="n">
        <v>4</v>
      </c>
      <c r="P132" s="71" t="n">
        <v>4</v>
      </c>
      <c r="Q132" s="72" t="n">
        <f aca="false">SUM(N132:P132)/IF((3-COUNTIF(N132:P132,"NE")=0),1,(3-COUNTIF(N132:P132,"NE")))</f>
        <v>4</v>
      </c>
      <c r="R132" s="72" t="n">
        <f aca="false">IF(Q132&lt;=2,0,Q132)</f>
        <v>4</v>
      </c>
      <c r="S132" s="73" t="n">
        <f aca="false">M132*R132</f>
        <v>19541.3733333333</v>
      </c>
      <c r="T132" s="74" t="n">
        <f aca="false">$M$3</f>
        <v>4.94188619900111</v>
      </c>
      <c r="U132" s="75" t="n">
        <f aca="false">ROUNDDOWN(S132*T132,2)</f>
        <v>96571.24</v>
      </c>
      <c r="V132" s="76"/>
      <c r="W132" s="21"/>
      <c r="X132" s="78" t="n">
        <f aca="false">VLOOKUP(E132,SALARIO!$D$4:$G$252,4,FALSE())</f>
        <v>4484.72</v>
      </c>
      <c r="Y132" s="79" t="n">
        <f aca="false">U132</f>
        <v>96571.24</v>
      </c>
      <c r="Z132" s="80" t="n">
        <f aca="false">X132+Y132</f>
        <v>101055.96</v>
      </c>
      <c r="AA132" s="81" t="n">
        <f aca="false">IF(X132&lt;=15000,X132*AA$5,15000*AA$5)</f>
        <v>224.236</v>
      </c>
      <c r="AB132" s="82" t="n">
        <f aca="false">IF(X132&lt;=15000,0,(X132-15000)*AB$5)</f>
        <v>0</v>
      </c>
      <c r="AC132" s="94" t="n">
        <f aca="false">SUM(AA132:AB132)</f>
        <v>224.236</v>
      </c>
      <c r="AD132" s="84" t="n">
        <f aca="false">IF(Z132&lt;=15000,Z132*AD$5,15000*AD$5)</f>
        <v>750</v>
      </c>
      <c r="AE132" s="82" t="n">
        <f aca="false">IF(Z132&lt;=15000,0,(Z132-15000)*AE$5)</f>
        <v>8605.596</v>
      </c>
      <c r="AF132" s="85" t="n">
        <f aca="false">SUM(AD132:AE132)</f>
        <v>9355.596</v>
      </c>
      <c r="AG132" s="86" t="n">
        <f aca="false">AF132-AC132</f>
        <v>9131.36</v>
      </c>
      <c r="AH132" s="84" t="n">
        <f aca="false">IF(X132&gt;3260,IF(X132&gt;9510,(9510-3260)*AH$5,(X132-3260)*AH$5),0)</f>
        <v>36.7416</v>
      </c>
      <c r="AI132" s="87" t="n">
        <f aca="false">IF(X132&gt;9510,IF(X132&gt;15000,(15000-9510)*AI$5,(X132-9510)*AI$5),0)</f>
        <v>0</v>
      </c>
      <c r="AJ132" s="87" t="n">
        <f aca="false">IF(X132&gt;15000,IF(X132&gt;20000,(20000-15000)*AJ$5,(X132-15000)*AJ$5),0)</f>
        <v>0</v>
      </c>
      <c r="AK132" s="87" t="n">
        <f aca="false">IF(X132&gt;20000,IF(X132&gt;25000,(25000-20000)*AK$5,(X132-20000)*AK$5),0)</f>
        <v>0</v>
      </c>
      <c r="AL132" s="87" t="n">
        <f aca="false">IF(X132&gt;25000,IF(X132&gt;30000,(30000-25000)*AL$5,(X132-25000)*AL$5),0)</f>
        <v>0</v>
      </c>
      <c r="AM132" s="82" t="n">
        <f aca="false">IF(X132&gt;30000,(X132-30000)*AM$5,0)</f>
        <v>0</v>
      </c>
      <c r="AN132" s="89" t="n">
        <f aca="false">SUM(AH132:AM132)</f>
        <v>36.7416</v>
      </c>
      <c r="AO132" s="84" t="n">
        <f aca="false">IF(Z132&gt;3260,IF(Z132&gt;9510,(9510-3260)*AO$5,(Z132-3260)*AO$5),0)</f>
        <v>187.5</v>
      </c>
      <c r="AP132" s="87" t="n">
        <f aca="false">IF(Z132&gt;9510,IF(Z132&gt;15000,(15000-9510)*AP$5,(Z132-9510)*AP$5),0)</f>
        <v>274.5</v>
      </c>
      <c r="AQ132" s="87" t="n">
        <f aca="false">IF(Z132&gt;15000,IF(Z132&gt;20000,(20000-15000)*AQ$5,(Z132-15000)*AQ$5),0)</f>
        <v>375</v>
      </c>
      <c r="AR132" s="87" t="n">
        <f aca="false">IF(Z132&gt;20000,IF(Z132&gt;25000,(25000-20000)*AR$5,(Z132-20000)*AR$5),0)</f>
        <v>500</v>
      </c>
      <c r="AS132" s="87" t="n">
        <f aca="false">IF(Z132&gt;25000,IF(Z132&gt;30000,(30000-25000)*AS$5,(Z132-25000)*AS$5),0)</f>
        <v>750</v>
      </c>
      <c r="AT132" s="82" t="n">
        <f aca="false">IF(Z132&gt;30000,(Z132-30000)*AT$5,0)</f>
        <v>14211.192</v>
      </c>
      <c r="AU132" s="89" t="n">
        <f aca="false">SUM(AO132:AT132)</f>
        <v>16298.192</v>
      </c>
      <c r="AV132" s="90" t="n">
        <f aca="false">AU132-AN132</f>
        <v>16261.4504</v>
      </c>
      <c r="AW132" s="86"/>
      <c r="AX132" s="79" t="n">
        <f aca="false">Y132-AG132-AV132-AW132</f>
        <v>71178.4296</v>
      </c>
      <c r="AY132" s="91" t="s">
        <v>35</v>
      </c>
    </row>
    <row r="133" customFormat="false" ht="16.5" hidden="false" customHeight="true" outlineLevel="0" collapsed="false">
      <c r="B133" s="62" t="n">
        <v>128</v>
      </c>
      <c r="C133" s="62"/>
      <c r="D133" s="62"/>
      <c r="E133" s="92" t="s">
        <v>174</v>
      </c>
      <c r="F133" s="65" t="s">
        <v>47</v>
      </c>
      <c r="G133" s="66"/>
      <c r="H133" s="67"/>
      <c r="I133" s="66" t="n">
        <v>102</v>
      </c>
      <c r="J133" s="68" t="n">
        <v>2442.67</v>
      </c>
      <c r="K133" s="66" t="n">
        <v>195.25</v>
      </c>
      <c r="L133" s="69" t="n">
        <v>4675.3</v>
      </c>
      <c r="M133" s="70" t="n">
        <f aca="false">(H133+J133+L133)/3</f>
        <v>2372.65666666667</v>
      </c>
      <c r="N133" s="93" t="s">
        <v>41</v>
      </c>
      <c r="O133" s="71" t="n">
        <v>4</v>
      </c>
      <c r="P133" s="71" t="n">
        <v>4</v>
      </c>
      <c r="Q133" s="72" t="n">
        <f aca="false">SUM(N133:P133)/IF((3-COUNTIF(N133:P133,"NE")=0),1,(3-COUNTIF(N133:P133,"NE")))</f>
        <v>4</v>
      </c>
      <c r="R133" s="72" t="n">
        <f aca="false">IF(Q133&lt;=2,0,Q133)</f>
        <v>4</v>
      </c>
      <c r="S133" s="73" t="n">
        <f aca="false">M133*R133</f>
        <v>9490.62666666667</v>
      </c>
      <c r="T133" s="74" t="n">
        <f aca="false">$M$3</f>
        <v>4.94188619900111</v>
      </c>
      <c r="U133" s="75" t="n">
        <f aca="false">ROUNDDOWN(S133*T133,2)</f>
        <v>46901.59</v>
      </c>
      <c r="V133" s="76"/>
      <c r="W133" s="21"/>
      <c r="X133" s="78" t="n">
        <f aca="false">VLOOKUP(E133,SALARIO!$D$4:$G$252,4,FALSE())</f>
        <v>4675.3</v>
      </c>
      <c r="Y133" s="79" t="n">
        <f aca="false">U133</f>
        <v>46901.59</v>
      </c>
      <c r="Z133" s="80" t="n">
        <f aca="false">X133+Y133</f>
        <v>51576.89</v>
      </c>
      <c r="AA133" s="81" t="n">
        <f aca="false">IF(X133&lt;=15000,X133*AA$5,15000*AA$5)</f>
        <v>233.765</v>
      </c>
      <c r="AB133" s="82" t="n">
        <f aca="false">IF(X133&lt;=15000,0,(X133-15000)*AB$5)</f>
        <v>0</v>
      </c>
      <c r="AC133" s="94" t="n">
        <f aca="false">SUM(AA133:AB133)</f>
        <v>233.765</v>
      </c>
      <c r="AD133" s="84" t="n">
        <f aca="false">IF(Z133&lt;=15000,Z133*AD$5,15000*AD$5)</f>
        <v>750</v>
      </c>
      <c r="AE133" s="82" t="n">
        <f aca="false">IF(Z133&lt;=15000,0,(Z133-15000)*AE$5)</f>
        <v>3657.689</v>
      </c>
      <c r="AF133" s="85" t="n">
        <f aca="false">SUM(AD133:AE133)</f>
        <v>4407.689</v>
      </c>
      <c r="AG133" s="86" t="n">
        <f aca="false">AF133-AC133</f>
        <v>4173.924</v>
      </c>
      <c r="AH133" s="84" t="n">
        <f aca="false">IF(X133&gt;3260,IF(X133&gt;9510,(9510-3260)*AH$5,(X133-3260)*AH$5),0)</f>
        <v>42.459</v>
      </c>
      <c r="AI133" s="87" t="n">
        <f aca="false">IF(X133&gt;9510,IF(X133&gt;15000,(15000-9510)*AI$5,(X133-9510)*AI$5),0)</f>
        <v>0</v>
      </c>
      <c r="AJ133" s="87" t="n">
        <f aca="false">IF(X133&gt;15000,IF(X133&gt;20000,(20000-15000)*AJ$5,(X133-15000)*AJ$5),0)</f>
        <v>0</v>
      </c>
      <c r="AK133" s="87" t="n">
        <f aca="false">IF(X133&gt;20000,IF(X133&gt;25000,(25000-20000)*AK$5,(X133-20000)*AK$5),0)</f>
        <v>0</v>
      </c>
      <c r="AL133" s="87" t="n">
        <f aca="false">IF(X133&gt;25000,IF(X133&gt;30000,(30000-25000)*AL$5,(X133-25000)*AL$5),0)</f>
        <v>0</v>
      </c>
      <c r="AM133" s="82" t="n">
        <f aca="false">IF(X133&gt;30000,(X133-30000)*AM$5,0)</f>
        <v>0</v>
      </c>
      <c r="AN133" s="89" t="n">
        <f aca="false">SUM(AH133:AM133)</f>
        <v>42.459</v>
      </c>
      <c r="AO133" s="84" t="n">
        <f aca="false">IF(Z133&gt;3260,IF(Z133&gt;9510,(9510-3260)*AO$5,(Z133-3260)*AO$5),0)</f>
        <v>187.5</v>
      </c>
      <c r="AP133" s="87" t="n">
        <f aca="false">IF(Z133&gt;9510,IF(Z133&gt;15000,(15000-9510)*AP$5,(Z133-9510)*AP$5),0)</f>
        <v>274.5</v>
      </c>
      <c r="AQ133" s="87" t="n">
        <f aca="false">IF(Z133&gt;15000,IF(Z133&gt;20000,(20000-15000)*AQ$5,(Z133-15000)*AQ$5),0)</f>
        <v>375</v>
      </c>
      <c r="AR133" s="87" t="n">
        <f aca="false">IF(Z133&gt;20000,IF(Z133&gt;25000,(25000-20000)*AR$5,(Z133-20000)*AR$5),0)</f>
        <v>500</v>
      </c>
      <c r="AS133" s="87" t="n">
        <f aca="false">IF(Z133&gt;25000,IF(Z133&gt;30000,(30000-25000)*AS$5,(Z133-25000)*AS$5),0)</f>
        <v>750</v>
      </c>
      <c r="AT133" s="82" t="n">
        <f aca="false">IF(Z133&gt;30000,(Z133-30000)*AT$5,0)</f>
        <v>4315.378</v>
      </c>
      <c r="AU133" s="89" t="n">
        <f aca="false">SUM(AO133:AT133)</f>
        <v>6402.378</v>
      </c>
      <c r="AV133" s="90" t="n">
        <f aca="false">AU133-AN133</f>
        <v>6359.919</v>
      </c>
      <c r="AW133" s="86"/>
      <c r="AX133" s="79" t="n">
        <f aca="false">Y133-AG133-AV133-AW133</f>
        <v>36367.747</v>
      </c>
      <c r="AY133" s="91" t="s">
        <v>35</v>
      </c>
    </row>
    <row r="134" customFormat="false" ht="16.5" hidden="false" customHeight="true" outlineLevel="0" collapsed="false">
      <c r="B134" s="63" t="n">
        <v>129</v>
      </c>
      <c r="C134" s="63"/>
      <c r="D134" s="63"/>
      <c r="E134" s="64" t="s">
        <v>175</v>
      </c>
      <c r="F134" s="65" t="s">
        <v>43</v>
      </c>
      <c r="G134" s="66" t="n">
        <v>191.25</v>
      </c>
      <c r="H134" s="67" t="n">
        <v>7712.02</v>
      </c>
      <c r="I134" s="66" t="n">
        <v>89.25</v>
      </c>
      <c r="J134" s="68" t="n">
        <v>2395.47</v>
      </c>
      <c r="K134" s="66" t="n">
        <v>204</v>
      </c>
      <c r="L134" s="69" t="n">
        <v>5475.35</v>
      </c>
      <c r="M134" s="70" t="n">
        <f aca="false">(H134+J134+L134)/3</f>
        <v>5194.28</v>
      </c>
      <c r="N134" s="71" t="n">
        <v>4</v>
      </c>
      <c r="O134" s="71" t="n">
        <v>4</v>
      </c>
      <c r="P134" s="71" t="n">
        <v>4</v>
      </c>
      <c r="Q134" s="72" t="n">
        <f aca="false">SUM(N134:P134)/IF((3-COUNTIF(N134:P134,"NE")=0),1,(3-COUNTIF(N134:P134,"NE")))</f>
        <v>4</v>
      </c>
      <c r="R134" s="72" t="n">
        <f aca="false">IF(Q134&lt;=2,0,Q134)</f>
        <v>4</v>
      </c>
      <c r="S134" s="73" t="n">
        <f aca="false">M134*R134</f>
        <v>20777.12</v>
      </c>
      <c r="T134" s="74" t="n">
        <f aca="false">$M$3</f>
        <v>4.94188619900111</v>
      </c>
      <c r="U134" s="75" t="n">
        <f aca="false">ROUNDDOWN(S134*T134,2)</f>
        <v>102678.16</v>
      </c>
      <c r="V134" s="76"/>
      <c r="W134" s="21"/>
      <c r="X134" s="78" t="n">
        <f aca="false">VLOOKUP(E134,SALARIO!$D$4:$G$252,4,FALSE())</f>
        <v>5475.35</v>
      </c>
      <c r="Y134" s="79" t="n">
        <f aca="false">U134</f>
        <v>102678.16</v>
      </c>
      <c r="Z134" s="80" t="n">
        <f aca="false">X134+Y134</f>
        <v>108153.51</v>
      </c>
      <c r="AA134" s="81" t="n">
        <f aca="false">IF(X134&lt;=15000,X134*AA$5,15000*AA$5)</f>
        <v>273.7675</v>
      </c>
      <c r="AB134" s="82" t="n">
        <f aca="false">IF(X134&lt;=15000,0,(X134-15000)*AB$5)</f>
        <v>0</v>
      </c>
      <c r="AC134" s="94" t="n">
        <f aca="false">SUM(AA134:AB134)</f>
        <v>273.7675</v>
      </c>
      <c r="AD134" s="84" t="n">
        <f aca="false">IF(Z134&lt;=15000,Z134*AD$5,15000*AD$5)</f>
        <v>750</v>
      </c>
      <c r="AE134" s="82" t="n">
        <f aca="false">IF(Z134&lt;=15000,0,(Z134-15000)*AE$5)</f>
        <v>9315.351</v>
      </c>
      <c r="AF134" s="85" t="n">
        <f aca="false">SUM(AD134:AE134)</f>
        <v>10065.351</v>
      </c>
      <c r="AG134" s="86" t="n">
        <f aca="false">AF134-AC134</f>
        <v>9791.5835</v>
      </c>
      <c r="AH134" s="84" t="n">
        <f aca="false">IF(X134&gt;3260,IF(X134&gt;9510,(9510-3260)*AH$5,(X134-3260)*AH$5),0)</f>
        <v>66.4605</v>
      </c>
      <c r="AI134" s="87" t="n">
        <f aca="false">IF(X134&gt;9510,IF(X134&gt;15000,(15000-9510)*AI$5,(X134-9510)*AI$5),0)</f>
        <v>0</v>
      </c>
      <c r="AJ134" s="87" t="n">
        <f aca="false">IF(X134&gt;15000,IF(X134&gt;20000,(20000-15000)*AJ$5,(X134-15000)*AJ$5),0)</f>
        <v>0</v>
      </c>
      <c r="AK134" s="87" t="n">
        <f aca="false">IF(X134&gt;20000,IF(X134&gt;25000,(25000-20000)*AK$5,(X134-20000)*AK$5),0)</f>
        <v>0</v>
      </c>
      <c r="AL134" s="87" t="n">
        <f aca="false">IF(X134&gt;25000,IF(X134&gt;30000,(30000-25000)*AL$5,(X134-25000)*AL$5),0)</f>
        <v>0</v>
      </c>
      <c r="AM134" s="82" t="n">
        <f aca="false">IF(X134&gt;30000,(X134-30000)*AM$5,0)</f>
        <v>0</v>
      </c>
      <c r="AN134" s="89" t="n">
        <f aca="false">SUM(AH134:AM134)</f>
        <v>66.4605</v>
      </c>
      <c r="AO134" s="84" t="n">
        <f aca="false">IF(Z134&gt;3260,IF(Z134&gt;9510,(9510-3260)*AO$5,(Z134-3260)*AO$5),0)</f>
        <v>187.5</v>
      </c>
      <c r="AP134" s="87" t="n">
        <f aca="false">IF(Z134&gt;9510,IF(Z134&gt;15000,(15000-9510)*AP$5,(Z134-9510)*AP$5),0)</f>
        <v>274.5</v>
      </c>
      <c r="AQ134" s="87" t="n">
        <f aca="false">IF(Z134&gt;15000,IF(Z134&gt;20000,(20000-15000)*AQ$5,(Z134-15000)*AQ$5),0)</f>
        <v>375</v>
      </c>
      <c r="AR134" s="87" t="n">
        <f aca="false">IF(Z134&gt;20000,IF(Z134&gt;25000,(25000-20000)*AR$5,(Z134-20000)*AR$5),0)</f>
        <v>500</v>
      </c>
      <c r="AS134" s="87" t="n">
        <f aca="false">IF(Z134&gt;25000,IF(Z134&gt;30000,(30000-25000)*AS$5,(Z134-25000)*AS$5),0)</f>
        <v>750</v>
      </c>
      <c r="AT134" s="82" t="n">
        <f aca="false">IF(Z134&gt;30000,(Z134-30000)*AT$5,0)</f>
        <v>15630.702</v>
      </c>
      <c r="AU134" s="89" t="n">
        <f aca="false">SUM(AO134:AT134)</f>
        <v>17717.702</v>
      </c>
      <c r="AV134" s="90" t="n">
        <f aca="false">AU134-AN134</f>
        <v>17651.2415</v>
      </c>
      <c r="AW134" s="86"/>
      <c r="AX134" s="79" t="n">
        <f aca="false">Y134-AG134-AV134-AW134</f>
        <v>75235.335</v>
      </c>
      <c r="AY134" s="91" t="s">
        <v>35</v>
      </c>
    </row>
    <row r="135" customFormat="false" ht="16.5" hidden="false" customHeight="true" outlineLevel="0" collapsed="false">
      <c r="B135" s="63" t="n">
        <v>130</v>
      </c>
      <c r="C135" s="63"/>
      <c r="D135" s="63"/>
      <c r="E135" s="64" t="s">
        <v>176</v>
      </c>
      <c r="F135" s="65" t="s">
        <v>43</v>
      </c>
      <c r="G135" s="66" t="n">
        <v>204</v>
      </c>
      <c r="H135" s="67" t="n">
        <v>6159.77</v>
      </c>
      <c r="I135" s="66" t="n">
        <v>204</v>
      </c>
      <c r="J135" s="68" t="n">
        <v>5475.35</v>
      </c>
      <c r="K135" s="66" t="n">
        <v>76.5</v>
      </c>
      <c r="L135" s="69" t="n">
        <v>4319.72</v>
      </c>
      <c r="M135" s="70" t="n">
        <f aca="false">(H135+J135+L135)/3</f>
        <v>5318.28</v>
      </c>
      <c r="N135" s="71" t="n">
        <v>4</v>
      </c>
      <c r="O135" s="71" t="n">
        <v>4</v>
      </c>
      <c r="P135" s="71" t="n">
        <v>4</v>
      </c>
      <c r="Q135" s="72" t="n">
        <f aca="false">SUM(N135:P135)/IF((3-COUNTIF(N135:P135,"NE")=0),1,(3-COUNTIF(N135:P135,"NE")))</f>
        <v>4</v>
      </c>
      <c r="R135" s="72" t="n">
        <f aca="false">IF(Q135&lt;=2,0,Q135)</f>
        <v>4</v>
      </c>
      <c r="S135" s="73" t="n">
        <f aca="false">M135*R135</f>
        <v>21273.12</v>
      </c>
      <c r="T135" s="74" t="n">
        <f aca="false">$M$3</f>
        <v>4.94188619900111</v>
      </c>
      <c r="U135" s="75" t="n">
        <f aca="false">ROUNDDOWN(S135*T135,2)</f>
        <v>105129.33</v>
      </c>
      <c r="V135" s="76"/>
      <c r="W135" s="21"/>
      <c r="X135" s="78" t="n">
        <f aca="false">VLOOKUP(E135,SALARIO!$D$4:$G$252,4,FALSE())</f>
        <v>4319.72</v>
      </c>
      <c r="Y135" s="79" t="n">
        <f aca="false">U135</f>
        <v>105129.33</v>
      </c>
      <c r="Z135" s="80" t="n">
        <f aca="false">X135+Y135</f>
        <v>109449.05</v>
      </c>
      <c r="AA135" s="81" t="n">
        <f aca="false">IF(X135&lt;=15000,X135*AA$5,15000*AA$5)</f>
        <v>215.986</v>
      </c>
      <c r="AB135" s="82" t="n">
        <f aca="false">IF(X135&lt;=15000,0,(X135-15000)*AB$5)</f>
        <v>0</v>
      </c>
      <c r="AC135" s="94" t="n">
        <f aca="false">SUM(AA135:AB135)</f>
        <v>215.986</v>
      </c>
      <c r="AD135" s="84" t="n">
        <f aca="false">IF(Z135&lt;=15000,Z135*AD$5,15000*AD$5)</f>
        <v>750</v>
      </c>
      <c r="AE135" s="82" t="n">
        <f aca="false">IF(Z135&lt;=15000,0,(Z135-15000)*AE$5)</f>
        <v>9444.905</v>
      </c>
      <c r="AF135" s="85" t="n">
        <f aca="false">SUM(AD135:AE135)</f>
        <v>10194.905</v>
      </c>
      <c r="AG135" s="86" t="n">
        <f aca="false">AF135-AC135</f>
        <v>9978.919</v>
      </c>
      <c r="AH135" s="84" t="n">
        <f aca="false">IF(X135&gt;3260,IF(X135&gt;9510,(9510-3260)*AH$5,(X135-3260)*AH$5),0)</f>
        <v>31.7916</v>
      </c>
      <c r="AI135" s="87" t="n">
        <f aca="false">IF(X135&gt;9510,IF(X135&gt;15000,(15000-9510)*AI$5,(X135-9510)*AI$5),0)</f>
        <v>0</v>
      </c>
      <c r="AJ135" s="87" t="n">
        <f aca="false">IF(X135&gt;15000,IF(X135&gt;20000,(20000-15000)*AJ$5,(X135-15000)*AJ$5),0)</f>
        <v>0</v>
      </c>
      <c r="AK135" s="87" t="n">
        <f aca="false">IF(X135&gt;20000,IF(X135&gt;25000,(25000-20000)*AK$5,(X135-20000)*AK$5),0)</f>
        <v>0</v>
      </c>
      <c r="AL135" s="87" t="n">
        <f aca="false">IF(X135&gt;25000,IF(X135&gt;30000,(30000-25000)*AL$5,(X135-25000)*AL$5),0)</f>
        <v>0</v>
      </c>
      <c r="AM135" s="82" t="n">
        <f aca="false">IF(X135&gt;30000,(X135-30000)*AM$5,0)</f>
        <v>0</v>
      </c>
      <c r="AN135" s="89" t="n">
        <f aca="false">SUM(AH135:AM135)</f>
        <v>31.7916</v>
      </c>
      <c r="AO135" s="84" t="n">
        <f aca="false">IF(Z135&gt;3260,IF(Z135&gt;9510,(9510-3260)*AO$5,(Z135-3260)*AO$5),0)</f>
        <v>187.5</v>
      </c>
      <c r="AP135" s="87" t="n">
        <f aca="false">IF(Z135&gt;9510,IF(Z135&gt;15000,(15000-9510)*AP$5,(Z135-9510)*AP$5),0)</f>
        <v>274.5</v>
      </c>
      <c r="AQ135" s="87" t="n">
        <f aca="false">IF(Z135&gt;15000,IF(Z135&gt;20000,(20000-15000)*AQ$5,(Z135-15000)*AQ$5),0)</f>
        <v>375</v>
      </c>
      <c r="AR135" s="87" t="n">
        <f aca="false">IF(Z135&gt;20000,IF(Z135&gt;25000,(25000-20000)*AR$5,(Z135-20000)*AR$5),0)</f>
        <v>500</v>
      </c>
      <c r="AS135" s="87" t="n">
        <f aca="false">IF(Z135&gt;25000,IF(Z135&gt;30000,(30000-25000)*AS$5,(Z135-25000)*AS$5),0)</f>
        <v>750</v>
      </c>
      <c r="AT135" s="82" t="n">
        <f aca="false">IF(Z135&gt;30000,(Z135-30000)*AT$5,0)</f>
        <v>15889.81</v>
      </c>
      <c r="AU135" s="89" t="n">
        <f aca="false">SUM(AO135:AT135)</f>
        <v>17976.81</v>
      </c>
      <c r="AV135" s="90" t="n">
        <f aca="false">AU135-AN135</f>
        <v>17945.0184</v>
      </c>
      <c r="AW135" s="86"/>
      <c r="AX135" s="79" t="n">
        <f aca="false">Y135-AG135-AV135-AW135</f>
        <v>77205.3926</v>
      </c>
      <c r="AY135" s="91" t="s">
        <v>35</v>
      </c>
    </row>
    <row r="136" customFormat="false" ht="16.5" hidden="false" customHeight="true" outlineLevel="0" collapsed="false">
      <c r="B136" s="63" t="n">
        <v>131</v>
      </c>
      <c r="C136" s="63"/>
      <c r="D136" s="63"/>
      <c r="E136" s="64" t="s">
        <v>177</v>
      </c>
      <c r="F136" s="65" t="s">
        <v>47</v>
      </c>
      <c r="G136" s="66" t="n">
        <v>80.5</v>
      </c>
      <c r="H136" s="67" t="n">
        <v>4496.03</v>
      </c>
      <c r="I136" s="66" t="n">
        <v>200</v>
      </c>
      <c r="J136" s="68" t="n">
        <v>4790.05</v>
      </c>
      <c r="K136" s="66" t="n">
        <v>195.25</v>
      </c>
      <c r="L136" s="69" t="n">
        <v>4675.3</v>
      </c>
      <c r="M136" s="70" t="n">
        <f aca="false">(H136+J136+L136)/3</f>
        <v>4653.79333333333</v>
      </c>
      <c r="N136" s="71" t="n">
        <v>4</v>
      </c>
      <c r="O136" s="71" t="n">
        <v>4</v>
      </c>
      <c r="P136" s="71" t="n">
        <v>4</v>
      </c>
      <c r="Q136" s="72" t="n">
        <f aca="false">SUM(N136:P136)/IF((3-COUNTIF(N136:P136,"NE")=0),1,(3-COUNTIF(N136:P136,"NE")))</f>
        <v>4</v>
      </c>
      <c r="R136" s="72" t="n">
        <f aca="false">IF(Q136&lt;=2,0,Q136)</f>
        <v>4</v>
      </c>
      <c r="S136" s="73" t="n">
        <f aca="false">M136*R136</f>
        <v>18615.1733333333</v>
      </c>
      <c r="T136" s="74" t="n">
        <f aca="false">$M$3</f>
        <v>4.94188619900111</v>
      </c>
      <c r="U136" s="75" t="n">
        <f aca="false">ROUNDDOWN(S136*T136,2)</f>
        <v>91994.06</v>
      </c>
      <c r="V136" s="76"/>
      <c r="W136" s="21"/>
      <c r="X136" s="78" t="n">
        <f aca="false">VLOOKUP(E136,SALARIO!$D$4:$G$252,4,FALSE())</f>
        <v>4675.3</v>
      </c>
      <c r="Y136" s="79" t="n">
        <f aca="false">U136</f>
        <v>91994.06</v>
      </c>
      <c r="Z136" s="80" t="n">
        <f aca="false">X136+Y136</f>
        <v>96669.36</v>
      </c>
      <c r="AA136" s="81" t="n">
        <f aca="false">IF(X136&lt;=15000,X136*AA$5,15000*AA$5)</f>
        <v>233.765</v>
      </c>
      <c r="AB136" s="82" t="n">
        <f aca="false">IF(X136&lt;=15000,0,(X136-15000)*AB$5)</f>
        <v>0</v>
      </c>
      <c r="AC136" s="94" t="n">
        <f aca="false">SUM(AA136:AB136)</f>
        <v>233.765</v>
      </c>
      <c r="AD136" s="84" t="n">
        <f aca="false">IF(Z136&lt;=15000,Z136*AD$5,15000*AD$5)</f>
        <v>750</v>
      </c>
      <c r="AE136" s="82" t="n">
        <f aca="false">IF(Z136&lt;=15000,0,(Z136-15000)*AE$5)</f>
        <v>8166.936</v>
      </c>
      <c r="AF136" s="85" t="n">
        <f aca="false">SUM(AD136:AE136)</f>
        <v>8916.936</v>
      </c>
      <c r="AG136" s="86" t="n">
        <f aca="false">AF136-AC136</f>
        <v>8683.171</v>
      </c>
      <c r="AH136" s="84" t="n">
        <f aca="false">IF(X136&gt;3260,IF(X136&gt;9510,(9510-3260)*AH$5,(X136-3260)*AH$5),0)</f>
        <v>42.459</v>
      </c>
      <c r="AI136" s="87" t="n">
        <f aca="false">IF(X136&gt;9510,IF(X136&gt;15000,(15000-9510)*AI$5,(X136-9510)*AI$5),0)</f>
        <v>0</v>
      </c>
      <c r="AJ136" s="87" t="n">
        <f aca="false">IF(X136&gt;15000,IF(X136&gt;20000,(20000-15000)*AJ$5,(X136-15000)*AJ$5),0)</f>
        <v>0</v>
      </c>
      <c r="AK136" s="87" t="n">
        <f aca="false">IF(X136&gt;20000,IF(X136&gt;25000,(25000-20000)*AK$5,(X136-20000)*AK$5),0)</f>
        <v>0</v>
      </c>
      <c r="AL136" s="87" t="n">
        <f aca="false">IF(X136&gt;25000,IF(X136&gt;30000,(30000-25000)*AL$5,(X136-25000)*AL$5),0)</f>
        <v>0</v>
      </c>
      <c r="AM136" s="82" t="n">
        <f aca="false">IF(X136&gt;30000,(X136-30000)*AM$5,0)</f>
        <v>0</v>
      </c>
      <c r="AN136" s="89" t="n">
        <f aca="false">SUM(AH136:AM136)</f>
        <v>42.459</v>
      </c>
      <c r="AO136" s="84" t="n">
        <f aca="false">IF(Z136&gt;3260,IF(Z136&gt;9510,(9510-3260)*AO$5,(Z136-3260)*AO$5),0)</f>
        <v>187.5</v>
      </c>
      <c r="AP136" s="87" t="n">
        <f aca="false">IF(Z136&gt;9510,IF(Z136&gt;15000,(15000-9510)*AP$5,(Z136-9510)*AP$5),0)</f>
        <v>274.5</v>
      </c>
      <c r="AQ136" s="87" t="n">
        <f aca="false">IF(Z136&gt;15000,IF(Z136&gt;20000,(20000-15000)*AQ$5,(Z136-15000)*AQ$5),0)</f>
        <v>375</v>
      </c>
      <c r="AR136" s="87" t="n">
        <f aca="false">IF(Z136&gt;20000,IF(Z136&gt;25000,(25000-20000)*AR$5,(Z136-20000)*AR$5),0)</f>
        <v>500</v>
      </c>
      <c r="AS136" s="87" t="n">
        <f aca="false">IF(Z136&gt;25000,IF(Z136&gt;30000,(30000-25000)*AS$5,(Z136-25000)*AS$5),0)</f>
        <v>750</v>
      </c>
      <c r="AT136" s="82" t="n">
        <f aca="false">IF(Z136&gt;30000,(Z136-30000)*AT$5,0)</f>
        <v>13333.872</v>
      </c>
      <c r="AU136" s="89" t="n">
        <f aca="false">SUM(AO136:AT136)</f>
        <v>15420.872</v>
      </c>
      <c r="AV136" s="90" t="n">
        <f aca="false">AU136-AN136</f>
        <v>15378.413</v>
      </c>
      <c r="AW136" s="86"/>
      <c r="AX136" s="79" t="n">
        <f aca="false">Y136-AG136-AV136-AW136</f>
        <v>67932.476</v>
      </c>
      <c r="AY136" s="91" t="s">
        <v>35</v>
      </c>
    </row>
    <row r="137" customFormat="false" ht="16.5" hidden="false" customHeight="true" outlineLevel="0" collapsed="false">
      <c r="B137" s="63" t="n">
        <v>132</v>
      </c>
      <c r="C137" s="63"/>
      <c r="D137" s="63"/>
      <c r="E137" s="64" t="s">
        <v>178</v>
      </c>
      <c r="F137" s="65" t="s">
        <v>57</v>
      </c>
      <c r="G137" s="66" t="n">
        <v>191.25</v>
      </c>
      <c r="H137" s="67" t="n">
        <v>6331.59</v>
      </c>
      <c r="I137" s="66" t="n">
        <v>191.25</v>
      </c>
      <c r="J137" s="68" t="n">
        <v>5935.87</v>
      </c>
      <c r="K137" s="66" t="n">
        <v>204</v>
      </c>
      <c r="L137" s="69" t="n">
        <v>6331.6</v>
      </c>
      <c r="M137" s="70" t="n">
        <f aca="false">(H137+J137+L137)/3</f>
        <v>6199.68666666667</v>
      </c>
      <c r="N137" s="71" t="n">
        <v>4</v>
      </c>
      <c r="O137" s="71" t="n">
        <v>4</v>
      </c>
      <c r="P137" s="71" t="n">
        <v>4</v>
      </c>
      <c r="Q137" s="72" t="n">
        <f aca="false">SUM(N137:P137)/IF((3-COUNTIF(N137:P137,"NE")=0),1,(3-COUNTIF(N137:P137,"NE")))</f>
        <v>4</v>
      </c>
      <c r="R137" s="72" t="n">
        <f aca="false">IF(Q137&lt;=2,0,Q137)</f>
        <v>4</v>
      </c>
      <c r="S137" s="73" t="n">
        <f aca="false">M137*R137</f>
        <v>24798.7466666667</v>
      </c>
      <c r="T137" s="74" t="n">
        <f aca="false">$M$3</f>
        <v>4.94188619900111</v>
      </c>
      <c r="U137" s="75" t="n">
        <f aca="false">ROUNDDOWN(S137*T137,2)</f>
        <v>122552.58</v>
      </c>
      <c r="V137" s="76"/>
      <c r="W137" s="21"/>
      <c r="X137" s="78" t="n">
        <f aca="false">VLOOKUP(E137,SALARIO!$D$4:$G$252,4,FALSE())</f>
        <v>6331.6</v>
      </c>
      <c r="Y137" s="79" t="n">
        <f aca="false">U137</f>
        <v>122552.58</v>
      </c>
      <c r="Z137" s="80" t="n">
        <f aca="false">X137+Y137</f>
        <v>128884.18</v>
      </c>
      <c r="AA137" s="81" t="n">
        <f aca="false">IF(X137&lt;=15000,X137*AA$5,15000*AA$5)</f>
        <v>316.58</v>
      </c>
      <c r="AB137" s="82" t="n">
        <f aca="false">IF(X137&lt;=15000,0,(X137-15000)*AB$5)</f>
        <v>0</v>
      </c>
      <c r="AC137" s="94" t="n">
        <f aca="false">SUM(AA137:AB137)</f>
        <v>316.58</v>
      </c>
      <c r="AD137" s="84" t="n">
        <f aca="false">IF(Z137&lt;=15000,Z137*AD$5,15000*AD$5)</f>
        <v>750</v>
      </c>
      <c r="AE137" s="82" t="n">
        <f aca="false">IF(Z137&lt;=15000,0,(Z137-15000)*AE$5)</f>
        <v>11388.418</v>
      </c>
      <c r="AF137" s="85" t="n">
        <f aca="false">SUM(AD137:AE137)</f>
        <v>12138.418</v>
      </c>
      <c r="AG137" s="86" t="n">
        <f aca="false">AF137-AC137</f>
        <v>11821.838</v>
      </c>
      <c r="AH137" s="84" t="n">
        <f aca="false">IF(X137&gt;3260,IF(X137&gt;9510,(9510-3260)*AH$5,(X137-3260)*AH$5),0)</f>
        <v>92.148</v>
      </c>
      <c r="AI137" s="87" t="n">
        <f aca="false">IF(X137&gt;9510,IF(X137&gt;15000,(15000-9510)*AI$5,(X137-9510)*AI$5),0)</f>
        <v>0</v>
      </c>
      <c r="AJ137" s="87" t="n">
        <f aca="false">IF(X137&gt;15000,IF(X137&gt;20000,(20000-15000)*AJ$5,(X137-15000)*AJ$5),0)</f>
        <v>0</v>
      </c>
      <c r="AK137" s="87" t="n">
        <f aca="false">IF(X137&gt;20000,IF(X137&gt;25000,(25000-20000)*AK$5,(X137-20000)*AK$5),0)</f>
        <v>0</v>
      </c>
      <c r="AL137" s="87" t="n">
        <f aca="false">IF(X137&gt;25000,IF(X137&gt;30000,(30000-25000)*AL$5,(X137-25000)*AL$5),0)</f>
        <v>0</v>
      </c>
      <c r="AM137" s="82" t="n">
        <f aca="false">IF(X137&gt;30000,(X137-30000)*AM$5,0)</f>
        <v>0</v>
      </c>
      <c r="AN137" s="89" t="n">
        <f aca="false">SUM(AH137:AM137)</f>
        <v>92.148</v>
      </c>
      <c r="AO137" s="84" t="n">
        <f aca="false">IF(Z137&gt;3260,IF(Z137&gt;9510,(9510-3260)*AO$5,(Z137-3260)*AO$5),0)</f>
        <v>187.5</v>
      </c>
      <c r="AP137" s="87" t="n">
        <f aca="false">IF(Z137&gt;9510,IF(Z137&gt;15000,(15000-9510)*AP$5,(Z137-9510)*AP$5),0)</f>
        <v>274.5</v>
      </c>
      <c r="AQ137" s="87" t="n">
        <f aca="false">IF(Z137&gt;15000,IF(Z137&gt;20000,(20000-15000)*AQ$5,(Z137-15000)*AQ$5),0)</f>
        <v>375</v>
      </c>
      <c r="AR137" s="87" t="n">
        <f aca="false">IF(Z137&gt;20000,IF(Z137&gt;25000,(25000-20000)*AR$5,(Z137-20000)*AR$5),0)</f>
        <v>500</v>
      </c>
      <c r="AS137" s="87" t="n">
        <f aca="false">IF(Z137&gt;25000,IF(Z137&gt;30000,(30000-25000)*AS$5,(Z137-25000)*AS$5),0)</f>
        <v>750</v>
      </c>
      <c r="AT137" s="82" t="n">
        <f aca="false">IF(Z137&gt;30000,(Z137-30000)*AT$5,0)</f>
        <v>19776.836</v>
      </c>
      <c r="AU137" s="89" t="n">
        <f aca="false">SUM(AO137:AT137)</f>
        <v>21863.836</v>
      </c>
      <c r="AV137" s="90" t="n">
        <f aca="false">AU137-AN137</f>
        <v>21771.688</v>
      </c>
      <c r="AW137" s="86"/>
      <c r="AX137" s="79" t="n">
        <f aca="false">Y137-AG137-AV137-AW137</f>
        <v>88959.054</v>
      </c>
      <c r="AY137" s="91" t="s">
        <v>35</v>
      </c>
    </row>
    <row r="138" customFormat="false" ht="16.5" hidden="false" customHeight="true" outlineLevel="0" collapsed="false">
      <c r="B138" s="63" t="n">
        <v>133</v>
      </c>
      <c r="C138" s="63"/>
      <c r="D138" s="63"/>
      <c r="E138" s="64" t="s">
        <v>179</v>
      </c>
      <c r="F138" s="65" t="s">
        <v>57</v>
      </c>
      <c r="G138" s="66" t="n">
        <v>191.25</v>
      </c>
      <c r="H138" s="67" t="n">
        <v>6331.59</v>
      </c>
      <c r="I138" s="66" t="n">
        <v>191.25</v>
      </c>
      <c r="J138" s="68" t="n">
        <v>5935.87</v>
      </c>
      <c r="K138" s="66" t="n">
        <v>114.75</v>
      </c>
      <c r="L138" s="69" t="n">
        <v>6549.76</v>
      </c>
      <c r="M138" s="70" t="n">
        <f aca="false">(H138+J138+L138)/3</f>
        <v>6272.40666666667</v>
      </c>
      <c r="N138" s="71" t="n">
        <v>4</v>
      </c>
      <c r="O138" s="71" t="n">
        <v>4</v>
      </c>
      <c r="P138" s="71" t="n">
        <v>4</v>
      </c>
      <c r="Q138" s="72" t="n">
        <f aca="false">SUM(N138:P138)/IF((3-COUNTIF(N138:P138,"NE")=0),1,(3-COUNTIF(N138:P138,"NE")))</f>
        <v>4</v>
      </c>
      <c r="R138" s="72" t="n">
        <f aca="false">IF(Q138&lt;=2,0,Q138)</f>
        <v>4</v>
      </c>
      <c r="S138" s="73" t="n">
        <f aca="false">M138*R138</f>
        <v>25089.6266666667</v>
      </c>
      <c r="T138" s="74" t="n">
        <f aca="false">$M$3</f>
        <v>4.94188619900111</v>
      </c>
      <c r="U138" s="75" t="n">
        <f aca="false">ROUNDDOWN(S138*T138,2)</f>
        <v>123990.07</v>
      </c>
      <c r="V138" s="76"/>
      <c r="W138" s="21"/>
      <c r="X138" s="78" t="n">
        <f aca="false">VLOOKUP(E138,SALARIO!$D$4:$G$252,4,FALSE())</f>
        <v>6549.76</v>
      </c>
      <c r="Y138" s="79" t="n">
        <f aca="false">U138</f>
        <v>123990.07</v>
      </c>
      <c r="Z138" s="80" t="n">
        <f aca="false">X138+Y138</f>
        <v>130539.83</v>
      </c>
      <c r="AA138" s="81" t="n">
        <f aca="false">IF(X138&lt;=15000,X138*AA$5,15000*AA$5)</f>
        <v>327.488</v>
      </c>
      <c r="AB138" s="82" t="n">
        <f aca="false">IF(X138&lt;=15000,0,(X138-15000)*AB$5)</f>
        <v>0</v>
      </c>
      <c r="AC138" s="94" t="n">
        <f aca="false">SUM(AA138:AB138)</f>
        <v>327.488</v>
      </c>
      <c r="AD138" s="84" t="n">
        <f aca="false">IF(Z138&lt;=15000,Z138*AD$5,15000*AD$5)</f>
        <v>750</v>
      </c>
      <c r="AE138" s="82" t="n">
        <f aca="false">IF(Z138&lt;=15000,0,(Z138-15000)*AE$5)</f>
        <v>11553.983</v>
      </c>
      <c r="AF138" s="85" t="n">
        <f aca="false">SUM(AD138:AE138)</f>
        <v>12303.983</v>
      </c>
      <c r="AG138" s="86" t="n">
        <f aca="false">AF138-AC138</f>
        <v>11976.495</v>
      </c>
      <c r="AH138" s="84" t="n">
        <f aca="false">IF(X138&gt;3260,IF(X138&gt;9510,(9510-3260)*AH$5,(X138-3260)*AH$5),0)</f>
        <v>98.6928</v>
      </c>
      <c r="AI138" s="87" t="n">
        <f aca="false">IF(X138&gt;9510,IF(X138&gt;15000,(15000-9510)*AI$5,(X138-9510)*AI$5),0)</f>
        <v>0</v>
      </c>
      <c r="AJ138" s="87" t="n">
        <f aca="false">IF(X138&gt;15000,IF(X138&gt;20000,(20000-15000)*AJ$5,(X138-15000)*AJ$5),0)</f>
        <v>0</v>
      </c>
      <c r="AK138" s="87" t="n">
        <f aca="false">IF(X138&gt;20000,IF(X138&gt;25000,(25000-20000)*AK$5,(X138-20000)*AK$5),0)</f>
        <v>0</v>
      </c>
      <c r="AL138" s="87" t="n">
        <f aca="false">IF(X138&gt;25000,IF(X138&gt;30000,(30000-25000)*AL$5,(X138-25000)*AL$5),0)</f>
        <v>0</v>
      </c>
      <c r="AM138" s="82" t="n">
        <f aca="false">IF(X138&gt;30000,(X138-30000)*AM$5,0)</f>
        <v>0</v>
      </c>
      <c r="AN138" s="89" t="n">
        <f aca="false">SUM(AH138:AM138)</f>
        <v>98.6928</v>
      </c>
      <c r="AO138" s="84" t="n">
        <f aca="false">IF(Z138&gt;3260,IF(Z138&gt;9510,(9510-3260)*AO$5,(Z138-3260)*AO$5),0)</f>
        <v>187.5</v>
      </c>
      <c r="AP138" s="87" t="n">
        <f aca="false">IF(Z138&gt;9510,IF(Z138&gt;15000,(15000-9510)*AP$5,(Z138-9510)*AP$5),0)</f>
        <v>274.5</v>
      </c>
      <c r="AQ138" s="87" t="n">
        <f aca="false">IF(Z138&gt;15000,IF(Z138&gt;20000,(20000-15000)*AQ$5,(Z138-15000)*AQ$5),0)</f>
        <v>375</v>
      </c>
      <c r="AR138" s="87" t="n">
        <f aca="false">IF(Z138&gt;20000,IF(Z138&gt;25000,(25000-20000)*AR$5,(Z138-20000)*AR$5),0)</f>
        <v>500</v>
      </c>
      <c r="AS138" s="87" t="n">
        <f aca="false">IF(Z138&gt;25000,IF(Z138&gt;30000,(30000-25000)*AS$5,(Z138-25000)*AS$5),0)</f>
        <v>750</v>
      </c>
      <c r="AT138" s="82" t="n">
        <f aca="false">IF(Z138&gt;30000,(Z138-30000)*AT$5,0)</f>
        <v>20107.966</v>
      </c>
      <c r="AU138" s="89" t="n">
        <f aca="false">SUM(AO138:AT138)</f>
        <v>22194.966</v>
      </c>
      <c r="AV138" s="90" t="n">
        <f aca="false">AU138-AN138</f>
        <v>22096.2732</v>
      </c>
      <c r="AW138" s="86"/>
      <c r="AX138" s="79" t="n">
        <f aca="false">Y138-AG138-AV138-AW138</f>
        <v>89917.3018</v>
      </c>
      <c r="AY138" s="91" t="s">
        <v>35</v>
      </c>
    </row>
    <row r="139" customFormat="false" ht="16.5" hidden="false" customHeight="true" outlineLevel="0" collapsed="false">
      <c r="B139" s="63" t="n">
        <v>134</v>
      </c>
      <c r="C139" s="63"/>
      <c r="D139" s="63"/>
      <c r="E139" s="64" t="s">
        <v>180</v>
      </c>
      <c r="F139" s="65" t="s">
        <v>57</v>
      </c>
      <c r="G139" s="66" t="n">
        <v>102</v>
      </c>
      <c r="H139" s="67" t="n">
        <v>6859.19</v>
      </c>
      <c r="I139" s="66" t="n">
        <v>204</v>
      </c>
      <c r="J139" s="68" t="n">
        <v>6331.6</v>
      </c>
      <c r="K139" s="66" t="n">
        <v>178.5</v>
      </c>
      <c r="L139" s="69" t="n">
        <v>5540.15</v>
      </c>
      <c r="M139" s="70" t="n">
        <f aca="false">(H139+J139+L139)/3</f>
        <v>6243.64666666667</v>
      </c>
      <c r="N139" s="71" t="n">
        <v>4</v>
      </c>
      <c r="O139" s="71" t="n">
        <v>4</v>
      </c>
      <c r="P139" s="71" t="n">
        <v>4</v>
      </c>
      <c r="Q139" s="72" t="n">
        <f aca="false">SUM(N139:P139)/IF((3-COUNTIF(N139:P139,"NE")=0),1,(3-COUNTIF(N139:P139,"NE")))</f>
        <v>4</v>
      </c>
      <c r="R139" s="72" t="n">
        <f aca="false">IF(Q139&lt;=2,0,Q139)</f>
        <v>4</v>
      </c>
      <c r="S139" s="73" t="n">
        <f aca="false">M139*R139</f>
        <v>24974.5866666667</v>
      </c>
      <c r="T139" s="74" t="n">
        <f aca="false">$M$3</f>
        <v>4.94188619900111</v>
      </c>
      <c r="U139" s="75" t="n">
        <f aca="false">ROUNDDOWN(S139*T139,2)</f>
        <v>123421.56</v>
      </c>
      <c r="V139" s="76"/>
      <c r="W139" s="21"/>
      <c r="X139" s="78" t="n">
        <f aca="false">VLOOKUP(E139,SALARIO!$D$4:$G$252,4,FALSE())</f>
        <v>5540.15</v>
      </c>
      <c r="Y139" s="79" t="n">
        <f aca="false">U139</f>
        <v>123421.56</v>
      </c>
      <c r="Z139" s="80" t="n">
        <f aca="false">X139+Y139</f>
        <v>128961.71</v>
      </c>
      <c r="AA139" s="81" t="n">
        <f aca="false">IF(X139&lt;=15000,X139*AA$5,15000*AA$5)</f>
        <v>277.0075</v>
      </c>
      <c r="AB139" s="82" t="n">
        <f aca="false">IF(X139&lt;=15000,0,(X139-15000)*AB$5)</f>
        <v>0</v>
      </c>
      <c r="AC139" s="94" t="n">
        <f aca="false">SUM(AA139:AB139)</f>
        <v>277.0075</v>
      </c>
      <c r="AD139" s="84" t="n">
        <f aca="false">IF(Z139&lt;=15000,Z139*AD$5,15000*AD$5)</f>
        <v>750</v>
      </c>
      <c r="AE139" s="82" t="n">
        <f aca="false">IF(Z139&lt;=15000,0,(Z139-15000)*AE$5)</f>
        <v>11396.171</v>
      </c>
      <c r="AF139" s="85" t="n">
        <f aca="false">SUM(AD139:AE139)</f>
        <v>12146.171</v>
      </c>
      <c r="AG139" s="86" t="n">
        <f aca="false">AF139-AC139</f>
        <v>11869.1635</v>
      </c>
      <c r="AH139" s="84" t="n">
        <f aca="false">IF(X139&gt;3260,IF(X139&gt;9510,(9510-3260)*AH$5,(X139-3260)*AH$5),0)</f>
        <v>68.4045</v>
      </c>
      <c r="AI139" s="87" t="n">
        <f aca="false">IF(X139&gt;9510,IF(X139&gt;15000,(15000-9510)*AI$5,(X139-9510)*AI$5),0)</f>
        <v>0</v>
      </c>
      <c r="AJ139" s="87" t="n">
        <f aca="false">IF(X139&gt;15000,IF(X139&gt;20000,(20000-15000)*AJ$5,(X139-15000)*AJ$5),0)</f>
        <v>0</v>
      </c>
      <c r="AK139" s="87" t="n">
        <f aca="false">IF(X139&gt;20000,IF(X139&gt;25000,(25000-20000)*AK$5,(X139-20000)*AK$5),0)</f>
        <v>0</v>
      </c>
      <c r="AL139" s="87" t="n">
        <f aca="false">IF(X139&gt;25000,IF(X139&gt;30000,(30000-25000)*AL$5,(X139-25000)*AL$5),0)</f>
        <v>0</v>
      </c>
      <c r="AM139" s="82" t="n">
        <f aca="false">IF(X139&gt;30000,(X139-30000)*AM$5,0)</f>
        <v>0</v>
      </c>
      <c r="AN139" s="89" t="n">
        <f aca="false">SUM(AH139:AM139)</f>
        <v>68.4045</v>
      </c>
      <c r="AO139" s="84" t="n">
        <f aca="false">IF(Z139&gt;3260,IF(Z139&gt;9510,(9510-3260)*AO$5,(Z139-3260)*AO$5),0)</f>
        <v>187.5</v>
      </c>
      <c r="AP139" s="87" t="n">
        <f aca="false">IF(Z139&gt;9510,IF(Z139&gt;15000,(15000-9510)*AP$5,(Z139-9510)*AP$5),0)</f>
        <v>274.5</v>
      </c>
      <c r="AQ139" s="87" t="n">
        <f aca="false">IF(Z139&gt;15000,IF(Z139&gt;20000,(20000-15000)*AQ$5,(Z139-15000)*AQ$5),0)</f>
        <v>375</v>
      </c>
      <c r="AR139" s="87" t="n">
        <f aca="false">IF(Z139&gt;20000,IF(Z139&gt;25000,(25000-20000)*AR$5,(Z139-20000)*AR$5),0)</f>
        <v>500</v>
      </c>
      <c r="AS139" s="87" t="n">
        <f aca="false">IF(Z139&gt;25000,IF(Z139&gt;30000,(30000-25000)*AS$5,(Z139-25000)*AS$5),0)</f>
        <v>750</v>
      </c>
      <c r="AT139" s="82" t="n">
        <f aca="false">IF(Z139&gt;30000,(Z139-30000)*AT$5,0)</f>
        <v>19792.342</v>
      </c>
      <c r="AU139" s="89" t="n">
        <f aca="false">SUM(AO139:AT139)</f>
        <v>21879.342</v>
      </c>
      <c r="AV139" s="90" t="n">
        <f aca="false">AU139-AN139</f>
        <v>21810.9375</v>
      </c>
      <c r="AW139" s="86"/>
      <c r="AX139" s="79" t="n">
        <f aca="false">Y139-AG139-AV139-AW139</f>
        <v>89741.459</v>
      </c>
      <c r="AY139" s="91" t="s">
        <v>35</v>
      </c>
    </row>
    <row r="140" customFormat="false" ht="16.5" hidden="false" customHeight="true" outlineLevel="0" collapsed="false">
      <c r="B140" s="62" t="n">
        <v>135</v>
      </c>
      <c r="C140" s="62"/>
      <c r="D140" s="62"/>
      <c r="E140" s="64" t="s">
        <v>181</v>
      </c>
      <c r="F140" s="65" t="s">
        <v>43</v>
      </c>
      <c r="G140" s="66" t="n">
        <v>204</v>
      </c>
      <c r="H140" s="67" t="n">
        <v>6159.77</v>
      </c>
      <c r="I140" s="66" t="n">
        <v>114.75</v>
      </c>
      <c r="J140" s="68" t="n">
        <v>5626.96</v>
      </c>
      <c r="K140" s="66" t="n">
        <v>178.5</v>
      </c>
      <c r="L140" s="69" t="n">
        <v>4790.93</v>
      </c>
      <c r="M140" s="70" t="n">
        <f aca="false">(H140+J140+L140)/3</f>
        <v>5525.88666666667</v>
      </c>
      <c r="N140" s="71" t="n">
        <v>4</v>
      </c>
      <c r="O140" s="71" t="n">
        <v>4</v>
      </c>
      <c r="P140" s="71" t="n">
        <v>4</v>
      </c>
      <c r="Q140" s="72" t="n">
        <f aca="false">SUM(N140:P140)/IF((3-COUNTIF(N140:P140,"NE")=0),1,(3-COUNTIF(N140:P140,"NE")))</f>
        <v>4</v>
      </c>
      <c r="R140" s="72" t="n">
        <f aca="false">IF(Q140&lt;=2,0,Q140)</f>
        <v>4</v>
      </c>
      <c r="S140" s="73" t="n">
        <f aca="false">M140*R140</f>
        <v>22103.5466666667</v>
      </c>
      <c r="T140" s="74" t="n">
        <f aca="false">$M$3</f>
        <v>4.94188619900111</v>
      </c>
      <c r="U140" s="75" t="n">
        <f aca="false">ROUNDDOWN(S140*T140,2)</f>
        <v>109233.21</v>
      </c>
      <c r="V140" s="76"/>
      <c r="W140" s="21"/>
      <c r="X140" s="78" t="n">
        <f aca="false">VLOOKUP(E140,SALARIO!$D$4:$G$252,4,FALSE())</f>
        <v>4790.93</v>
      </c>
      <c r="Y140" s="79" t="n">
        <f aca="false">U140</f>
        <v>109233.21</v>
      </c>
      <c r="Z140" s="80" t="n">
        <f aca="false">X140+Y140</f>
        <v>114024.14</v>
      </c>
      <c r="AA140" s="81" t="n">
        <f aca="false">IF(X140&lt;=15000,X140*AA$5,15000*AA$5)</f>
        <v>239.5465</v>
      </c>
      <c r="AB140" s="82" t="n">
        <f aca="false">IF(X140&lt;=15000,0,(X140-15000)*AB$5)</f>
        <v>0</v>
      </c>
      <c r="AC140" s="94" t="n">
        <f aca="false">SUM(AA140:AB140)</f>
        <v>239.5465</v>
      </c>
      <c r="AD140" s="84" t="n">
        <f aca="false">IF(Z140&lt;=15000,Z140*AD$5,15000*AD$5)</f>
        <v>750</v>
      </c>
      <c r="AE140" s="82" t="n">
        <f aca="false">IF(Z140&lt;=15000,0,(Z140-15000)*AE$5)</f>
        <v>9902.414</v>
      </c>
      <c r="AF140" s="85" t="n">
        <f aca="false">SUM(AD140:AE140)</f>
        <v>10652.414</v>
      </c>
      <c r="AG140" s="86" t="n">
        <f aca="false">AF140-AC140</f>
        <v>10412.8675</v>
      </c>
      <c r="AH140" s="84" t="n">
        <f aca="false">IF(X140&gt;3260,IF(X140&gt;9510,(9510-3260)*AH$5,(X140-3260)*AH$5),0)</f>
        <v>45.9279</v>
      </c>
      <c r="AI140" s="87" t="n">
        <f aca="false">IF(X140&gt;9510,IF(X140&gt;15000,(15000-9510)*AI$5,(X140-9510)*AI$5),0)</f>
        <v>0</v>
      </c>
      <c r="AJ140" s="87" t="n">
        <f aca="false">IF(X140&gt;15000,IF(X140&gt;20000,(20000-15000)*AJ$5,(X140-15000)*AJ$5),0)</f>
        <v>0</v>
      </c>
      <c r="AK140" s="87" t="n">
        <f aca="false">IF(X140&gt;20000,IF(X140&gt;25000,(25000-20000)*AK$5,(X140-20000)*AK$5),0)</f>
        <v>0</v>
      </c>
      <c r="AL140" s="87" t="n">
        <f aca="false">IF(X140&gt;25000,IF(X140&gt;30000,(30000-25000)*AL$5,(X140-25000)*AL$5),0)</f>
        <v>0</v>
      </c>
      <c r="AM140" s="82" t="n">
        <f aca="false">IF(X140&gt;30000,(X140-30000)*AM$5,0)</f>
        <v>0</v>
      </c>
      <c r="AN140" s="89" t="n">
        <f aca="false">SUM(AH140:AM140)</f>
        <v>45.9279</v>
      </c>
      <c r="AO140" s="84" t="n">
        <f aca="false">IF(Z140&gt;3260,IF(Z140&gt;9510,(9510-3260)*AO$5,(Z140-3260)*AO$5),0)</f>
        <v>187.5</v>
      </c>
      <c r="AP140" s="87" t="n">
        <f aca="false">IF(Z140&gt;9510,IF(Z140&gt;15000,(15000-9510)*AP$5,(Z140-9510)*AP$5),0)</f>
        <v>274.5</v>
      </c>
      <c r="AQ140" s="87" t="n">
        <f aca="false">IF(Z140&gt;15000,IF(Z140&gt;20000,(20000-15000)*AQ$5,(Z140-15000)*AQ$5),0)</f>
        <v>375</v>
      </c>
      <c r="AR140" s="87" t="n">
        <f aca="false">IF(Z140&gt;20000,IF(Z140&gt;25000,(25000-20000)*AR$5,(Z140-20000)*AR$5),0)</f>
        <v>500</v>
      </c>
      <c r="AS140" s="87" t="n">
        <f aca="false">IF(Z140&gt;25000,IF(Z140&gt;30000,(30000-25000)*AS$5,(Z140-25000)*AS$5),0)</f>
        <v>750</v>
      </c>
      <c r="AT140" s="82" t="n">
        <f aca="false">IF(Z140&gt;30000,(Z140-30000)*AT$5,0)</f>
        <v>16804.828</v>
      </c>
      <c r="AU140" s="89" t="n">
        <f aca="false">SUM(AO140:AT140)</f>
        <v>18891.828</v>
      </c>
      <c r="AV140" s="90" t="n">
        <f aca="false">AU140-AN140</f>
        <v>18845.9001</v>
      </c>
      <c r="AW140" s="86"/>
      <c r="AX140" s="79" t="n">
        <f aca="false">Y140-AG140-AV140-AW140</f>
        <v>79974.4424</v>
      </c>
      <c r="AY140" s="91" t="s">
        <v>35</v>
      </c>
    </row>
    <row r="141" customFormat="false" ht="16.5" hidden="false" customHeight="true" outlineLevel="0" collapsed="false">
      <c r="B141" s="63" t="n">
        <v>136</v>
      </c>
      <c r="C141" s="63"/>
      <c r="D141" s="63"/>
      <c r="E141" s="64" t="s">
        <v>182</v>
      </c>
      <c r="F141" s="65" t="s">
        <v>43</v>
      </c>
      <c r="G141" s="66" t="n">
        <v>102</v>
      </c>
      <c r="H141" s="67" t="n">
        <v>4861.55</v>
      </c>
      <c r="I141" s="66" t="n">
        <v>191.25</v>
      </c>
      <c r="J141" s="68" t="n">
        <v>5133.14</v>
      </c>
      <c r="K141" s="66" t="n">
        <v>204</v>
      </c>
      <c r="L141" s="69" t="n">
        <v>5475.35</v>
      </c>
      <c r="M141" s="70" t="n">
        <f aca="false">(H141+J141+L141)/3</f>
        <v>5156.68</v>
      </c>
      <c r="N141" s="71" t="n">
        <v>4</v>
      </c>
      <c r="O141" s="71" t="n">
        <v>4</v>
      </c>
      <c r="P141" s="71" t="n">
        <v>4</v>
      </c>
      <c r="Q141" s="72" t="n">
        <f aca="false">SUM(N141:P141)/IF((3-COUNTIF(N141:P141,"NE")=0),1,(3-COUNTIF(N141:P141,"NE")))</f>
        <v>4</v>
      </c>
      <c r="R141" s="72" t="n">
        <f aca="false">IF(Q141&lt;=2,0,Q141)</f>
        <v>4</v>
      </c>
      <c r="S141" s="73" t="n">
        <f aca="false">M141*R141</f>
        <v>20626.72</v>
      </c>
      <c r="T141" s="74" t="n">
        <f aca="false">$M$3</f>
        <v>4.94188619900111</v>
      </c>
      <c r="U141" s="75" t="n">
        <f aca="false">ROUNDDOWN(S141*T141,2)</f>
        <v>101934.9</v>
      </c>
      <c r="V141" s="76"/>
      <c r="W141" s="21"/>
      <c r="X141" s="78" t="n">
        <f aca="false">VLOOKUP(E141,SALARIO!$D$4:$G$252,4,FALSE())</f>
        <v>5475.35</v>
      </c>
      <c r="Y141" s="79" t="n">
        <f aca="false">U141</f>
        <v>101934.9</v>
      </c>
      <c r="Z141" s="80" t="n">
        <f aca="false">X141+Y141</f>
        <v>107410.25</v>
      </c>
      <c r="AA141" s="81" t="n">
        <f aca="false">IF(X141&lt;=15000,X141*AA$5,15000*AA$5)</f>
        <v>273.7675</v>
      </c>
      <c r="AB141" s="82" t="n">
        <f aca="false">IF(X141&lt;=15000,0,(X141-15000)*AB$5)</f>
        <v>0</v>
      </c>
      <c r="AC141" s="94" t="n">
        <f aca="false">SUM(AA141:AB141)</f>
        <v>273.7675</v>
      </c>
      <c r="AD141" s="84" t="n">
        <f aca="false">IF(Z141&lt;=15000,Z141*AD$5,15000*AD$5)</f>
        <v>750</v>
      </c>
      <c r="AE141" s="82" t="n">
        <f aca="false">IF(Z141&lt;=15000,0,(Z141-15000)*AE$5)</f>
        <v>9241.025</v>
      </c>
      <c r="AF141" s="85" t="n">
        <f aca="false">SUM(AD141:AE141)</f>
        <v>9991.025</v>
      </c>
      <c r="AG141" s="86" t="n">
        <f aca="false">AF141-AC141</f>
        <v>9717.2575</v>
      </c>
      <c r="AH141" s="84" t="n">
        <f aca="false">IF(X141&gt;3260,IF(X141&gt;9510,(9510-3260)*AH$5,(X141-3260)*AH$5),0)</f>
        <v>66.4605</v>
      </c>
      <c r="AI141" s="87" t="n">
        <f aca="false">IF(X141&gt;9510,IF(X141&gt;15000,(15000-9510)*AI$5,(X141-9510)*AI$5),0)</f>
        <v>0</v>
      </c>
      <c r="AJ141" s="87" t="n">
        <f aca="false">IF(X141&gt;15000,IF(X141&gt;20000,(20000-15000)*AJ$5,(X141-15000)*AJ$5),0)</f>
        <v>0</v>
      </c>
      <c r="AK141" s="87" t="n">
        <f aca="false">IF(X141&gt;20000,IF(X141&gt;25000,(25000-20000)*AK$5,(X141-20000)*AK$5),0)</f>
        <v>0</v>
      </c>
      <c r="AL141" s="87" t="n">
        <f aca="false">IF(X141&gt;25000,IF(X141&gt;30000,(30000-25000)*AL$5,(X141-25000)*AL$5),0)</f>
        <v>0</v>
      </c>
      <c r="AM141" s="82" t="n">
        <f aca="false">IF(X141&gt;30000,(X141-30000)*AM$5,0)</f>
        <v>0</v>
      </c>
      <c r="AN141" s="89" t="n">
        <f aca="false">SUM(AH141:AM141)</f>
        <v>66.4605</v>
      </c>
      <c r="AO141" s="84" t="n">
        <f aca="false">IF(Z141&gt;3260,IF(Z141&gt;9510,(9510-3260)*AO$5,(Z141-3260)*AO$5),0)</f>
        <v>187.5</v>
      </c>
      <c r="AP141" s="87" t="n">
        <f aca="false">IF(Z141&gt;9510,IF(Z141&gt;15000,(15000-9510)*AP$5,(Z141-9510)*AP$5),0)</f>
        <v>274.5</v>
      </c>
      <c r="AQ141" s="87" t="n">
        <f aca="false">IF(Z141&gt;15000,IF(Z141&gt;20000,(20000-15000)*AQ$5,(Z141-15000)*AQ$5),0)</f>
        <v>375</v>
      </c>
      <c r="AR141" s="87" t="n">
        <f aca="false">IF(Z141&gt;20000,IF(Z141&gt;25000,(25000-20000)*AR$5,(Z141-20000)*AR$5),0)</f>
        <v>500</v>
      </c>
      <c r="AS141" s="87" t="n">
        <f aca="false">IF(Z141&gt;25000,IF(Z141&gt;30000,(30000-25000)*AS$5,(Z141-25000)*AS$5),0)</f>
        <v>750</v>
      </c>
      <c r="AT141" s="82" t="n">
        <f aca="false">IF(Z141&gt;30000,(Z141-30000)*AT$5,0)</f>
        <v>15482.05</v>
      </c>
      <c r="AU141" s="89" t="n">
        <f aca="false">SUM(AO141:AT141)</f>
        <v>17569.05</v>
      </c>
      <c r="AV141" s="90" t="n">
        <f aca="false">AU141-AN141</f>
        <v>17502.5895</v>
      </c>
      <c r="AW141" s="86"/>
      <c r="AX141" s="79" t="n">
        <f aca="false">Y141-AG141-AV141-AW141</f>
        <v>74715.053</v>
      </c>
      <c r="AY141" s="91" t="s">
        <v>35</v>
      </c>
    </row>
    <row r="142" customFormat="false" ht="16.5" hidden="false" customHeight="true" outlineLevel="0" collapsed="false">
      <c r="B142" s="63" t="n">
        <v>137</v>
      </c>
      <c r="C142" s="63"/>
      <c r="D142" s="63"/>
      <c r="E142" s="64" t="s">
        <v>183</v>
      </c>
      <c r="F142" s="65" t="s">
        <v>43</v>
      </c>
      <c r="G142" s="66" t="n">
        <v>204</v>
      </c>
      <c r="H142" s="67" t="n">
        <v>6159.77</v>
      </c>
      <c r="I142" s="66" t="n">
        <v>204</v>
      </c>
      <c r="J142" s="68" t="n">
        <v>5475.35</v>
      </c>
      <c r="K142" s="66" t="n">
        <v>178.5</v>
      </c>
      <c r="L142" s="69" t="n">
        <v>4790.93</v>
      </c>
      <c r="M142" s="70" t="n">
        <f aca="false">(H142+J142+L142)/3</f>
        <v>5475.35</v>
      </c>
      <c r="N142" s="71" t="n">
        <v>4</v>
      </c>
      <c r="O142" s="71" t="n">
        <v>4</v>
      </c>
      <c r="P142" s="71" t="n">
        <v>4</v>
      </c>
      <c r="Q142" s="72" t="n">
        <f aca="false">SUM(N142:P142)/IF((3-COUNTIF(N142:P142,"NE")=0),1,(3-COUNTIF(N142:P142,"NE")))</f>
        <v>4</v>
      </c>
      <c r="R142" s="72" t="n">
        <f aca="false">IF(Q142&lt;=2,0,Q142)</f>
        <v>4</v>
      </c>
      <c r="S142" s="73" t="n">
        <f aca="false">M142*R142</f>
        <v>21901.4</v>
      </c>
      <c r="T142" s="74" t="n">
        <f aca="false">$M$3</f>
        <v>4.94188619900111</v>
      </c>
      <c r="U142" s="75" t="n">
        <f aca="false">ROUNDDOWN(S142*T142,2)</f>
        <v>108234.22</v>
      </c>
      <c r="V142" s="76"/>
      <c r="W142" s="21"/>
      <c r="X142" s="78" t="n">
        <f aca="false">VLOOKUP(E142,SALARIO!$D$4:$G$252,4,FALSE())</f>
        <v>4790.93</v>
      </c>
      <c r="Y142" s="79" t="n">
        <f aca="false">U142</f>
        <v>108234.22</v>
      </c>
      <c r="Z142" s="80" t="n">
        <f aca="false">X142+Y142</f>
        <v>113025.15</v>
      </c>
      <c r="AA142" s="81" t="n">
        <f aca="false">IF(X142&lt;=15000,X142*AA$5,15000*AA$5)</f>
        <v>239.5465</v>
      </c>
      <c r="AB142" s="82" t="n">
        <f aca="false">IF(X142&lt;=15000,0,(X142-15000)*AB$5)</f>
        <v>0</v>
      </c>
      <c r="AC142" s="94" t="n">
        <f aca="false">SUM(AA142:AB142)</f>
        <v>239.5465</v>
      </c>
      <c r="AD142" s="84" t="n">
        <f aca="false">IF(Z142&lt;=15000,Z142*AD$5,15000*AD$5)</f>
        <v>750</v>
      </c>
      <c r="AE142" s="82" t="n">
        <f aca="false">IF(Z142&lt;=15000,0,(Z142-15000)*AE$5)</f>
        <v>9802.515</v>
      </c>
      <c r="AF142" s="85" t="n">
        <f aca="false">SUM(AD142:AE142)</f>
        <v>10552.515</v>
      </c>
      <c r="AG142" s="86" t="n">
        <f aca="false">AF142-AC142</f>
        <v>10312.9685</v>
      </c>
      <c r="AH142" s="84" t="n">
        <f aca="false">IF(X142&gt;3260,IF(X142&gt;9510,(9510-3260)*AH$5,(X142-3260)*AH$5),0)</f>
        <v>45.9279</v>
      </c>
      <c r="AI142" s="87" t="n">
        <f aca="false">IF(X142&gt;9510,IF(X142&gt;15000,(15000-9510)*AI$5,(X142-9510)*AI$5),0)</f>
        <v>0</v>
      </c>
      <c r="AJ142" s="87" t="n">
        <f aca="false">IF(X142&gt;15000,IF(X142&gt;20000,(20000-15000)*AJ$5,(X142-15000)*AJ$5),0)</f>
        <v>0</v>
      </c>
      <c r="AK142" s="87" t="n">
        <f aca="false">IF(X142&gt;20000,IF(X142&gt;25000,(25000-20000)*AK$5,(X142-20000)*AK$5),0)</f>
        <v>0</v>
      </c>
      <c r="AL142" s="87" t="n">
        <f aca="false">IF(X142&gt;25000,IF(X142&gt;30000,(30000-25000)*AL$5,(X142-25000)*AL$5),0)</f>
        <v>0</v>
      </c>
      <c r="AM142" s="82" t="n">
        <f aca="false">IF(X142&gt;30000,(X142-30000)*AM$5,0)</f>
        <v>0</v>
      </c>
      <c r="AN142" s="89" t="n">
        <f aca="false">SUM(AH142:AM142)</f>
        <v>45.9279</v>
      </c>
      <c r="AO142" s="84" t="n">
        <f aca="false">IF(Z142&gt;3260,IF(Z142&gt;9510,(9510-3260)*AO$5,(Z142-3260)*AO$5),0)</f>
        <v>187.5</v>
      </c>
      <c r="AP142" s="87" t="n">
        <f aca="false">IF(Z142&gt;9510,IF(Z142&gt;15000,(15000-9510)*AP$5,(Z142-9510)*AP$5),0)</f>
        <v>274.5</v>
      </c>
      <c r="AQ142" s="87" t="n">
        <f aca="false">IF(Z142&gt;15000,IF(Z142&gt;20000,(20000-15000)*AQ$5,(Z142-15000)*AQ$5),0)</f>
        <v>375</v>
      </c>
      <c r="AR142" s="87" t="n">
        <f aca="false">IF(Z142&gt;20000,IF(Z142&gt;25000,(25000-20000)*AR$5,(Z142-20000)*AR$5),0)</f>
        <v>500</v>
      </c>
      <c r="AS142" s="87" t="n">
        <f aca="false">IF(Z142&gt;25000,IF(Z142&gt;30000,(30000-25000)*AS$5,(Z142-25000)*AS$5),0)</f>
        <v>750</v>
      </c>
      <c r="AT142" s="82" t="n">
        <f aca="false">IF(Z142&gt;30000,(Z142-30000)*AT$5,0)</f>
        <v>16605.03</v>
      </c>
      <c r="AU142" s="89" t="n">
        <f aca="false">SUM(AO142:AT142)</f>
        <v>18692.03</v>
      </c>
      <c r="AV142" s="90" t="n">
        <f aca="false">AU142-AN142</f>
        <v>18646.1021</v>
      </c>
      <c r="AW142" s="86"/>
      <c r="AX142" s="79" t="n">
        <f aca="false">Y142-AG142-AV142-AW142</f>
        <v>79275.1494</v>
      </c>
      <c r="AY142" s="91" t="s">
        <v>35</v>
      </c>
    </row>
    <row r="143" customFormat="false" ht="16.5" hidden="false" customHeight="true" outlineLevel="0" collapsed="false">
      <c r="B143" s="63" t="n">
        <v>138</v>
      </c>
      <c r="C143" s="63"/>
      <c r="D143" s="63"/>
      <c r="E143" s="64" t="s">
        <v>184</v>
      </c>
      <c r="F143" s="65" t="s">
        <v>57</v>
      </c>
      <c r="G143" s="66" t="n">
        <v>89.25</v>
      </c>
      <c r="H143" s="67" t="n">
        <v>6088.73</v>
      </c>
      <c r="I143" s="66" t="n">
        <v>191.25</v>
      </c>
      <c r="J143" s="68" t="n">
        <v>5935.87</v>
      </c>
      <c r="K143" s="66" t="n">
        <v>204</v>
      </c>
      <c r="L143" s="69" t="n">
        <v>6331.6</v>
      </c>
      <c r="M143" s="70" t="n">
        <f aca="false">(H143+J143+L143)/3</f>
        <v>6118.73333333333</v>
      </c>
      <c r="N143" s="71" t="n">
        <v>4</v>
      </c>
      <c r="O143" s="71" t="n">
        <v>4</v>
      </c>
      <c r="P143" s="71" t="n">
        <v>4</v>
      </c>
      <c r="Q143" s="72" t="n">
        <f aca="false">SUM(N143:P143)/IF((3-COUNTIF(N143:P143,"NE")=0),1,(3-COUNTIF(N143:P143,"NE")))</f>
        <v>4</v>
      </c>
      <c r="R143" s="72" t="n">
        <f aca="false">IF(Q143&lt;=2,0,Q143)</f>
        <v>4</v>
      </c>
      <c r="S143" s="73" t="n">
        <f aca="false">M143*R143</f>
        <v>24474.9333333333</v>
      </c>
      <c r="T143" s="74" t="n">
        <f aca="false">$M$3</f>
        <v>4.94188619900111</v>
      </c>
      <c r="U143" s="75" t="n">
        <f aca="false">ROUNDDOWN(S143*T143,2)</f>
        <v>120952.33</v>
      </c>
      <c r="V143" s="76"/>
      <c r="W143" s="21"/>
      <c r="X143" s="78" t="n">
        <f aca="false">VLOOKUP(E143,SALARIO!$D$4:$G$252,4,FALSE())</f>
        <v>6331.6</v>
      </c>
      <c r="Y143" s="79" t="n">
        <f aca="false">U143</f>
        <v>120952.33</v>
      </c>
      <c r="Z143" s="80" t="n">
        <f aca="false">X143+Y143</f>
        <v>127283.93</v>
      </c>
      <c r="AA143" s="81" t="n">
        <f aca="false">IF(X143&lt;=15000,X143*AA$5,15000*AA$5)</f>
        <v>316.58</v>
      </c>
      <c r="AB143" s="82" t="n">
        <f aca="false">IF(X143&lt;=15000,0,(X143-15000)*AB$5)</f>
        <v>0</v>
      </c>
      <c r="AC143" s="94" t="n">
        <f aca="false">SUM(AA143:AB143)</f>
        <v>316.58</v>
      </c>
      <c r="AD143" s="84" t="n">
        <f aca="false">IF(Z143&lt;=15000,Z143*AD$5,15000*AD$5)</f>
        <v>750</v>
      </c>
      <c r="AE143" s="82" t="n">
        <f aca="false">IF(Z143&lt;=15000,0,(Z143-15000)*AE$5)</f>
        <v>11228.393</v>
      </c>
      <c r="AF143" s="85" t="n">
        <f aca="false">SUM(AD143:AE143)</f>
        <v>11978.393</v>
      </c>
      <c r="AG143" s="86" t="n">
        <f aca="false">AF143-AC143</f>
        <v>11661.813</v>
      </c>
      <c r="AH143" s="84" t="n">
        <f aca="false">IF(X143&gt;3260,IF(X143&gt;9510,(9510-3260)*AH$5,(X143-3260)*AH$5),0)</f>
        <v>92.148</v>
      </c>
      <c r="AI143" s="87" t="n">
        <f aca="false">IF(X143&gt;9510,IF(X143&gt;15000,(15000-9510)*AI$5,(X143-9510)*AI$5),0)</f>
        <v>0</v>
      </c>
      <c r="AJ143" s="87" t="n">
        <f aca="false">IF(X143&gt;15000,IF(X143&gt;20000,(20000-15000)*AJ$5,(X143-15000)*AJ$5),0)</f>
        <v>0</v>
      </c>
      <c r="AK143" s="87" t="n">
        <f aca="false">IF(X143&gt;20000,IF(X143&gt;25000,(25000-20000)*AK$5,(X143-20000)*AK$5),0)</f>
        <v>0</v>
      </c>
      <c r="AL143" s="87" t="n">
        <f aca="false">IF(X143&gt;25000,IF(X143&gt;30000,(30000-25000)*AL$5,(X143-25000)*AL$5),0)</f>
        <v>0</v>
      </c>
      <c r="AM143" s="82" t="n">
        <f aca="false">IF(X143&gt;30000,(X143-30000)*AM$5,0)</f>
        <v>0</v>
      </c>
      <c r="AN143" s="89" t="n">
        <f aca="false">SUM(AH143:AM143)</f>
        <v>92.148</v>
      </c>
      <c r="AO143" s="84" t="n">
        <f aca="false">IF(Z143&gt;3260,IF(Z143&gt;9510,(9510-3260)*AO$5,(Z143-3260)*AO$5),0)</f>
        <v>187.5</v>
      </c>
      <c r="AP143" s="87" t="n">
        <f aca="false">IF(Z143&gt;9510,IF(Z143&gt;15000,(15000-9510)*AP$5,(Z143-9510)*AP$5),0)</f>
        <v>274.5</v>
      </c>
      <c r="AQ143" s="87" t="n">
        <f aca="false">IF(Z143&gt;15000,IF(Z143&gt;20000,(20000-15000)*AQ$5,(Z143-15000)*AQ$5),0)</f>
        <v>375</v>
      </c>
      <c r="AR143" s="87" t="n">
        <f aca="false">IF(Z143&gt;20000,IF(Z143&gt;25000,(25000-20000)*AR$5,(Z143-20000)*AR$5),0)</f>
        <v>500</v>
      </c>
      <c r="AS143" s="87" t="n">
        <f aca="false">IF(Z143&gt;25000,IF(Z143&gt;30000,(30000-25000)*AS$5,(Z143-25000)*AS$5),0)</f>
        <v>750</v>
      </c>
      <c r="AT143" s="82" t="n">
        <f aca="false">IF(Z143&gt;30000,(Z143-30000)*AT$5,0)</f>
        <v>19456.786</v>
      </c>
      <c r="AU143" s="89" t="n">
        <f aca="false">SUM(AO143:AT143)</f>
        <v>21543.786</v>
      </c>
      <c r="AV143" s="90" t="n">
        <f aca="false">AU143-AN143</f>
        <v>21451.638</v>
      </c>
      <c r="AW143" s="86"/>
      <c r="AX143" s="79" t="n">
        <f aca="false">Y143-AG143-AV143-AW143</f>
        <v>87838.879</v>
      </c>
      <c r="AY143" s="91" t="s">
        <v>35</v>
      </c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  <c r="BO143" s="124"/>
      <c r="BP143" s="124"/>
      <c r="BQ143" s="124"/>
      <c r="BR143" s="124"/>
      <c r="BS143" s="124"/>
      <c r="BT143" s="124"/>
      <c r="BU143" s="124"/>
      <c r="BV143" s="124"/>
      <c r="BW143" s="124"/>
      <c r="BX143" s="124"/>
      <c r="BY143" s="124"/>
      <c r="BZ143" s="124"/>
      <c r="CA143" s="124"/>
    </row>
    <row r="144" customFormat="false" ht="16.5" hidden="false" customHeight="true" outlineLevel="0" collapsed="false">
      <c r="B144" s="63" t="n">
        <v>139</v>
      </c>
      <c r="C144" s="63"/>
      <c r="D144" s="63"/>
      <c r="E144" s="64" t="s">
        <v>185</v>
      </c>
      <c r="F144" s="65" t="s">
        <v>151</v>
      </c>
      <c r="G144" s="66" t="n">
        <v>186</v>
      </c>
      <c r="H144" s="67" t="n">
        <v>8839.98</v>
      </c>
      <c r="I144" s="66" t="n">
        <v>193</v>
      </c>
      <c r="J144" s="68" t="n">
        <v>8404.51</v>
      </c>
      <c r="K144" s="66" t="n">
        <v>185</v>
      </c>
      <c r="L144" s="69" t="n">
        <v>8056.14</v>
      </c>
      <c r="M144" s="70" t="n">
        <f aca="false">(H144+J144+L144)/3</f>
        <v>8433.54333333333</v>
      </c>
      <c r="N144" s="71" t="n">
        <v>4</v>
      </c>
      <c r="O144" s="71" t="n">
        <v>4</v>
      </c>
      <c r="P144" s="71" t="n">
        <v>4</v>
      </c>
      <c r="Q144" s="72" t="n">
        <f aca="false">SUM(N144:P144)/IF((3-COUNTIF(N144:P144,"NE")=0),1,(3-COUNTIF(N144:P144,"NE")))</f>
        <v>4</v>
      </c>
      <c r="R144" s="72" t="n">
        <f aca="false">IF(Q144&lt;=2,0,Q144)</f>
        <v>4</v>
      </c>
      <c r="S144" s="73" t="n">
        <f aca="false">M144*R144</f>
        <v>33734.1733333333</v>
      </c>
      <c r="T144" s="74" t="n">
        <f aca="false">$M$3</f>
        <v>4.94188619900111</v>
      </c>
      <c r="U144" s="75" t="n">
        <f aca="false">ROUNDDOWN(S144*T144,2)</f>
        <v>166710.44</v>
      </c>
      <c r="V144" s="76"/>
      <c r="W144" s="21"/>
      <c r="X144" s="78" t="n">
        <f aca="false">VLOOKUP(E144,SALARIO!$D$4:$G$252,4,FALSE())</f>
        <v>8056.14</v>
      </c>
      <c r="Y144" s="79" t="n">
        <f aca="false">U144</f>
        <v>166710.44</v>
      </c>
      <c r="Z144" s="80" t="n">
        <f aca="false">X144+Y144</f>
        <v>174766.58</v>
      </c>
      <c r="AA144" s="81" t="n">
        <f aca="false">IF(X144&lt;=15000,X144*AA$5,15000*AA$5)</f>
        <v>402.807</v>
      </c>
      <c r="AB144" s="82" t="n">
        <f aca="false">IF(X144&lt;=15000,0,(X144-15000)*AB$5)</f>
        <v>0</v>
      </c>
      <c r="AC144" s="94" t="n">
        <f aca="false">SUM(AA144:AB144)</f>
        <v>402.807</v>
      </c>
      <c r="AD144" s="84" t="n">
        <f aca="false">IF(Z144&lt;=15000,Z144*AD$5,15000*AD$5)</f>
        <v>750</v>
      </c>
      <c r="AE144" s="82" t="n">
        <f aca="false">IF(Z144&lt;=15000,0,(Z144-15000)*AE$5)</f>
        <v>15976.658</v>
      </c>
      <c r="AF144" s="85" t="n">
        <f aca="false">SUM(AD144:AE144)</f>
        <v>16726.658</v>
      </c>
      <c r="AG144" s="86" t="n">
        <f aca="false">AF144-AC144</f>
        <v>16323.851</v>
      </c>
      <c r="AH144" s="84" t="n">
        <f aca="false">IF(X144&gt;3260,IF(X144&gt;9510,(9510-3260)*AH$5,(X144-3260)*AH$5),0)</f>
        <v>143.8842</v>
      </c>
      <c r="AI144" s="87" t="n">
        <f aca="false">IF(X144&gt;9510,IF(X144&gt;15000,(15000-9510)*AI$5,(X144-9510)*AI$5),0)</f>
        <v>0</v>
      </c>
      <c r="AJ144" s="87" t="n">
        <f aca="false">IF(X144&gt;15000,IF(X144&gt;20000,(20000-15000)*AJ$5,(X144-15000)*AJ$5),0)</f>
        <v>0</v>
      </c>
      <c r="AK144" s="87" t="n">
        <f aca="false">IF(X144&gt;20000,IF(X144&gt;25000,(25000-20000)*AK$5,(X144-20000)*AK$5),0)</f>
        <v>0</v>
      </c>
      <c r="AL144" s="87" t="n">
        <f aca="false">IF(X144&gt;25000,IF(X144&gt;30000,(30000-25000)*AL$5,(X144-25000)*AL$5),0)</f>
        <v>0</v>
      </c>
      <c r="AM144" s="82" t="n">
        <f aca="false">IF(X144&gt;30000,(X144-30000)*AM$5,0)</f>
        <v>0</v>
      </c>
      <c r="AN144" s="89" t="n">
        <f aca="false">SUM(AH144:AM144)</f>
        <v>143.8842</v>
      </c>
      <c r="AO144" s="84" t="n">
        <f aca="false">IF(Z144&gt;3260,IF(Z144&gt;9510,(9510-3260)*AO$5,(Z144-3260)*AO$5),0)</f>
        <v>187.5</v>
      </c>
      <c r="AP144" s="87" t="n">
        <f aca="false">IF(Z144&gt;9510,IF(Z144&gt;15000,(15000-9510)*AP$5,(Z144-9510)*AP$5),0)</f>
        <v>274.5</v>
      </c>
      <c r="AQ144" s="87" t="n">
        <f aca="false">IF(Z144&gt;15000,IF(Z144&gt;20000,(20000-15000)*AQ$5,(Z144-15000)*AQ$5),0)</f>
        <v>375</v>
      </c>
      <c r="AR144" s="87" t="n">
        <f aca="false">IF(Z144&gt;20000,IF(Z144&gt;25000,(25000-20000)*AR$5,(Z144-20000)*AR$5),0)</f>
        <v>500</v>
      </c>
      <c r="AS144" s="87" t="n">
        <f aca="false">IF(Z144&gt;25000,IF(Z144&gt;30000,(30000-25000)*AS$5,(Z144-25000)*AS$5),0)</f>
        <v>750</v>
      </c>
      <c r="AT144" s="82" t="n">
        <f aca="false">IF(Z144&gt;30000,(Z144-30000)*AT$5,0)</f>
        <v>28953.316</v>
      </c>
      <c r="AU144" s="89" t="n">
        <f aca="false">SUM(AO144:AT144)</f>
        <v>31040.316</v>
      </c>
      <c r="AV144" s="90" t="n">
        <f aca="false">AU144-AN144</f>
        <v>30896.4318</v>
      </c>
      <c r="AW144" s="86"/>
      <c r="AX144" s="79" t="n">
        <f aca="false">Y144-AG144-AV144-AW144</f>
        <v>119490.1572</v>
      </c>
      <c r="AY144" s="91" t="s">
        <v>35</v>
      </c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  <c r="BO144" s="124"/>
      <c r="BP144" s="124"/>
      <c r="BQ144" s="124"/>
      <c r="BR144" s="124"/>
      <c r="BS144" s="124"/>
      <c r="BT144" s="124"/>
      <c r="BU144" s="124"/>
      <c r="BV144" s="124"/>
      <c r="BW144" s="124"/>
      <c r="BX144" s="124"/>
      <c r="BY144" s="124"/>
      <c r="BZ144" s="124"/>
      <c r="CA144" s="124"/>
    </row>
    <row r="145" customFormat="false" ht="16.5" hidden="false" customHeight="true" outlineLevel="0" collapsed="false">
      <c r="B145" s="63" t="n">
        <v>140</v>
      </c>
      <c r="C145" s="63"/>
      <c r="D145" s="63"/>
      <c r="E145" s="64" t="s">
        <v>186</v>
      </c>
      <c r="F145" s="65" t="s">
        <v>57</v>
      </c>
      <c r="G145" s="66" t="n">
        <v>204</v>
      </c>
      <c r="H145" s="67" t="n">
        <v>7123.05</v>
      </c>
      <c r="I145" s="66" t="n">
        <v>204</v>
      </c>
      <c r="J145" s="68" t="n">
        <v>6331.6</v>
      </c>
      <c r="K145" s="66" t="n">
        <v>178.5</v>
      </c>
      <c r="L145" s="69" t="n">
        <v>5540.15</v>
      </c>
      <c r="M145" s="70" t="n">
        <f aca="false">(H145+J145+L145)/3</f>
        <v>6331.6</v>
      </c>
      <c r="N145" s="71" t="n">
        <v>4</v>
      </c>
      <c r="O145" s="71" t="n">
        <v>4</v>
      </c>
      <c r="P145" s="71" t="n">
        <v>4</v>
      </c>
      <c r="Q145" s="72" t="n">
        <f aca="false">SUM(N145:P145)/IF((3-COUNTIF(N145:P145,"NE")=0),1,(3-COUNTIF(N145:P145,"NE")))</f>
        <v>4</v>
      </c>
      <c r="R145" s="72" t="n">
        <f aca="false">IF(Q145&lt;=2,0,Q145)</f>
        <v>4</v>
      </c>
      <c r="S145" s="73" t="n">
        <f aca="false">M145*R145</f>
        <v>25326.4</v>
      </c>
      <c r="T145" s="74" t="n">
        <f aca="false">$M$3</f>
        <v>4.94188619900111</v>
      </c>
      <c r="U145" s="75" t="n">
        <f aca="false">ROUNDDOWN(S145*T145,2)</f>
        <v>125160.18</v>
      </c>
      <c r="V145" s="76"/>
      <c r="W145" s="21"/>
      <c r="X145" s="78" t="n">
        <f aca="false">VLOOKUP(E145,SALARIO!$D$4:$G$252,4,FALSE())</f>
        <v>5540.15</v>
      </c>
      <c r="Y145" s="79" t="n">
        <f aca="false">U145</f>
        <v>125160.18</v>
      </c>
      <c r="Z145" s="80" t="n">
        <f aca="false">X145+Y145</f>
        <v>130700.33</v>
      </c>
      <c r="AA145" s="81" t="n">
        <f aca="false">IF(X145&lt;=15000,X145*AA$5,15000*AA$5)</f>
        <v>277.0075</v>
      </c>
      <c r="AB145" s="82" t="n">
        <f aca="false">IF(X145&lt;=15000,0,(X145-15000)*AB$5)</f>
        <v>0</v>
      </c>
      <c r="AC145" s="94" t="n">
        <f aca="false">SUM(AA145:AB145)</f>
        <v>277.0075</v>
      </c>
      <c r="AD145" s="84" t="n">
        <f aca="false">IF(Z145&lt;=15000,Z145*AD$5,15000*AD$5)</f>
        <v>750</v>
      </c>
      <c r="AE145" s="82" t="n">
        <f aca="false">IF(Z145&lt;=15000,0,(Z145-15000)*AE$5)</f>
        <v>11570.033</v>
      </c>
      <c r="AF145" s="85" t="n">
        <f aca="false">SUM(AD145:AE145)</f>
        <v>12320.033</v>
      </c>
      <c r="AG145" s="86" t="n">
        <f aca="false">AF145-AC145</f>
        <v>12043.0255</v>
      </c>
      <c r="AH145" s="84" t="n">
        <f aca="false">IF(X145&gt;3260,IF(X145&gt;9510,(9510-3260)*AH$5,(X145-3260)*AH$5),0)</f>
        <v>68.4045</v>
      </c>
      <c r="AI145" s="87" t="n">
        <f aca="false">IF(X145&gt;9510,IF(X145&gt;15000,(15000-9510)*AI$5,(X145-9510)*AI$5),0)</f>
        <v>0</v>
      </c>
      <c r="AJ145" s="87" t="n">
        <f aca="false">IF(X145&gt;15000,IF(X145&gt;20000,(20000-15000)*AJ$5,(X145-15000)*AJ$5),0)</f>
        <v>0</v>
      </c>
      <c r="AK145" s="87" t="n">
        <f aca="false">IF(X145&gt;20000,IF(X145&gt;25000,(25000-20000)*AK$5,(X145-20000)*AK$5),0)</f>
        <v>0</v>
      </c>
      <c r="AL145" s="87" t="n">
        <f aca="false">IF(X145&gt;25000,IF(X145&gt;30000,(30000-25000)*AL$5,(X145-25000)*AL$5),0)</f>
        <v>0</v>
      </c>
      <c r="AM145" s="82" t="n">
        <f aca="false">IF(X145&gt;30000,(X145-30000)*AM$5,0)</f>
        <v>0</v>
      </c>
      <c r="AN145" s="89" t="n">
        <f aca="false">SUM(AH145:AM145)</f>
        <v>68.4045</v>
      </c>
      <c r="AO145" s="84" t="n">
        <f aca="false">IF(Z145&gt;3260,IF(Z145&gt;9510,(9510-3260)*AO$5,(Z145-3260)*AO$5),0)</f>
        <v>187.5</v>
      </c>
      <c r="AP145" s="87" t="n">
        <f aca="false">IF(Z145&gt;9510,IF(Z145&gt;15000,(15000-9510)*AP$5,(Z145-9510)*AP$5),0)</f>
        <v>274.5</v>
      </c>
      <c r="AQ145" s="87" t="n">
        <f aca="false">IF(Z145&gt;15000,IF(Z145&gt;20000,(20000-15000)*AQ$5,(Z145-15000)*AQ$5),0)</f>
        <v>375</v>
      </c>
      <c r="AR145" s="87" t="n">
        <f aca="false">IF(Z145&gt;20000,IF(Z145&gt;25000,(25000-20000)*AR$5,(Z145-20000)*AR$5),0)</f>
        <v>500</v>
      </c>
      <c r="AS145" s="87" t="n">
        <f aca="false">IF(Z145&gt;25000,IF(Z145&gt;30000,(30000-25000)*AS$5,(Z145-25000)*AS$5),0)</f>
        <v>750</v>
      </c>
      <c r="AT145" s="82" t="n">
        <f aca="false">IF(Z145&gt;30000,(Z145-30000)*AT$5,0)</f>
        <v>20140.066</v>
      </c>
      <c r="AU145" s="89" t="n">
        <f aca="false">SUM(AO145:AT145)</f>
        <v>22227.066</v>
      </c>
      <c r="AV145" s="90" t="n">
        <f aca="false">AU145-AN145</f>
        <v>22158.6615</v>
      </c>
      <c r="AW145" s="86"/>
      <c r="AX145" s="79" t="n">
        <f aca="false">Y145-AG145-AV145-AW145</f>
        <v>90958.493</v>
      </c>
      <c r="AY145" s="91" t="s">
        <v>35</v>
      </c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  <c r="BO145" s="124"/>
      <c r="BP145" s="124"/>
      <c r="BQ145" s="124"/>
      <c r="BR145" s="124"/>
      <c r="BS145" s="124"/>
      <c r="BT145" s="124"/>
      <c r="BU145" s="124"/>
      <c r="BV145" s="124"/>
      <c r="BW145" s="124"/>
      <c r="BX145" s="124"/>
      <c r="BY145" s="124"/>
      <c r="BZ145" s="124"/>
      <c r="CA145" s="124"/>
    </row>
    <row r="146" customFormat="false" ht="16.5" hidden="false" customHeight="true" outlineLevel="0" collapsed="false">
      <c r="B146" s="63" t="n">
        <v>141</v>
      </c>
      <c r="C146" s="63"/>
      <c r="D146" s="63"/>
      <c r="E146" s="64" t="s">
        <v>187</v>
      </c>
      <c r="F146" s="65" t="s">
        <v>47</v>
      </c>
      <c r="G146" s="66" t="n">
        <v>204</v>
      </c>
      <c r="H146" s="67" t="n">
        <v>5496.01</v>
      </c>
      <c r="I146" s="66" t="n">
        <v>195.25</v>
      </c>
      <c r="J146" s="68" t="n">
        <v>4675.3</v>
      </c>
      <c r="K146" s="66" t="n">
        <v>187.25</v>
      </c>
      <c r="L146" s="69" t="n">
        <v>4484.72</v>
      </c>
      <c r="M146" s="70" t="n">
        <f aca="false">(H146+J146+L146)/3</f>
        <v>4885.34333333333</v>
      </c>
      <c r="N146" s="71" t="n">
        <v>4</v>
      </c>
      <c r="O146" s="71" t="n">
        <v>4</v>
      </c>
      <c r="P146" s="71" t="n">
        <v>4</v>
      </c>
      <c r="Q146" s="72" t="n">
        <f aca="false">SUM(N146:P146)/IF((3-COUNTIF(N146:P146,"NE")=0),1,(3-COUNTIF(N146:P146,"NE")))</f>
        <v>4</v>
      </c>
      <c r="R146" s="72" t="n">
        <f aca="false">IF(Q146&lt;=2,0,Q146)</f>
        <v>4</v>
      </c>
      <c r="S146" s="73" t="n">
        <f aca="false">M146*R146</f>
        <v>19541.3733333333</v>
      </c>
      <c r="T146" s="74" t="n">
        <f aca="false">$M$3</f>
        <v>4.94188619900111</v>
      </c>
      <c r="U146" s="75" t="n">
        <f aca="false">ROUNDDOWN(S146*T146,2)</f>
        <v>96571.24</v>
      </c>
      <c r="V146" s="76"/>
      <c r="W146" s="21"/>
      <c r="X146" s="78" t="n">
        <f aca="false">VLOOKUP(E146,SALARIO!$D$4:$G$252,4,FALSE())</f>
        <v>4484.72</v>
      </c>
      <c r="Y146" s="79" t="n">
        <f aca="false">U146</f>
        <v>96571.24</v>
      </c>
      <c r="Z146" s="80" t="n">
        <f aca="false">X146+Y146</f>
        <v>101055.96</v>
      </c>
      <c r="AA146" s="81" t="n">
        <f aca="false">IF(X146&lt;=15000,X146*AA$5,15000*AA$5)</f>
        <v>224.236</v>
      </c>
      <c r="AB146" s="82" t="n">
        <f aca="false">IF(X146&lt;=15000,0,(X146-15000)*AB$5)</f>
        <v>0</v>
      </c>
      <c r="AC146" s="94" t="n">
        <f aca="false">SUM(AA146:AB146)</f>
        <v>224.236</v>
      </c>
      <c r="AD146" s="84" t="n">
        <f aca="false">IF(Z146&lt;=15000,Z146*AD$5,15000*AD$5)</f>
        <v>750</v>
      </c>
      <c r="AE146" s="82" t="n">
        <f aca="false">IF(Z146&lt;=15000,0,(Z146-15000)*AE$5)</f>
        <v>8605.596</v>
      </c>
      <c r="AF146" s="85" t="n">
        <f aca="false">SUM(AD146:AE146)</f>
        <v>9355.596</v>
      </c>
      <c r="AG146" s="86" t="n">
        <f aca="false">AF146-AC146</f>
        <v>9131.36</v>
      </c>
      <c r="AH146" s="84" t="n">
        <f aca="false">IF(X146&gt;3260,IF(X146&gt;9510,(9510-3260)*AH$5,(X146-3260)*AH$5),0)</f>
        <v>36.7416</v>
      </c>
      <c r="AI146" s="87" t="n">
        <f aca="false">IF(X146&gt;9510,IF(X146&gt;15000,(15000-9510)*AI$5,(X146-9510)*AI$5),0)</f>
        <v>0</v>
      </c>
      <c r="AJ146" s="87" t="n">
        <f aca="false">IF(X146&gt;15000,IF(X146&gt;20000,(20000-15000)*AJ$5,(X146-15000)*AJ$5),0)</f>
        <v>0</v>
      </c>
      <c r="AK146" s="87" t="n">
        <f aca="false">IF(X146&gt;20000,IF(X146&gt;25000,(25000-20000)*AK$5,(X146-20000)*AK$5),0)</f>
        <v>0</v>
      </c>
      <c r="AL146" s="87" t="n">
        <f aca="false">IF(X146&gt;25000,IF(X146&gt;30000,(30000-25000)*AL$5,(X146-25000)*AL$5),0)</f>
        <v>0</v>
      </c>
      <c r="AM146" s="82" t="n">
        <f aca="false">IF(X146&gt;30000,(X146-30000)*AM$5,0)</f>
        <v>0</v>
      </c>
      <c r="AN146" s="89" t="n">
        <f aca="false">SUM(AH146:AM146)</f>
        <v>36.7416</v>
      </c>
      <c r="AO146" s="84" t="n">
        <f aca="false">IF(Z146&gt;3260,IF(Z146&gt;9510,(9510-3260)*AO$5,(Z146-3260)*AO$5),0)</f>
        <v>187.5</v>
      </c>
      <c r="AP146" s="87" t="n">
        <f aca="false">IF(Z146&gt;9510,IF(Z146&gt;15000,(15000-9510)*AP$5,(Z146-9510)*AP$5),0)</f>
        <v>274.5</v>
      </c>
      <c r="AQ146" s="87" t="n">
        <f aca="false">IF(Z146&gt;15000,IF(Z146&gt;20000,(20000-15000)*AQ$5,(Z146-15000)*AQ$5),0)</f>
        <v>375</v>
      </c>
      <c r="AR146" s="87" t="n">
        <f aca="false">IF(Z146&gt;20000,IF(Z146&gt;25000,(25000-20000)*AR$5,(Z146-20000)*AR$5),0)</f>
        <v>500</v>
      </c>
      <c r="AS146" s="87" t="n">
        <f aca="false">IF(Z146&gt;25000,IF(Z146&gt;30000,(30000-25000)*AS$5,(Z146-25000)*AS$5),0)</f>
        <v>750</v>
      </c>
      <c r="AT146" s="82" t="n">
        <f aca="false">IF(Z146&gt;30000,(Z146-30000)*AT$5,0)</f>
        <v>14211.192</v>
      </c>
      <c r="AU146" s="89" t="n">
        <f aca="false">SUM(AO146:AT146)</f>
        <v>16298.192</v>
      </c>
      <c r="AV146" s="90" t="n">
        <f aca="false">AU146-AN146</f>
        <v>16261.4504</v>
      </c>
      <c r="AW146" s="86"/>
      <c r="AX146" s="79" t="n">
        <f aca="false">Y146-AG146-AV146-AW146</f>
        <v>71178.4296</v>
      </c>
      <c r="AY146" s="91" t="s">
        <v>35</v>
      </c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  <c r="BO146" s="124"/>
      <c r="BP146" s="124"/>
      <c r="BQ146" s="124"/>
      <c r="BR146" s="124"/>
      <c r="BS146" s="124"/>
      <c r="BT146" s="124"/>
      <c r="BU146" s="124"/>
      <c r="BV146" s="124"/>
      <c r="BW146" s="124"/>
      <c r="BX146" s="124"/>
      <c r="BY146" s="124"/>
      <c r="BZ146" s="124"/>
      <c r="CA146" s="124"/>
    </row>
    <row r="147" customFormat="false" ht="16.5" hidden="false" customHeight="true" outlineLevel="0" collapsed="false">
      <c r="B147" s="62" t="n">
        <v>142</v>
      </c>
      <c r="C147" s="62"/>
      <c r="D147" s="62"/>
      <c r="E147" s="92" t="s">
        <v>188</v>
      </c>
      <c r="F147" s="65" t="s">
        <v>43</v>
      </c>
      <c r="G147" s="66"/>
      <c r="H147" s="67"/>
      <c r="I147" s="66" t="n">
        <v>191.25</v>
      </c>
      <c r="J147" s="68" t="n">
        <v>5133.14</v>
      </c>
      <c r="K147" s="66" t="n">
        <v>204</v>
      </c>
      <c r="L147" s="69" t="n">
        <v>5475.35</v>
      </c>
      <c r="M147" s="70" t="n">
        <f aca="false">(H147+J147+L147)/3</f>
        <v>3536.16333333333</v>
      </c>
      <c r="N147" s="93" t="s">
        <v>41</v>
      </c>
      <c r="O147" s="71" t="n">
        <v>4</v>
      </c>
      <c r="P147" s="71" t="n">
        <v>4</v>
      </c>
      <c r="Q147" s="72" t="n">
        <f aca="false">SUM(N147:P147)/IF((3-COUNTIF(N147:P147,"NE")=0),1,(3-COUNTIF(N147:P147,"NE")))</f>
        <v>4</v>
      </c>
      <c r="R147" s="72" t="n">
        <f aca="false">IF(Q147&lt;=2,0,Q147)</f>
        <v>4</v>
      </c>
      <c r="S147" s="73" t="n">
        <f aca="false">M147*R147</f>
        <v>14144.6533333333</v>
      </c>
      <c r="T147" s="74" t="n">
        <f aca="false">$M$3</f>
        <v>4.94188619900111</v>
      </c>
      <c r="U147" s="75" t="n">
        <f aca="false">ROUNDDOWN(S147*T147,2)</f>
        <v>69901.26</v>
      </c>
      <c r="V147" s="76"/>
      <c r="W147" s="21"/>
      <c r="X147" s="78" t="n">
        <f aca="false">VLOOKUP(E147,SALARIO!$D$4:$G$252,4,FALSE())</f>
        <v>5475.35</v>
      </c>
      <c r="Y147" s="79" t="n">
        <f aca="false">U147</f>
        <v>69901.26</v>
      </c>
      <c r="Z147" s="80" t="n">
        <f aca="false">X147+Y147</f>
        <v>75376.61</v>
      </c>
      <c r="AA147" s="81" t="n">
        <f aca="false">IF(X147&lt;=15000,X147*AA$5,15000*AA$5)</f>
        <v>273.7675</v>
      </c>
      <c r="AB147" s="82" t="n">
        <f aca="false">IF(X147&lt;=15000,0,(X147-15000)*AB$5)</f>
        <v>0</v>
      </c>
      <c r="AC147" s="94" t="n">
        <f aca="false">SUM(AA147:AB147)</f>
        <v>273.7675</v>
      </c>
      <c r="AD147" s="84" t="n">
        <f aca="false">IF(Z147&lt;=15000,Z147*AD$5,15000*AD$5)</f>
        <v>750</v>
      </c>
      <c r="AE147" s="82" t="n">
        <f aca="false">IF(Z147&lt;=15000,0,(Z147-15000)*AE$5)</f>
        <v>6037.661</v>
      </c>
      <c r="AF147" s="85" t="n">
        <f aca="false">SUM(AD147:AE147)</f>
        <v>6787.661</v>
      </c>
      <c r="AG147" s="86" t="n">
        <f aca="false">AF147-AC147</f>
        <v>6513.8935</v>
      </c>
      <c r="AH147" s="84" t="n">
        <f aca="false">IF(X147&gt;3260,IF(X147&gt;9510,(9510-3260)*AH$5,(X147-3260)*AH$5),0)</f>
        <v>66.4605</v>
      </c>
      <c r="AI147" s="87" t="n">
        <f aca="false">IF(X147&gt;9510,IF(X147&gt;15000,(15000-9510)*AI$5,(X147-9510)*AI$5),0)</f>
        <v>0</v>
      </c>
      <c r="AJ147" s="87" t="n">
        <f aca="false">IF(X147&gt;15000,IF(X147&gt;20000,(20000-15000)*AJ$5,(X147-15000)*AJ$5),0)</f>
        <v>0</v>
      </c>
      <c r="AK147" s="87" t="n">
        <f aca="false">IF(X147&gt;20000,IF(X147&gt;25000,(25000-20000)*AK$5,(X147-20000)*AK$5),0)</f>
        <v>0</v>
      </c>
      <c r="AL147" s="87" t="n">
        <f aca="false">IF(X147&gt;25000,IF(X147&gt;30000,(30000-25000)*AL$5,(X147-25000)*AL$5),0)</f>
        <v>0</v>
      </c>
      <c r="AM147" s="82" t="n">
        <f aca="false">IF(X147&gt;30000,(X147-30000)*AM$5,0)</f>
        <v>0</v>
      </c>
      <c r="AN147" s="89" t="n">
        <f aca="false">SUM(AH147:AM147)</f>
        <v>66.4605</v>
      </c>
      <c r="AO147" s="84" t="n">
        <f aca="false">IF(Z147&gt;3260,IF(Z147&gt;9510,(9510-3260)*AO$5,(Z147-3260)*AO$5),0)</f>
        <v>187.5</v>
      </c>
      <c r="AP147" s="87" t="n">
        <f aca="false">IF(Z147&gt;9510,IF(Z147&gt;15000,(15000-9510)*AP$5,(Z147-9510)*AP$5),0)</f>
        <v>274.5</v>
      </c>
      <c r="AQ147" s="87" t="n">
        <f aca="false">IF(Z147&gt;15000,IF(Z147&gt;20000,(20000-15000)*AQ$5,(Z147-15000)*AQ$5),0)</f>
        <v>375</v>
      </c>
      <c r="AR147" s="87" t="n">
        <f aca="false">IF(Z147&gt;20000,IF(Z147&gt;25000,(25000-20000)*AR$5,(Z147-20000)*AR$5),0)</f>
        <v>500</v>
      </c>
      <c r="AS147" s="87" t="n">
        <f aca="false">IF(Z147&gt;25000,IF(Z147&gt;30000,(30000-25000)*AS$5,(Z147-25000)*AS$5),0)</f>
        <v>750</v>
      </c>
      <c r="AT147" s="82" t="n">
        <f aca="false">IF(Z147&gt;30000,(Z147-30000)*AT$5,0)</f>
        <v>9075.322</v>
      </c>
      <c r="AU147" s="89" t="n">
        <f aca="false">SUM(AO147:AT147)</f>
        <v>11162.322</v>
      </c>
      <c r="AV147" s="90" t="n">
        <f aca="false">AU147-AN147</f>
        <v>11095.8615</v>
      </c>
      <c r="AW147" s="86"/>
      <c r="AX147" s="79" t="n">
        <f aca="false">Y147-AG147-AV147-AW147</f>
        <v>52291.505</v>
      </c>
      <c r="AY147" s="91" t="s">
        <v>35</v>
      </c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  <c r="BO147" s="124"/>
      <c r="BP147" s="124"/>
      <c r="BQ147" s="124"/>
      <c r="BR147" s="124"/>
      <c r="BS147" s="124"/>
      <c r="BT147" s="124"/>
      <c r="BU147" s="124"/>
      <c r="BV147" s="124"/>
      <c r="BW147" s="124"/>
      <c r="BX147" s="124"/>
      <c r="BY147" s="124"/>
      <c r="BZ147" s="124"/>
      <c r="CA147" s="124"/>
    </row>
    <row r="148" customFormat="false" ht="16.5" hidden="false" customHeight="true" outlineLevel="0" collapsed="false">
      <c r="B148" s="63" t="n">
        <v>143</v>
      </c>
      <c r="C148" s="63"/>
      <c r="D148" s="63"/>
      <c r="E148" s="64" t="s">
        <v>189</v>
      </c>
      <c r="F148" s="65" t="s">
        <v>43</v>
      </c>
      <c r="G148" s="66" t="n">
        <v>204</v>
      </c>
      <c r="H148" s="67" t="n">
        <v>6159.77</v>
      </c>
      <c r="I148" s="66" t="n">
        <v>204</v>
      </c>
      <c r="J148" s="68" t="n">
        <v>5475.35</v>
      </c>
      <c r="K148" s="66" t="n">
        <v>191.25</v>
      </c>
      <c r="L148" s="69" t="n">
        <v>5133.14</v>
      </c>
      <c r="M148" s="70" t="n">
        <f aca="false">(H148+J148+L148)/3</f>
        <v>5589.42</v>
      </c>
      <c r="N148" s="71" t="n">
        <v>4</v>
      </c>
      <c r="O148" s="71" t="n">
        <v>4</v>
      </c>
      <c r="P148" s="71" t="n">
        <v>4</v>
      </c>
      <c r="Q148" s="72" t="n">
        <f aca="false">SUM(N148:P148)/IF((3-COUNTIF(N148:P148,"NE")=0),1,(3-COUNTIF(N148:P148,"NE")))</f>
        <v>4</v>
      </c>
      <c r="R148" s="72" t="n">
        <f aca="false">IF(Q148&lt;=2,0,Q148)</f>
        <v>4</v>
      </c>
      <c r="S148" s="73" t="n">
        <f aca="false">M148*R148</f>
        <v>22357.68</v>
      </c>
      <c r="T148" s="74" t="n">
        <f aca="false">$M$3</f>
        <v>4.94188619900111</v>
      </c>
      <c r="U148" s="75" t="n">
        <f aca="false">ROUNDDOWN(S148*T148,2)</f>
        <v>110489.11</v>
      </c>
      <c r="V148" s="76"/>
      <c r="W148" s="21"/>
      <c r="X148" s="78" t="n">
        <f aca="false">VLOOKUP(E148,SALARIO!$D$4:$G$252,4,FALSE())</f>
        <v>5133.14</v>
      </c>
      <c r="Y148" s="79" t="n">
        <f aca="false">U148</f>
        <v>110489.11</v>
      </c>
      <c r="Z148" s="80" t="n">
        <f aca="false">X148+Y148</f>
        <v>115622.25</v>
      </c>
      <c r="AA148" s="81" t="n">
        <f aca="false">IF(X148&lt;=15000,X148*AA$5,15000*AA$5)</f>
        <v>256.657</v>
      </c>
      <c r="AB148" s="82" t="n">
        <f aca="false">IF(X148&lt;=15000,0,(X148-15000)*AB$5)</f>
        <v>0</v>
      </c>
      <c r="AC148" s="94" t="n">
        <f aca="false">SUM(AA148:AB148)</f>
        <v>256.657</v>
      </c>
      <c r="AD148" s="84" t="n">
        <f aca="false">IF(Z148&lt;=15000,Z148*AD$5,15000*AD$5)</f>
        <v>750</v>
      </c>
      <c r="AE148" s="82" t="n">
        <f aca="false">IF(Z148&lt;=15000,0,(Z148-15000)*AE$5)</f>
        <v>10062.225</v>
      </c>
      <c r="AF148" s="85" t="n">
        <f aca="false">SUM(AD148:AE148)</f>
        <v>10812.225</v>
      </c>
      <c r="AG148" s="86" t="n">
        <f aca="false">AF148-AC148</f>
        <v>10555.568</v>
      </c>
      <c r="AH148" s="84" t="n">
        <f aca="false">IF(X148&gt;3260,IF(X148&gt;9510,(9510-3260)*AH$5,(X148-3260)*AH$5),0)</f>
        <v>56.1942</v>
      </c>
      <c r="AI148" s="87" t="n">
        <f aca="false">IF(X148&gt;9510,IF(X148&gt;15000,(15000-9510)*AI$5,(X148-9510)*AI$5),0)</f>
        <v>0</v>
      </c>
      <c r="AJ148" s="87" t="n">
        <f aca="false">IF(X148&gt;15000,IF(X148&gt;20000,(20000-15000)*AJ$5,(X148-15000)*AJ$5),0)</f>
        <v>0</v>
      </c>
      <c r="AK148" s="87" t="n">
        <f aca="false">IF(X148&gt;20000,IF(X148&gt;25000,(25000-20000)*AK$5,(X148-20000)*AK$5),0)</f>
        <v>0</v>
      </c>
      <c r="AL148" s="87" t="n">
        <f aca="false">IF(X148&gt;25000,IF(X148&gt;30000,(30000-25000)*AL$5,(X148-25000)*AL$5),0)</f>
        <v>0</v>
      </c>
      <c r="AM148" s="82" t="n">
        <f aca="false">IF(X148&gt;30000,(X148-30000)*AM$5,0)</f>
        <v>0</v>
      </c>
      <c r="AN148" s="89" t="n">
        <f aca="false">SUM(AH148:AM148)</f>
        <v>56.1942</v>
      </c>
      <c r="AO148" s="84" t="n">
        <f aca="false">IF(Z148&gt;3260,IF(Z148&gt;9510,(9510-3260)*AO$5,(Z148-3260)*AO$5),0)</f>
        <v>187.5</v>
      </c>
      <c r="AP148" s="87" t="n">
        <f aca="false">IF(Z148&gt;9510,IF(Z148&gt;15000,(15000-9510)*AP$5,(Z148-9510)*AP$5),0)</f>
        <v>274.5</v>
      </c>
      <c r="AQ148" s="87" t="n">
        <f aca="false">IF(Z148&gt;15000,IF(Z148&gt;20000,(20000-15000)*AQ$5,(Z148-15000)*AQ$5),0)</f>
        <v>375</v>
      </c>
      <c r="AR148" s="87" t="n">
        <f aca="false">IF(Z148&gt;20000,IF(Z148&gt;25000,(25000-20000)*AR$5,(Z148-20000)*AR$5),0)</f>
        <v>500</v>
      </c>
      <c r="AS148" s="87" t="n">
        <f aca="false">IF(Z148&gt;25000,IF(Z148&gt;30000,(30000-25000)*AS$5,(Z148-25000)*AS$5),0)</f>
        <v>750</v>
      </c>
      <c r="AT148" s="82" t="n">
        <f aca="false">IF(Z148&gt;30000,(Z148-30000)*AT$5,0)</f>
        <v>17124.45</v>
      </c>
      <c r="AU148" s="89" t="n">
        <f aca="false">SUM(AO148:AT148)</f>
        <v>19211.45</v>
      </c>
      <c r="AV148" s="90" t="n">
        <f aca="false">AU148-AN148</f>
        <v>19155.2558</v>
      </c>
      <c r="AW148" s="86"/>
      <c r="AX148" s="79" t="n">
        <f aca="false">Y148-AG148-AV148-AW148</f>
        <v>80778.2862</v>
      </c>
      <c r="AY148" s="91" t="s">
        <v>35</v>
      </c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  <c r="BO148" s="124"/>
      <c r="BP148" s="124"/>
      <c r="BQ148" s="124"/>
      <c r="BR148" s="124"/>
      <c r="BS148" s="124"/>
      <c r="BT148" s="124"/>
      <c r="BU148" s="124"/>
      <c r="BV148" s="124"/>
      <c r="BW148" s="124"/>
      <c r="BX148" s="124"/>
      <c r="BY148" s="124"/>
      <c r="BZ148" s="124"/>
      <c r="CA148" s="124"/>
    </row>
    <row r="149" customFormat="false" ht="16.5" hidden="false" customHeight="true" outlineLevel="0" collapsed="false">
      <c r="B149" s="63" t="n">
        <v>144</v>
      </c>
      <c r="C149" s="63"/>
      <c r="D149" s="63"/>
      <c r="E149" s="64" t="s">
        <v>190</v>
      </c>
      <c r="F149" s="65" t="s">
        <v>151</v>
      </c>
      <c r="G149" s="66" t="n">
        <v>186</v>
      </c>
      <c r="H149" s="67" t="n">
        <v>8839.98</v>
      </c>
      <c r="I149" s="66" t="n">
        <v>193</v>
      </c>
      <c r="J149" s="68" t="n">
        <v>8404.51</v>
      </c>
      <c r="K149" s="66" t="n">
        <v>88</v>
      </c>
      <c r="L149" s="69" t="n">
        <v>8037.49</v>
      </c>
      <c r="M149" s="70" t="n">
        <f aca="false">(H149+J149+L149)/3</f>
        <v>8427.32666666667</v>
      </c>
      <c r="N149" s="71" t="n">
        <v>4</v>
      </c>
      <c r="O149" s="71" t="n">
        <v>4</v>
      </c>
      <c r="P149" s="71" t="n">
        <v>4</v>
      </c>
      <c r="Q149" s="72" t="n">
        <f aca="false">SUM(N149:P149)/IF((3-COUNTIF(N149:P149,"NE")=0),1,(3-COUNTIF(N149:P149,"NE")))</f>
        <v>4</v>
      </c>
      <c r="R149" s="72" t="n">
        <f aca="false">IF(Q149&lt;=2,0,Q149)</f>
        <v>4</v>
      </c>
      <c r="S149" s="73" t="n">
        <f aca="false">M149*R149</f>
        <v>33709.3066666667</v>
      </c>
      <c r="T149" s="74" t="n">
        <f aca="false">$M$3</f>
        <v>4.94188619900111</v>
      </c>
      <c r="U149" s="75" t="n">
        <f aca="false">ROUNDDOWN(S149*T149,2)</f>
        <v>166587.55</v>
      </c>
      <c r="V149" s="76"/>
      <c r="W149" s="21"/>
      <c r="X149" s="78" t="n">
        <f aca="false">VLOOKUP(E149,SALARIO!$D$4:$G$252,4,FALSE())</f>
        <v>8037.49</v>
      </c>
      <c r="Y149" s="79" t="n">
        <f aca="false">U149</f>
        <v>166587.55</v>
      </c>
      <c r="Z149" s="80" t="n">
        <f aca="false">X149+Y149</f>
        <v>174625.04</v>
      </c>
      <c r="AA149" s="81" t="n">
        <f aca="false">IF(X149&lt;=15000,X149*AA$5,15000*AA$5)</f>
        <v>401.8745</v>
      </c>
      <c r="AB149" s="82" t="n">
        <f aca="false">IF(X149&lt;=15000,0,(X149-15000)*AB$5)</f>
        <v>0</v>
      </c>
      <c r="AC149" s="94" t="n">
        <f aca="false">SUM(AA149:AB149)</f>
        <v>401.8745</v>
      </c>
      <c r="AD149" s="84" t="n">
        <f aca="false">IF(Z149&lt;=15000,Z149*AD$5,15000*AD$5)</f>
        <v>750</v>
      </c>
      <c r="AE149" s="82" t="n">
        <f aca="false">IF(Z149&lt;=15000,0,(Z149-15000)*AE$5)</f>
        <v>15962.504</v>
      </c>
      <c r="AF149" s="85" t="n">
        <f aca="false">SUM(AD149:AE149)</f>
        <v>16712.504</v>
      </c>
      <c r="AG149" s="86" t="n">
        <f aca="false">AF149-AC149</f>
        <v>16310.6295</v>
      </c>
      <c r="AH149" s="84" t="n">
        <f aca="false">IF(X149&gt;3260,IF(X149&gt;9510,(9510-3260)*AH$5,(X149-3260)*AH$5),0)</f>
        <v>143.3247</v>
      </c>
      <c r="AI149" s="87" t="n">
        <f aca="false">IF(X149&gt;9510,IF(X149&gt;15000,(15000-9510)*AI$5,(X149-9510)*AI$5),0)</f>
        <v>0</v>
      </c>
      <c r="AJ149" s="87" t="n">
        <f aca="false">IF(X149&gt;15000,IF(X149&gt;20000,(20000-15000)*AJ$5,(X149-15000)*AJ$5),0)</f>
        <v>0</v>
      </c>
      <c r="AK149" s="87" t="n">
        <f aca="false">IF(X149&gt;20000,IF(X149&gt;25000,(25000-20000)*AK$5,(X149-20000)*AK$5),0)</f>
        <v>0</v>
      </c>
      <c r="AL149" s="87" t="n">
        <f aca="false">IF(X149&gt;25000,IF(X149&gt;30000,(30000-25000)*AL$5,(X149-25000)*AL$5),0)</f>
        <v>0</v>
      </c>
      <c r="AM149" s="82" t="n">
        <f aca="false">IF(X149&gt;30000,(X149-30000)*AM$5,0)</f>
        <v>0</v>
      </c>
      <c r="AN149" s="89" t="n">
        <f aca="false">SUM(AH149:AM149)</f>
        <v>143.3247</v>
      </c>
      <c r="AO149" s="84" t="n">
        <f aca="false">IF(Z149&gt;3260,IF(Z149&gt;9510,(9510-3260)*AO$5,(Z149-3260)*AO$5),0)</f>
        <v>187.5</v>
      </c>
      <c r="AP149" s="87" t="n">
        <f aca="false">IF(Z149&gt;9510,IF(Z149&gt;15000,(15000-9510)*AP$5,(Z149-9510)*AP$5),0)</f>
        <v>274.5</v>
      </c>
      <c r="AQ149" s="87" t="n">
        <f aca="false">IF(Z149&gt;15000,IF(Z149&gt;20000,(20000-15000)*AQ$5,(Z149-15000)*AQ$5),0)</f>
        <v>375</v>
      </c>
      <c r="AR149" s="87" t="n">
        <f aca="false">IF(Z149&gt;20000,IF(Z149&gt;25000,(25000-20000)*AR$5,(Z149-20000)*AR$5),0)</f>
        <v>500</v>
      </c>
      <c r="AS149" s="87" t="n">
        <f aca="false">IF(Z149&gt;25000,IF(Z149&gt;30000,(30000-25000)*AS$5,(Z149-25000)*AS$5),0)</f>
        <v>750</v>
      </c>
      <c r="AT149" s="82" t="n">
        <f aca="false">IF(Z149&gt;30000,(Z149-30000)*AT$5,0)</f>
        <v>28925.008</v>
      </c>
      <c r="AU149" s="89" t="n">
        <f aca="false">SUM(AO149:AT149)</f>
        <v>31012.008</v>
      </c>
      <c r="AV149" s="90" t="n">
        <f aca="false">AU149-AN149</f>
        <v>30868.6833</v>
      </c>
      <c r="AW149" s="86"/>
      <c r="AX149" s="79" t="n">
        <f aca="false">Y149-AG149-AV149-AW149</f>
        <v>119408.2372</v>
      </c>
      <c r="AY149" s="91" t="s">
        <v>35</v>
      </c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  <c r="BO149" s="124"/>
      <c r="BP149" s="124"/>
      <c r="BQ149" s="124"/>
      <c r="BR149" s="124"/>
      <c r="BS149" s="124"/>
      <c r="BT149" s="124"/>
      <c r="BU149" s="124"/>
      <c r="BV149" s="124"/>
      <c r="BW149" s="124"/>
      <c r="BX149" s="124"/>
      <c r="BY149" s="124"/>
      <c r="BZ149" s="124"/>
      <c r="CA149" s="124"/>
    </row>
    <row r="150" customFormat="false" ht="16.5" hidden="false" customHeight="true" outlineLevel="0" collapsed="false">
      <c r="B150" s="62" t="n">
        <v>145</v>
      </c>
      <c r="C150" s="62"/>
      <c r="D150" s="62"/>
      <c r="E150" s="64" t="s">
        <v>191</v>
      </c>
      <c r="F150" s="65" t="s">
        <v>57</v>
      </c>
      <c r="G150" s="66" t="n">
        <v>204</v>
      </c>
      <c r="H150" s="67" t="n">
        <v>7123.05</v>
      </c>
      <c r="I150" s="66" t="n">
        <v>204</v>
      </c>
      <c r="J150" s="68" t="n">
        <v>9055.83</v>
      </c>
      <c r="K150" s="66" t="n">
        <v>89.25</v>
      </c>
      <c r="L150" s="69" t="n">
        <v>2770.07</v>
      </c>
      <c r="M150" s="70" t="n">
        <f aca="false">(H150+J150+L150)/3</f>
        <v>6316.31666666667</v>
      </c>
      <c r="N150" s="71" t="n">
        <v>4</v>
      </c>
      <c r="O150" s="71" t="n">
        <v>4</v>
      </c>
      <c r="P150" s="71" t="n">
        <v>4</v>
      </c>
      <c r="Q150" s="72" t="n">
        <f aca="false">SUM(N150:P150)/IF((3-COUNTIF(N150:P150,"NE")=0),1,(3-COUNTIF(N150:P150,"NE")))</f>
        <v>4</v>
      </c>
      <c r="R150" s="72" t="n">
        <f aca="false">IF(Q150&lt;=2,0,Q150)</f>
        <v>4</v>
      </c>
      <c r="S150" s="73" t="n">
        <f aca="false">M150*R150</f>
        <v>25265.2666666667</v>
      </c>
      <c r="T150" s="74" t="n">
        <f aca="false">$M$3</f>
        <v>4.94188619900111</v>
      </c>
      <c r="U150" s="75" t="n">
        <f aca="false">ROUNDDOWN(S150*T150,2)</f>
        <v>124858.07</v>
      </c>
      <c r="V150" s="76"/>
      <c r="W150" s="21"/>
      <c r="X150" s="78" t="n">
        <f aca="false">VLOOKUP(E150,SALARIO!$D$4:$G$252,4,FALSE())</f>
        <v>2770.07</v>
      </c>
      <c r="Y150" s="79" t="n">
        <f aca="false">U150</f>
        <v>124858.07</v>
      </c>
      <c r="Z150" s="80" t="n">
        <f aca="false">X150+Y150</f>
        <v>127628.14</v>
      </c>
      <c r="AA150" s="81" t="n">
        <f aca="false">IF(X150&lt;=15000,X150*AA$5,15000*AA$5)</f>
        <v>138.5035</v>
      </c>
      <c r="AB150" s="82" t="n">
        <f aca="false">IF(X150&lt;=15000,0,(X150-15000)*AB$5)</f>
        <v>0</v>
      </c>
      <c r="AC150" s="94" t="n">
        <f aca="false">SUM(AA150:AB150)</f>
        <v>138.5035</v>
      </c>
      <c r="AD150" s="84" t="n">
        <f aca="false">IF(Z150&lt;=15000,Z150*AD$5,15000*AD$5)</f>
        <v>750</v>
      </c>
      <c r="AE150" s="82" t="n">
        <f aca="false">IF(Z150&lt;=15000,0,(Z150-15000)*AE$5)</f>
        <v>11262.814</v>
      </c>
      <c r="AF150" s="85" t="n">
        <f aca="false">SUM(AD150:AE150)</f>
        <v>12012.814</v>
      </c>
      <c r="AG150" s="86" t="n">
        <f aca="false">AF150-AC150</f>
        <v>11874.3105</v>
      </c>
      <c r="AH150" s="84" t="n">
        <f aca="false">IF(X150&gt;3260,IF(X150&gt;9510,(9510-3260)*AH$5,(X150-3260)*AH$5),0)</f>
        <v>0</v>
      </c>
      <c r="AI150" s="87" t="n">
        <f aca="false">IF(X150&gt;9510,IF(X150&gt;15000,(15000-9510)*AI$5,(X150-9510)*AI$5),0)</f>
        <v>0</v>
      </c>
      <c r="AJ150" s="87" t="n">
        <f aca="false">IF(X150&gt;15000,IF(X150&gt;20000,(20000-15000)*AJ$5,(X150-15000)*AJ$5),0)</f>
        <v>0</v>
      </c>
      <c r="AK150" s="87" t="n">
        <f aca="false">IF(X150&gt;20000,IF(X150&gt;25000,(25000-20000)*AK$5,(X150-20000)*AK$5),0)</f>
        <v>0</v>
      </c>
      <c r="AL150" s="87" t="n">
        <f aca="false">IF(X150&gt;25000,IF(X150&gt;30000,(30000-25000)*AL$5,(X150-25000)*AL$5),0)</f>
        <v>0</v>
      </c>
      <c r="AM150" s="82" t="n">
        <f aca="false">IF(X150&gt;30000,(X150-30000)*AM$5,0)</f>
        <v>0</v>
      </c>
      <c r="AN150" s="89" t="n">
        <f aca="false">SUM(AH150:AM150)</f>
        <v>0</v>
      </c>
      <c r="AO150" s="84" t="n">
        <f aca="false">IF(Z150&gt;3260,IF(Z150&gt;9510,(9510-3260)*AO$5,(Z150-3260)*AO$5),0)</f>
        <v>187.5</v>
      </c>
      <c r="AP150" s="87" t="n">
        <f aca="false">IF(Z150&gt;9510,IF(Z150&gt;15000,(15000-9510)*AP$5,(Z150-9510)*AP$5),0)</f>
        <v>274.5</v>
      </c>
      <c r="AQ150" s="87" t="n">
        <f aca="false">IF(Z150&gt;15000,IF(Z150&gt;20000,(20000-15000)*AQ$5,(Z150-15000)*AQ$5),0)</f>
        <v>375</v>
      </c>
      <c r="AR150" s="87" t="n">
        <f aca="false">IF(Z150&gt;20000,IF(Z150&gt;25000,(25000-20000)*AR$5,(Z150-20000)*AR$5),0)</f>
        <v>500</v>
      </c>
      <c r="AS150" s="87" t="n">
        <f aca="false">IF(Z150&gt;25000,IF(Z150&gt;30000,(30000-25000)*AS$5,(Z150-25000)*AS$5),0)</f>
        <v>750</v>
      </c>
      <c r="AT150" s="82" t="n">
        <f aca="false">IF(Z150&gt;30000,(Z150-30000)*AT$5,0)</f>
        <v>19525.628</v>
      </c>
      <c r="AU150" s="89" t="n">
        <f aca="false">SUM(AO150:AT150)</f>
        <v>21612.628</v>
      </c>
      <c r="AV150" s="90" t="n">
        <f aca="false">AU150-AN150</f>
        <v>21612.628</v>
      </c>
      <c r="AW150" s="86"/>
      <c r="AX150" s="79" t="n">
        <f aca="false">Y150-AG150-AV150-AW150</f>
        <v>91371.1315</v>
      </c>
      <c r="AY150" s="91" t="s">
        <v>35</v>
      </c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  <c r="BO150" s="124"/>
      <c r="BP150" s="124"/>
      <c r="BQ150" s="124"/>
      <c r="BR150" s="124"/>
      <c r="BS150" s="124"/>
      <c r="BT150" s="124"/>
      <c r="BU150" s="124"/>
      <c r="BV150" s="124"/>
      <c r="BW150" s="124"/>
      <c r="BX150" s="124"/>
      <c r="BY150" s="124"/>
      <c r="BZ150" s="124"/>
      <c r="CA150" s="124"/>
    </row>
    <row r="151" customFormat="false" ht="16.5" hidden="false" customHeight="true" outlineLevel="0" collapsed="false">
      <c r="B151" s="63" t="n">
        <v>146</v>
      </c>
      <c r="C151" s="63"/>
      <c r="D151" s="63"/>
      <c r="E151" s="64" t="s">
        <v>192</v>
      </c>
      <c r="F151" s="65" t="s">
        <v>47</v>
      </c>
      <c r="G151" s="66" t="n">
        <v>195.25</v>
      </c>
      <c r="H151" s="67" t="n">
        <v>4986.37</v>
      </c>
      <c r="I151" s="66" t="n">
        <v>191.25</v>
      </c>
      <c r="J151" s="68" t="n">
        <v>6056.1</v>
      </c>
      <c r="K151" s="66" t="n">
        <v>123.5</v>
      </c>
      <c r="L151" s="69" t="n">
        <v>2958.05</v>
      </c>
      <c r="M151" s="70" t="n">
        <f aca="false">(H151+J151+L151)/3</f>
        <v>4666.84</v>
      </c>
      <c r="N151" s="71" t="n">
        <v>4</v>
      </c>
      <c r="O151" s="71" t="n">
        <v>4</v>
      </c>
      <c r="P151" s="71" t="n">
        <v>4</v>
      </c>
      <c r="Q151" s="72" t="n">
        <f aca="false">SUM(N151:P151)/IF((3-COUNTIF(N151:P151,"NE")=0),1,(3-COUNTIF(N151:P151,"NE")))</f>
        <v>4</v>
      </c>
      <c r="R151" s="72" t="n">
        <f aca="false">IF(Q151&lt;=2,0,Q151)</f>
        <v>4</v>
      </c>
      <c r="S151" s="73" t="n">
        <f aca="false">M151*R151</f>
        <v>18667.36</v>
      </c>
      <c r="T151" s="74" t="n">
        <f aca="false">$M$3</f>
        <v>4.94188619900111</v>
      </c>
      <c r="U151" s="75" t="n">
        <f aca="false">ROUNDDOWN(S151*T151,2)</f>
        <v>92251.96</v>
      </c>
      <c r="V151" s="76"/>
      <c r="W151" s="21"/>
      <c r="X151" s="78" t="n">
        <f aca="false">VLOOKUP(E151,SALARIO!$D$4:$G$252,4,FALSE())</f>
        <v>2958.05</v>
      </c>
      <c r="Y151" s="79" t="n">
        <f aca="false">U151</f>
        <v>92251.96</v>
      </c>
      <c r="Z151" s="80" t="n">
        <f aca="false">X151+Y151</f>
        <v>95210.01</v>
      </c>
      <c r="AA151" s="81" t="n">
        <f aca="false">IF(X151&lt;=15000,X151*AA$5,15000*AA$5)</f>
        <v>147.9025</v>
      </c>
      <c r="AB151" s="82" t="n">
        <f aca="false">IF(X151&lt;=15000,0,(X151-15000)*AB$5)</f>
        <v>0</v>
      </c>
      <c r="AC151" s="94" t="n">
        <f aca="false">SUM(AA151:AB151)</f>
        <v>147.9025</v>
      </c>
      <c r="AD151" s="84" t="n">
        <f aca="false">IF(Z151&lt;=15000,Z151*AD$5,15000*AD$5)</f>
        <v>750</v>
      </c>
      <c r="AE151" s="82" t="n">
        <f aca="false">IF(Z151&lt;=15000,0,(Z151-15000)*AE$5)</f>
        <v>8021.001</v>
      </c>
      <c r="AF151" s="85" t="n">
        <f aca="false">SUM(AD151:AE151)</f>
        <v>8771.001</v>
      </c>
      <c r="AG151" s="86" t="n">
        <f aca="false">AF151-AC151</f>
        <v>8623.0985</v>
      </c>
      <c r="AH151" s="84" t="n">
        <f aca="false">IF(X151&gt;3260,IF(X151&gt;9510,(9510-3260)*AH$5,(X151-3260)*AH$5),0)</f>
        <v>0</v>
      </c>
      <c r="AI151" s="87" t="n">
        <f aca="false">IF(X151&gt;9510,IF(X151&gt;15000,(15000-9510)*AI$5,(X151-9510)*AI$5),0)</f>
        <v>0</v>
      </c>
      <c r="AJ151" s="87" t="n">
        <f aca="false">IF(X151&gt;15000,IF(X151&gt;20000,(20000-15000)*AJ$5,(X151-15000)*AJ$5),0)</f>
        <v>0</v>
      </c>
      <c r="AK151" s="87" t="n">
        <f aca="false">IF(X151&gt;20000,IF(X151&gt;25000,(25000-20000)*AK$5,(X151-20000)*AK$5),0)</f>
        <v>0</v>
      </c>
      <c r="AL151" s="87" t="n">
        <f aca="false">IF(X151&gt;25000,IF(X151&gt;30000,(30000-25000)*AL$5,(X151-25000)*AL$5),0)</f>
        <v>0</v>
      </c>
      <c r="AM151" s="82" t="n">
        <f aca="false">IF(X151&gt;30000,(X151-30000)*AM$5,0)</f>
        <v>0</v>
      </c>
      <c r="AN151" s="89" t="n">
        <f aca="false">SUM(AH151:AM151)</f>
        <v>0</v>
      </c>
      <c r="AO151" s="84" t="n">
        <f aca="false">IF(Z151&gt;3260,IF(Z151&gt;9510,(9510-3260)*AO$5,(Z151-3260)*AO$5),0)</f>
        <v>187.5</v>
      </c>
      <c r="AP151" s="87" t="n">
        <f aca="false">IF(Z151&gt;9510,IF(Z151&gt;15000,(15000-9510)*AP$5,(Z151-9510)*AP$5),0)</f>
        <v>274.5</v>
      </c>
      <c r="AQ151" s="87" t="n">
        <f aca="false">IF(Z151&gt;15000,IF(Z151&gt;20000,(20000-15000)*AQ$5,(Z151-15000)*AQ$5),0)</f>
        <v>375</v>
      </c>
      <c r="AR151" s="87" t="n">
        <f aca="false">IF(Z151&gt;20000,IF(Z151&gt;25000,(25000-20000)*AR$5,(Z151-20000)*AR$5),0)</f>
        <v>500</v>
      </c>
      <c r="AS151" s="87" t="n">
        <f aca="false">IF(Z151&gt;25000,IF(Z151&gt;30000,(30000-25000)*AS$5,(Z151-25000)*AS$5),0)</f>
        <v>750</v>
      </c>
      <c r="AT151" s="82" t="n">
        <f aca="false">IF(Z151&gt;30000,(Z151-30000)*AT$5,0)</f>
        <v>13042.002</v>
      </c>
      <c r="AU151" s="89" t="n">
        <f aca="false">SUM(AO151:AT151)</f>
        <v>15129.002</v>
      </c>
      <c r="AV151" s="90" t="n">
        <f aca="false">AU151-AN151</f>
        <v>15129.002</v>
      </c>
      <c r="AW151" s="86"/>
      <c r="AX151" s="79" t="n">
        <f aca="false">Y151-AG151-AV151-AW151</f>
        <v>68499.8595</v>
      </c>
      <c r="AY151" s="91" t="s">
        <v>35</v>
      </c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  <c r="BO151" s="124"/>
      <c r="BP151" s="124"/>
      <c r="BQ151" s="124"/>
      <c r="BR151" s="124"/>
      <c r="BS151" s="124"/>
      <c r="BT151" s="124"/>
      <c r="BU151" s="124"/>
      <c r="BV151" s="124"/>
      <c r="BW151" s="124"/>
      <c r="BX151" s="124"/>
      <c r="BY151" s="124"/>
      <c r="BZ151" s="124"/>
      <c r="CA151" s="124"/>
    </row>
    <row r="152" customFormat="false" ht="16.5" hidden="false" customHeight="true" outlineLevel="0" collapsed="false">
      <c r="B152" s="63" t="n">
        <v>147</v>
      </c>
      <c r="C152" s="63"/>
      <c r="D152" s="63"/>
      <c r="E152" s="64" t="s">
        <v>193</v>
      </c>
      <c r="F152" s="65" t="s">
        <v>57</v>
      </c>
      <c r="G152" s="66" t="n">
        <v>165.75</v>
      </c>
      <c r="H152" s="67" t="n">
        <v>8678.78</v>
      </c>
      <c r="I152" s="66" t="n">
        <v>140.25</v>
      </c>
      <c r="J152" s="68" t="n">
        <v>4352.97</v>
      </c>
      <c r="K152" s="66" t="n">
        <v>191.25</v>
      </c>
      <c r="L152" s="69" t="n">
        <v>5935.87</v>
      </c>
      <c r="M152" s="70" t="n">
        <f aca="false">(H152+J152+L152)/3</f>
        <v>6322.54</v>
      </c>
      <c r="N152" s="71" t="n">
        <v>4</v>
      </c>
      <c r="O152" s="71" t="n">
        <v>4</v>
      </c>
      <c r="P152" s="71" t="n">
        <v>4</v>
      </c>
      <c r="Q152" s="72" t="n">
        <f aca="false">SUM(N152:P152)/IF((3-COUNTIF(N152:P152,"NE")=0),1,(3-COUNTIF(N152:P152,"NE")))</f>
        <v>4</v>
      </c>
      <c r="R152" s="72" t="n">
        <f aca="false">IF(Q152&lt;=2,0,Q152)</f>
        <v>4</v>
      </c>
      <c r="S152" s="73" t="n">
        <f aca="false">M152*R152</f>
        <v>25290.16</v>
      </c>
      <c r="T152" s="74" t="n">
        <f aca="false">$M$3</f>
        <v>4.94188619900111</v>
      </c>
      <c r="U152" s="75" t="n">
        <f aca="false">ROUNDDOWN(S152*T152,2)</f>
        <v>124981.09</v>
      </c>
      <c r="V152" s="76"/>
      <c r="W152" s="21"/>
      <c r="X152" s="78" t="n">
        <f aca="false">VLOOKUP(E152,SALARIO!$D$4:$G$252,4,FALSE())</f>
        <v>5935.87</v>
      </c>
      <c r="Y152" s="79" t="n">
        <f aca="false">U152</f>
        <v>124981.09</v>
      </c>
      <c r="Z152" s="80" t="n">
        <f aca="false">X152+Y152</f>
        <v>130916.96</v>
      </c>
      <c r="AA152" s="81" t="n">
        <f aca="false">IF(X152&lt;=15000,X152*AA$5,15000*AA$5)</f>
        <v>296.7935</v>
      </c>
      <c r="AB152" s="82" t="n">
        <f aca="false">IF(X152&lt;=15000,0,(X152-15000)*AB$5)</f>
        <v>0</v>
      </c>
      <c r="AC152" s="94" t="n">
        <f aca="false">SUM(AA152:AB152)</f>
        <v>296.7935</v>
      </c>
      <c r="AD152" s="84" t="n">
        <f aca="false">IF(Z152&lt;=15000,Z152*AD$5,15000*AD$5)</f>
        <v>750</v>
      </c>
      <c r="AE152" s="82" t="n">
        <f aca="false">IF(Z152&lt;=15000,0,(Z152-15000)*AE$5)</f>
        <v>11591.696</v>
      </c>
      <c r="AF152" s="85" t="n">
        <f aca="false">SUM(AD152:AE152)</f>
        <v>12341.696</v>
      </c>
      <c r="AG152" s="86" t="n">
        <f aca="false">AF152-AC152</f>
        <v>12044.9025</v>
      </c>
      <c r="AH152" s="84" t="n">
        <f aca="false">IF(X152&gt;3260,IF(X152&gt;9510,(9510-3260)*AH$5,(X152-3260)*AH$5),0)</f>
        <v>80.2761</v>
      </c>
      <c r="AI152" s="87" t="n">
        <f aca="false">IF(X152&gt;9510,IF(X152&gt;15000,(15000-9510)*AI$5,(X152-9510)*AI$5),0)</f>
        <v>0</v>
      </c>
      <c r="AJ152" s="87" t="n">
        <f aca="false">IF(X152&gt;15000,IF(X152&gt;20000,(20000-15000)*AJ$5,(X152-15000)*AJ$5),0)</f>
        <v>0</v>
      </c>
      <c r="AK152" s="87" t="n">
        <f aca="false">IF(X152&gt;20000,IF(X152&gt;25000,(25000-20000)*AK$5,(X152-20000)*AK$5),0)</f>
        <v>0</v>
      </c>
      <c r="AL152" s="87" t="n">
        <f aca="false">IF(X152&gt;25000,IF(X152&gt;30000,(30000-25000)*AL$5,(X152-25000)*AL$5),0)</f>
        <v>0</v>
      </c>
      <c r="AM152" s="82" t="n">
        <f aca="false">IF(X152&gt;30000,(X152-30000)*AM$5,0)</f>
        <v>0</v>
      </c>
      <c r="AN152" s="89" t="n">
        <f aca="false">SUM(AH152:AM152)</f>
        <v>80.2761</v>
      </c>
      <c r="AO152" s="84" t="n">
        <f aca="false">IF(Z152&gt;3260,IF(Z152&gt;9510,(9510-3260)*AO$5,(Z152-3260)*AO$5),0)</f>
        <v>187.5</v>
      </c>
      <c r="AP152" s="87" t="n">
        <f aca="false">IF(Z152&gt;9510,IF(Z152&gt;15000,(15000-9510)*AP$5,(Z152-9510)*AP$5),0)</f>
        <v>274.5</v>
      </c>
      <c r="AQ152" s="87" t="n">
        <f aca="false">IF(Z152&gt;15000,IF(Z152&gt;20000,(20000-15000)*AQ$5,(Z152-15000)*AQ$5),0)</f>
        <v>375</v>
      </c>
      <c r="AR152" s="87" t="n">
        <f aca="false">IF(Z152&gt;20000,IF(Z152&gt;25000,(25000-20000)*AR$5,(Z152-20000)*AR$5),0)</f>
        <v>500</v>
      </c>
      <c r="AS152" s="87" t="n">
        <f aca="false">IF(Z152&gt;25000,IF(Z152&gt;30000,(30000-25000)*AS$5,(Z152-25000)*AS$5),0)</f>
        <v>750</v>
      </c>
      <c r="AT152" s="82" t="n">
        <f aca="false">IF(Z152&gt;30000,(Z152-30000)*AT$5,0)</f>
        <v>20183.392</v>
      </c>
      <c r="AU152" s="89" t="n">
        <f aca="false">SUM(AO152:AT152)</f>
        <v>22270.392</v>
      </c>
      <c r="AV152" s="90" t="n">
        <f aca="false">AU152-AN152</f>
        <v>22190.1159</v>
      </c>
      <c r="AW152" s="86"/>
      <c r="AX152" s="79" t="n">
        <f aca="false">Y152-AG152-AV152-AW152</f>
        <v>90746.0716</v>
      </c>
      <c r="AY152" s="91" t="s">
        <v>35</v>
      </c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  <c r="BO152" s="124"/>
      <c r="BP152" s="124"/>
      <c r="BQ152" s="124"/>
      <c r="BR152" s="124"/>
      <c r="BS152" s="124"/>
      <c r="BT152" s="124"/>
      <c r="BU152" s="124"/>
      <c r="BV152" s="124"/>
      <c r="BW152" s="124"/>
      <c r="BX152" s="124"/>
      <c r="BY152" s="124"/>
      <c r="BZ152" s="124"/>
      <c r="CA152" s="124"/>
    </row>
    <row r="153" customFormat="false" ht="16.5" hidden="false" customHeight="true" outlineLevel="0" collapsed="false">
      <c r="B153" s="63" t="n">
        <v>148</v>
      </c>
      <c r="C153" s="63"/>
      <c r="D153" s="63"/>
      <c r="E153" s="64" t="s">
        <v>194</v>
      </c>
      <c r="F153" s="65" t="s">
        <v>43</v>
      </c>
      <c r="G153" s="66" t="n">
        <v>204</v>
      </c>
      <c r="H153" s="67" t="n">
        <v>6159.77</v>
      </c>
      <c r="I153" s="66" t="n">
        <v>204</v>
      </c>
      <c r="J153" s="68" t="n">
        <v>5475.35</v>
      </c>
      <c r="K153" s="66" t="n">
        <v>191.25</v>
      </c>
      <c r="L153" s="69" t="n">
        <v>5133.14</v>
      </c>
      <c r="M153" s="70" t="n">
        <f aca="false">(H153+J153+L153)/3</f>
        <v>5589.42</v>
      </c>
      <c r="N153" s="71" t="n">
        <v>4</v>
      </c>
      <c r="O153" s="71" t="n">
        <v>4</v>
      </c>
      <c r="P153" s="71" t="n">
        <v>4</v>
      </c>
      <c r="Q153" s="72" t="n">
        <f aca="false">SUM(N153:P153)/IF((3-COUNTIF(N153:P153,"NE")=0),1,(3-COUNTIF(N153:P153,"NE")))</f>
        <v>4</v>
      </c>
      <c r="R153" s="72" t="n">
        <f aca="false">IF(Q153&lt;=2,0,Q153)</f>
        <v>4</v>
      </c>
      <c r="S153" s="73" t="n">
        <f aca="false">M153*R153</f>
        <v>22357.68</v>
      </c>
      <c r="T153" s="74" t="n">
        <f aca="false">$M$3</f>
        <v>4.94188619900111</v>
      </c>
      <c r="U153" s="75" t="n">
        <f aca="false">ROUNDDOWN(S153*T153,2)</f>
        <v>110489.11</v>
      </c>
      <c r="V153" s="76"/>
      <c r="W153" s="21"/>
      <c r="X153" s="78" t="n">
        <f aca="false">VLOOKUP(E153,SALARIO!$D$4:$G$252,4,FALSE())</f>
        <v>5133.14</v>
      </c>
      <c r="Y153" s="79" t="n">
        <f aca="false">U153</f>
        <v>110489.11</v>
      </c>
      <c r="Z153" s="80" t="n">
        <f aca="false">X153+Y153</f>
        <v>115622.25</v>
      </c>
      <c r="AA153" s="81" t="n">
        <f aca="false">IF(X153&lt;=15000,X153*AA$5,15000*AA$5)</f>
        <v>256.657</v>
      </c>
      <c r="AB153" s="82" t="n">
        <f aca="false">IF(X153&lt;=15000,0,(X153-15000)*AB$5)</f>
        <v>0</v>
      </c>
      <c r="AC153" s="94" t="n">
        <f aca="false">SUM(AA153:AB153)</f>
        <v>256.657</v>
      </c>
      <c r="AD153" s="84" t="n">
        <f aca="false">IF(Z153&lt;=15000,Z153*AD$5,15000*AD$5)</f>
        <v>750</v>
      </c>
      <c r="AE153" s="82" t="n">
        <f aca="false">IF(Z153&lt;=15000,0,(Z153-15000)*AE$5)</f>
        <v>10062.225</v>
      </c>
      <c r="AF153" s="85" t="n">
        <f aca="false">SUM(AD153:AE153)</f>
        <v>10812.225</v>
      </c>
      <c r="AG153" s="86" t="n">
        <f aca="false">AF153-AC153</f>
        <v>10555.568</v>
      </c>
      <c r="AH153" s="84" t="n">
        <f aca="false">IF(X153&gt;3260,IF(X153&gt;9510,(9510-3260)*AH$5,(X153-3260)*AH$5),0)</f>
        <v>56.1942</v>
      </c>
      <c r="AI153" s="87" t="n">
        <f aca="false">IF(X153&gt;9510,IF(X153&gt;15000,(15000-9510)*AI$5,(X153-9510)*AI$5),0)</f>
        <v>0</v>
      </c>
      <c r="AJ153" s="87" t="n">
        <f aca="false">IF(X153&gt;15000,IF(X153&gt;20000,(20000-15000)*AJ$5,(X153-15000)*AJ$5),0)</f>
        <v>0</v>
      </c>
      <c r="AK153" s="87" t="n">
        <f aca="false">IF(X153&gt;20000,IF(X153&gt;25000,(25000-20000)*AK$5,(X153-20000)*AK$5),0)</f>
        <v>0</v>
      </c>
      <c r="AL153" s="87" t="n">
        <f aca="false">IF(X153&gt;25000,IF(X153&gt;30000,(30000-25000)*AL$5,(X153-25000)*AL$5),0)</f>
        <v>0</v>
      </c>
      <c r="AM153" s="82" t="n">
        <f aca="false">IF(X153&gt;30000,(X153-30000)*AM$5,0)</f>
        <v>0</v>
      </c>
      <c r="AN153" s="89" t="n">
        <f aca="false">SUM(AH153:AM153)</f>
        <v>56.1942</v>
      </c>
      <c r="AO153" s="84" t="n">
        <f aca="false">IF(Z153&gt;3260,IF(Z153&gt;9510,(9510-3260)*AO$5,(Z153-3260)*AO$5),0)</f>
        <v>187.5</v>
      </c>
      <c r="AP153" s="87" t="n">
        <f aca="false">IF(Z153&gt;9510,IF(Z153&gt;15000,(15000-9510)*AP$5,(Z153-9510)*AP$5),0)</f>
        <v>274.5</v>
      </c>
      <c r="AQ153" s="87" t="n">
        <f aca="false">IF(Z153&gt;15000,IF(Z153&gt;20000,(20000-15000)*AQ$5,(Z153-15000)*AQ$5),0)</f>
        <v>375</v>
      </c>
      <c r="AR153" s="87" t="n">
        <f aca="false">IF(Z153&gt;20000,IF(Z153&gt;25000,(25000-20000)*AR$5,(Z153-20000)*AR$5),0)</f>
        <v>500</v>
      </c>
      <c r="AS153" s="87" t="n">
        <f aca="false">IF(Z153&gt;25000,IF(Z153&gt;30000,(30000-25000)*AS$5,(Z153-25000)*AS$5),0)</f>
        <v>750</v>
      </c>
      <c r="AT153" s="82" t="n">
        <f aca="false">IF(Z153&gt;30000,(Z153-30000)*AT$5,0)</f>
        <v>17124.45</v>
      </c>
      <c r="AU153" s="89" t="n">
        <f aca="false">SUM(AO153:AT153)</f>
        <v>19211.45</v>
      </c>
      <c r="AV153" s="90" t="n">
        <f aca="false">AU153-AN153</f>
        <v>19155.2558</v>
      </c>
      <c r="AW153" s="86"/>
      <c r="AX153" s="79" t="n">
        <f aca="false">Y153-AG153-AV153-AW153</f>
        <v>80778.2862</v>
      </c>
      <c r="AY153" s="91" t="s">
        <v>35</v>
      </c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4"/>
      <c r="BQ153" s="124"/>
      <c r="BR153" s="124"/>
      <c r="BS153" s="124"/>
      <c r="BT153" s="124"/>
      <c r="BU153" s="124"/>
      <c r="BV153" s="124"/>
      <c r="BW153" s="124"/>
      <c r="BX153" s="124"/>
      <c r="BY153" s="124"/>
      <c r="BZ153" s="124"/>
      <c r="CA153" s="124"/>
    </row>
    <row r="154" customFormat="false" ht="16.5" hidden="false" customHeight="true" outlineLevel="0" collapsed="false">
      <c r="B154" s="63" t="n">
        <v>149</v>
      </c>
      <c r="C154" s="63"/>
      <c r="D154" s="63"/>
      <c r="E154" s="64" t="s">
        <v>195</v>
      </c>
      <c r="F154" s="65" t="s">
        <v>57</v>
      </c>
      <c r="G154" s="66" t="n">
        <v>200</v>
      </c>
      <c r="H154" s="67" t="n">
        <v>6826</v>
      </c>
      <c r="I154" s="66" t="n">
        <v>196</v>
      </c>
      <c r="J154" s="68" t="n">
        <v>6067.16</v>
      </c>
      <c r="K154" s="66" t="n">
        <v>88</v>
      </c>
      <c r="L154" s="69" t="n">
        <v>6438.61</v>
      </c>
      <c r="M154" s="70" t="n">
        <f aca="false">(H154+J154+L154)/3</f>
        <v>6443.92333333333</v>
      </c>
      <c r="N154" s="71" t="n">
        <v>4</v>
      </c>
      <c r="O154" s="71" t="n">
        <v>4</v>
      </c>
      <c r="P154" s="71" t="n">
        <v>4</v>
      </c>
      <c r="Q154" s="72" t="n">
        <f aca="false">SUM(N154:P154)/IF((3-COUNTIF(N154:P154,"NE")=0),1,(3-COUNTIF(N154:P154,"NE")))</f>
        <v>4</v>
      </c>
      <c r="R154" s="72" t="n">
        <f aca="false">IF(Q154&lt;=2,0,Q154)</f>
        <v>4</v>
      </c>
      <c r="S154" s="73" t="n">
        <f aca="false">M154*R154</f>
        <v>25775.6933333333</v>
      </c>
      <c r="T154" s="74" t="n">
        <f aca="false">$M$3</f>
        <v>4.94188619900111</v>
      </c>
      <c r="U154" s="75" t="n">
        <f aca="false">ROUNDDOWN(S154*T154,2)</f>
        <v>127380.54</v>
      </c>
      <c r="V154" s="76"/>
      <c r="W154" s="21"/>
      <c r="X154" s="78" t="n">
        <f aca="false">VLOOKUP(E154,SALARIO!$D$4:$G$252,4,FALSE())</f>
        <v>8947.13</v>
      </c>
      <c r="Y154" s="79" t="n">
        <f aca="false">U154</f>
        <v>127380.54</v>
      </c>
      <c r="Z154" s="80" t="n">
        <f aca="false">X154+Y154</f>
        <v>136327.67</v>
      </c>
      <c r="AA154" s="81" t="n">
        <f aca="false">IF(X154&lt;=15000,X154*AA$5,15000*AA$5)</f>
        <v>447.3565</v>
      </c>
      <c r="AB154" s="82" t="n">
        <f aca="false">IF(X154&lt;=15000,0,(X154-15000)*AB$5)</f>
        <v>0</v>
      </c>
      <c r="AC154" s="94" t="n">
        <f aca="false">SUM(AA154:AB154)</f>
        <v>447.3565</v>
      </c>
      <c r="AD154" s="84" t="n">
        <f aca="false">IF(Z154&lt;=15000,Z154*AD$5,15000*AD$5)</f>
        <v>750</v>
      </c>
      <c r="AE154" s="82" t="n">
        <f aca="false">IF(Z154&lt;=15000,0,(Z154-15000)*AE$5)</f>
        <v>12132.767</v>
      </c>
      <c r="AF154" s="85" t="n">
        <f aca="false">SUM(AD154:AE154)</f>
        <v>12882.767</v>
      </c>
      <c r="AG154" s="86" t="n">
        <f aca="false">AF154-AC154</f>
        <v>12435.4105</v>
      </c>
      <c r="AH154" s="84" t="n">
        <f aca="false">IF(X154&gt;3260,IF(X154&gt;9510,(9510-3260)*AH$5,(X154-3260)*AH$5),0)</f>
        <v>170.6139</v>
      </c>
      <c r="AI154" s="87" t="n">
        <f aca="false">IF(X154&gt;9510,IF(X154&gt;15000,(15000-9510)*AI$5,(X154-9510)*AI$5),0)</f>
        <v>0</v>
      </c>
      <c r="AJ154" s="87" t="n">
        <f aca="false">IF(X154&gt;15000,IF(X154&gt;20000,(20000-15000)*AJ$5,(X154-15000)*AJ$5),0)</f>
        <v>0</v>
      </c>
      <c r="AK154" s="87" t="n">
        <f aca="false">IF(X154&gt;20000,IF(X154&gt;25000,(25000-20000)*AK$5,(X154-20000)*AK$5),0)</f>
        <v>0</v>
      </c>
      <c r="AL154" s="87" t="n">
        <f aca="false">IF(X154&gt;25000,IF(X154&gt;30000,(30000-25000)*AL$5,(X154-25000)*AL$5),0)</f>
        <v>0</v>
      </c>
      <c r="AM154" s="82" t="n">
        <f aca="false">IF(X154&gt;30000,(X154-30000)*AM$5,0)</f>
        <v>0</v>
      </c>
      <c r="AN154" s="89" t="n">
        <f aca="false">SUM(AH154:AM154)</f>
        <v>170.6139</v>
      </c>
      <c r="AO154" s="84" t="n">
        <f aca="false">IF(Z154&gt;3260,IF(Z154&gt;9510,(9510-3260)*AO$5,(Z154-3260)*AO$5),0)</f>
        <v>187.5</v>
      </c>
      <c r="AP154" s="87" t="n">
        <f aca="false">IF(Z154&gt;9510,IF(Z154&gt;15000,(15000-9510)*AP$5,(Z154-9510)*AP$5),0)</f>
        <v>274.5</v>
      </c>
      <c r="AQ154" s="87" t="n">
        <f aca="false">IF(Z154&gt;15000,IF(Z154&gt;20000,(20000-15000)*AQ$5,(Z154-15000)*AQ$5),0)</f>
        <v>375</v>
      </c>
      <c r="AR154" s="87" t="n">
        <f aca="false">IF(Z154&gt;20000,IF(Z154&gt;25000,(25000-20000)*AR$5,(Z154-20000)*AR$5),0)</f>
        <v>500</v>
      </c>
      <c r="AS154" s="87" t="n">
        <f aca="false">IF(Z154&gt;25000,IF(Z154&gt;30000,(30000-25000)*AS$5,(Z154-25000)*AS$5),0)</f>
        <v>750</v>
      </c>
      <c r="AT154" s="82" t="n">
        <f aca="false">IF(Z154&gt;30000,(Z154-30000)*AT$5,0)</f>
        <v>21265.534</v>
      </c>
      <c r="AU154" s="89" t="n">
        <f aca="false">SUM(AO154:AT154)</f>
        <v>23352.534</v>
      </c>
      <c r="AV154" s="90" t="n">
        <f aca="false">AU154-AN154</f>
        <v>23181.9201</v>
      </c>
      <c r="AW154" s="86"/>
      <c r="AX154" s="79" t="n">
        <f aca="false">Y154-AG154-AV154-AW154</f>
        <v>91763.2094</v>
      </c>
      <c r="AY154" s="91" t="s">
        <v>35</v>
      </c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  <c r="BO154" s="124"/>
      <c r="BP154" s="124"/>
      <c r="BQ154" s="124"/>
      <c r="BR154" s="124"/>
      <c r="BS154" s="124"/>
      <c r="BT154" s="124"/>
      <c r="BU154" s="124"/>
      <c r="BV154" s="124"/>
      <c r="BW154" s="124"/>
      <c r="BX154" s="124"/>
      <c r="BY154" s="124"/>
      <c r="BZ154" s="124"/>
      <c r="CA154" s="124"/>
    </row>
    <row r="155" customFormat="false" ht="16.5" hidden="false" customHeight="true" outlineLevel="0" collapsed="false">
      <c r="B155" s="63" t="n">
        <v>150</v>
      </c>
      <c r="C155" s="63"/>
      <c r="D155" s="63"/>
      <c r="E155" s="64" t="s">
        <v>196</v>
      </c>
      <c r="F155" s="65" t="s">
        <v>47</v>
      </c>
      <c r="G155" s="66" t="n">
        <v>204</v>
      </c>
      <c r="H155" s="67" t="n">
        <v>5406.46</v>
      </c>
      <c r="I155" s="66" t="n">
        <v>204</v>
      </c>
      <c r="J155" s="68" t="n">
        <v>4885.34</v>
      </c>
      <c r="K155" s="66" t="n">
        <v>182.5</v>
      </c>
      <c r="L155" s="69" t="n">
        <v>4369.96</v>
      </c>
      <c r="M155" s="70" t="n">
        <f aca="false">(H155+J155+L155)/3</f>
        <v>4887.25333333333</v>
      </c>
      <c r="N155" s="71" t="n">
        <v>4</v>
      </c>
      <c r="O155" s="71" t="n">
        <v>4</v>
      </c>
      <c r="P155" s="71" t="n">
        <v>4</v>
      </c>
      <c r="Q155" s="72" t="n">
        <f aca="false">SUM(N155:P155)/IF((3-COUNTIF(N155:P155,"NE")=0),1,(3-COUNTIF(N155:P155,"NE")))</f>
        <v>4</v>
      </c>
      <c r="R155" s="72" t="n">
        <f aca="false">IF(Q155&lt;=2,0,Q155)</f>
        <v>4</v>
      </c>
      <c r="S155" s="73" t="n">
        <f aca="false">M155*R155</f>
        <v>19549.0133333333</v>
      </c>
      <c r="T155" s="74" t="n">
        <f aca="false">$M$3</f>
        <v>4.94188619900111</v>
      </c>
      <c r="U155" s="75" t="n">
        <f aca="false">ROUNDDOWN(S155*T155,2)</f>
        <v>96608.99</v>
      </c>
      <c r="V155" s="76"/>
      <c r="W155" s="21"/>
      <c r="X155" s="78" t="n">
        <f aca="false">VLOOKUP(E155,SALARIO!$D$4:$G$252,4,FALSE())</f>
        <v>4369.96</v>
      </c>
      <c r="Y155" s="79" t="n">
        <f aca="false">U155</f>
        <v>96608.99</v>
      </c>
      <c r="Z155" s="80" t="n">
        <f aca="false">X155+Y155</f>
        <v>100978.95</v>
      </c>
      <c r="AA155" s="81" t="n">
        <f aca="false">IF(X155&lt;=15000,X155*AA$5,15000*AA$5)</f>
        <v>218.498</v>
      </c>
      <c r="AB155" s="82" t="n">
        <f aca="false">IF(X155&lt;=15000,0,(X155-15000)*AB$5)</f>
        <v>0</v>
      </c>
      <c r="AC155" s="94" t="n">
        <f aca="false">SUM(AA155:AB155)</f>
        <v>218.498</v>
      </c>
      <c r="AD155" s="84" t="n">
        <f aca="false">IF(Z155&lt;=15000,Z155*AD$5,15000*AD$5)</f>
        <v>750</v>
      </c>
      <c r="AE155" s="82" t="n">
        <f aca="false">IF(Z155&lt;=15000,0,(Z155-15000)*AE$5)</f>
        <v>8597.895</v>
      </c>
      <c r="AF155" s="85" t="n">
        <f aca="false">SUM(AD155:AE155)</f>
        <v>9347.895</v>
      </c>
      <c r="AG155" s="86" t="n">
        <f aca="false">AF155-AC155</f>
        <v>9129.397</v>
      </c>
      <c r="AH155" s="84" t="n">
        <f aca="false">IF(X155&gt;3260,IF(X155&gt;9510,(9510-3260)*AH$5,(X155-3260)*AH$5),0)</f>
        <v>33.2988</v>
      </c>
      <c r="AI155" s="87" t="n">
        <f aca="false">IF(X155&gt;9510,IF(X155&gt;15000,(15000-9510)*AI$5,(X155-9510)*AI$5),0)</f>
        <v>0</v>
      </c>
      <c r="AJ155" s="87" t="n">
        <f aca="false">IF(X155&gt;15000,IF(X155&gt;20000,(20000-15000)*AJ$5,(X155-15000)*AJ$5),0)</f>
        <v>0</v>
      </c>
      <c r="AK155" s="87" t="n">
        <f aca="false">IF(X155&gt;20000,IF(X155&gt;25000,(25000-20000)*AK$5,(X155-20000)*AK$5),0)</f>
        <v>0</v>
      </c>
      <c r="AL155" s="87" t="n">
        <f aca="false">IF(X155&gt;25000,IF(X155&gt;30000,(30000-25000)*AL$5,(X155-25000)*AL$5),0)</f>
        <v>0</v>
      </c>
      <c r="AM155" s="82" t="n">
        <f aca="false">IF(X155&gt;30000,(X155-30000)*AM$5,0)</f>
        <v>0</v>
      </c>
      <c r="AN155" s="89" t="n">
        <f aca="false">SUM(AH155:AM155)</f>
        <v>33.2988</v>
      </c>
      <c r="AO155" s="84" t="n">
        <f aca="false">IF(Z155&gt;3260,IF(Z155&gt;9510,(9510-3260)*AO$5,(Z155-3260)*AO$5),0)</f>
        <v>187.5</v>
      </c>
      <c r="AP155" s="87" t="n">
        <f aca="false">IF(Z155&gt;9510,IF(Z155&gt;15000,(15000-9510)*AP$5,(Z155-9510)*AP$5),0)</f>
        <v>274.5</v>
      </c>
      <c r="AQ155" s="87" t="n">
        <f aca="false">IF(Z155&gt;15000,IF(Z155&gt;20000,(20000-15000)*AQ$5,(Z155-15000)*AQ$5),0)</f>
        <v>375</v>
      </c>
      <c r="AR155" s="87" t="n">
        <f aca="false">IF(Z155&gt;20000,IF(Z155&gt;25000,(25000-20000)*AR$5,(Z155-20000)*AR$5),0)</f>
        <v>500</v>
      </c>
      <c r="AS155" s="87" t="n">
        <f aca="false">IF(Z155&gt;25000,IF(Z155&gt;30000,(30000-25000)*AS$5,(Z155-25000)*AS$5),0)</f>
        <v>750</v>
      </c>
      <c r="AT155" s="82" t="n">
        <f aca="false">IF(Z155&gt;30000,(Z155-30000)*AT$5,0)</f>
        <v>14195.79</v>
      </c>
      <c r="AU155" s="89" t="n">
        <f aca="false">SUM(AO155:AT155)</f>
        <v>16282.79</v>
      </c>
      <c r="AV155" s="90" t="n">
        <f aca="false">AU155-AN155</f>
        <v>16249.4912</v>
      </c>
      <c r="AW155" s="86"/>
      <c r="AX155" s="79" t="n">
        <f aca="false">Y155-AG155-AV155-AW155</f>
        <v>71230.1018</v>
      </c>
      <c r="AY155" s="91" t="s">
        <v>35</v>
      </c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  <c r="BO155" s="124"/>
      <c r="BP155" s="124"/>
      <c r="BQ155" s="124"/>
      <c r="BR155" s="124"/>
      <c r="BS155" s="124"/>
      <c r="BT155" s="124"/>
      <c r="BU155" s="124"/>
      <c r="BV155" s="124"/>
      <c r="BW155" s="124"/>
      <c r="BX155" s="124"/>
      <c r="BY155" s="124"/>
      <c r="BZ155" s="124"/>
      <c r="CA155" s="124"/>
    </row>
    <row r="156" customFormat="false" ht="16.5" hidden="false" customHeight="true" outlineLevel="0" collapsed="false">
      <c r="B156" s="63" t="n">
        <v>151</v>
      </c>
      <c r="C156" s="63"/>
      <c r="D156" s="63"/>
      <c r="E156" s="64" t="s">
        <v>197</v>
      </c>
      <c r="F156" s="65" t="s">
        <v>43</v>
      </c>
      <c r="G156" s="66" t="n">
        <v>191.25</v>
      </c>
      <c r="H156" s="67" t="n">
        <v>5475.35</v>
      </c>
      <c r="I156" s="66" t="n">
        <v>191.25</v>
      </c>
      <c r="J156" s="68" t="n">
        <v>5133.14</v>
      </c>
      <c r="K156" s="66" t="n">
        <v>114.75</v>
      </c>
      <c r="L156" s="69" t="n">
        <v>4847.1</v>
      </c>
      <c r="M156" s="70" t="n">
        <f aca="false">(H156+J156+L156)/3</f>
        <v>5151.86333333333</v>
      </c>
      <c r="N156" s="71" t="n">
        <v>4</v>
      </c>
      <c r="O156" s="71" t="n">
        <v>4</v>
      </c>
      <c r="P156" s="71" t="n">
        <v>4</v>
      </c>
      <c r="Q156" s="72" t="n">
        <f aca="false">SUM(N156:P156)/IF((3-COUNTIF(N156:P156,"NE")=0),1,(3-COUNTIF(N156:P156,"NE")))</f>
        <v>4</v>
      </c>
      <c r="R156" s="72" t="n">
        <f aca="false">IF(Q156&lt;=2,0,Q156)</f>
        <v>4</v>
      </c>
      <c r="S156" s="73" t="n">
        <f aca="false">M156*R156</f>
        <v>20607.4533333333</v>
      </c>
      <c r="T156" s="74" t="n">
        <f aca="false">$M$3</f>
        <v>4.94188619900111</v>
      </c>
      <c r="U156" s="75" t="n">
        <f aca="false">ROUNDDOWN(S156*T156,2)</f>
        <v>101839.68</v>
      </c>
      <c r="V156" s="76"/>
      <c r="W156" s="21"/>
      <c r="X156" s="78" t="n">
        <f aca="false">VLOOKUP(E156,SALARIO!$D$4:$G$252,4,FALSE())</f>
        <v>4847.1</v>
      </c>
      <c r="Y156" s="79" t="n">
        <f aca="false">U156</f>
        <v>101839.68</v>
      </c>
      <c r="Z156" s="80" t="n">
        <f aca="false">X156+Y156</f>
        <v>106686.78</v>
      </c>
      <c r="AA156" s="81" t="n">
        <f aca="false">IF(X156&lt;=15000,X156*AA$5,15000*AA$5)</f>
        <v>242.355</v>
      </c>
      <c r="AB156" s="82" t="n">
        <f aca="false">IF(X156&lt;=15000,0,(X156-15000)*AB$5)</f>
        <v>0</v>
      </c>
      <c r="AC156" s="94" t="n">
        <f aca="false">SUM(AA156:AB156)</f>
        <v>242.355</v>
      </c>
      <c r="AD156" s="84" t="n">
        <f aca="false">IF(Z156&lt;=15000,Z156*AD$5,15000*AD$5)</f>
        <v>750</v>
      </c>
      <c r="AE156" s="82" t="n">
        <f aca="false">IF(Z156&lt;=15000,0,(Z156-15000)*AE$5)</f>
        <v>9168.678</v>
      </c>
      <c r="AF156" s="85" t="n">
        <f aca="false">SUM(AD156:AE156)</f>
        <v>9918.678</v>
      </c>
      <c r="AG156" s="86" t="n">
        <f aca="false">AF156-AC156</f>
        <v>9676.323</v>
      </c>
      <c r="AH156" s="84" t="n">
        <f aca="false">IF(X156&gt;3260,IF(X156&gt;9510,(9510-3260)*AH$5,(X156-3260)*AH$5),0)</f>
        <v>47.613</v>
      </c>
      <c r="AI156" s="87" t="n">
        <f aca="false">IF(X156&gt;9510,IF(X156&gt;15000,(15000-9510)*AI$5,(X156-9510)*AI$5),0)</f>
        <v>0</v>
      </c>
      <c r="AJ156" s="87" t="n">
        <f aca="false">IF(X156&gt;15000,IF(X156&gt;20000,(20000-15000)*AJ$5,(X156-15000)*AJ$5),0)</f>
        <v>0</v>
      </c>
      <c r="AK156" s="87" t="n">
        <f aca="false">IF(X156&gt;20000,IF(X156&gt;25000,(25000-20000)*AK$5,(X156-20000)*AK$5),0)</f>
        <v>0</v>
      </c>
      <c r="AL156" s="87" t="n">
        <f aca="false">IF(X156&gt;25000,IF(X156&gt;30000,(30000-25000)*AL$5,(X156-25000)*AL$5),0)</f>
        <v>0</v>
      </c>
      <c r="AM156" s="82" t="n">
        <f aca="false">IF(X156&gt;30000,(X156-30000)*AM$5,0)</f>
        <v>0</v>
      </c>
      <c r="AN156" s="89" t="n">
        <f aca="false">SUM(AH156:AM156)</f>
        <v>47.613</v>
      </c>
      <c r="AO156" s="84" t="n">
        <f aca="false">IF(Z156&gt;3260,IF(Z156&gt;9510,(9510-3260)*AO$5,(Z156-3260)*AO$5),0)</f>
        <v>187.5</v>
      </c>
      <c r="AP156" s="87" t="n">
        <f aca="false">IF(Z156&gt;9510,IF(Z156&gt;15000,(15000-9510)*AP$5,(Z156-9510)*AP$5),0)</f>
        <v>274.5</v>
      </c>
      <c r="AQ156" s="87" t="n">
        <f aca="false">IF(Z156&gt;15000,IF(Z156&gt;20000,(20000-15000)*AQ$5,(Z156-15000)*AQ$5),0)</f>
        <v>375</v>
      </c>
      <c r="AR156" s="87" t="n">
        <f aca="false">IF(Z156&gt;20000,IF(Z156&gt;25000,(25000-20000)*AR$5,(Z156-20000)*AR$5),0)</f>
        <v>500</v>
      </c>
      <c r="AS156" s="87" t="n">
        <f aca="false">IF(Z156&gt;25000,IF(Z156&gt;30000,(30000-25000)*AS$5,(Z156-25000)*AS$5),0)</f>
        <v>750</v>
      </c>
      <c r="AT156" s="82" t="n">
        <f aca="false">IF(Z156&gt;30000,(Z156-30000)*AT$5,0)</f>
        <v>15337.356</v>
      </c>
      <c r="AU156" s="89" t="n">
        <f aca="false">SUM(AO156:AT156)</f>
        <v>17424.356</v>
      </c>
      <c r="AV156" s="90" t="n">
        <f aca="false">AU156-AN156</f>
        <v>17376.743</v>
      </c>
      <c r="AW156" s="86"/>
      <c r="AX156" s="79" t="n">
        <f aca="false">Y156-AG156-AV156-AW156</f>
        <v>74786.614</v>
      </c>
      <c r="AY156" s="91" t="s">
        <v>35</v>
      </c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  <c r="BO156" s="124"/>
      <c r="BP156" s="124"/>
      <c r="BQ156" s="124"/>
      <c r="BR156" s="124"/>
      <c r="BS156" s="124"/>
      <c r="BT156" s="124"/>
      <c r="BU156" s="124"/>
      <c r="BV156" s="124"/>
      <c r="BW156" s="124"/>
      <c r="BX156" s="124"/>
      <c r="BY156" s="124"/>
      <c r="BZ156" s="124"/>
      <c r="CA156" s="124"/>
    </row>
    <row r="157" s="123" customFormat="true" ht="16.5" hidden="false" customHeight="true" outlineLevel="0" collapsed="false">
      <c r="B157" s="62" t="n">
        <v>152</v>
      </c>
      <c r="C157" s="62"/>
      <c r="D157" s="62"/>
      <c r="E157" s="64" t="s">
        <v>198</v>
      </c>
      <c r="F157" s="65" t="s">
        <v>57</v>
      </c>
      <c r="G157" s="66" t="n">
        <v>191.25</v>
      </c>
      <c r="H157" s="67" t="n">
        <v>9261.47</v>
      </c>
      <c r="I157" s="66" t="n">
        <v>102</v>
      </c>
      <c r="J157" s="68" t="n">
        <v>3165.8</v>
      </c>
      <c r="K157" s="66" t="n">
        <v>191.25</v>
      </c>
      <c r="L157" s="69" t="n">
        <v>5935.87</v>
      </c>
      <c r="M157" s="70" t="n">
        <f aca="false">(H157+J157+L157)/3</f>
        <v>6121.04666666667</v>
      </c>
      <c r="N157" s="71" t="n">
        <v>4</v>
      </c>
      <c r="O157" s="71" t="n">
        <v>4</v>
      </c>
      <c r="P157" s="71" t="n">
        <v>4</v>
      </c>
      <c r="Q157" s="72" t="n">
        <f aca="false">SUM(N157:P157)/IF((3-COUNTIF(N157:P157,"NE")=0),1,(3-COUNTIF(N157:P157,"NE")))</f>
        <v>4</v>
      </c>
      <c r="R157" s="72" t="n">
        <f aca="false">IF(Q157&lt;=2,0,Q157)</f>
        <v>4</v>
      </c>
      <c r="S157" s="73" t="n">
        <f aca="false">M157*R157</f>
        <v>24484.1866666667</v>
      </c>
      <c r="T157" s="74" t="n">
        <f aca="false">$M$3</f>
        <v>4.94188619900111</v>
      </c>
      <c r="U157" s="75" t="n">
        <f aca="false">ROUNDDOWN(S157*T157,2)</f>
        <v>120998.06</v>
      </c>
      <c r="V157" s="76"/>
      <c r="W157" s="21"/>
      <c r="X157" s="78" t="n">
        <f aca="false">VLOOKUP(E157,SALARIO!$D$4:$G$252,4,FALSE())</f>
        <v>5935.87</v>
      </c>
      <c r="Y157" s="79" t="n">
        <f aca="false">U157</f>
        <v>120998.06</v>
      </c>
      <c r="Z157" s="80" t="n">
        <f aca="false">X157+Y157</f>
        <v>126933.93</v>
      </c>
      <c r="AA157" s="81" t="n">
        <f aca="false">IF(X157&lt;=15000,X157*AA$5,15000*AA$5)</f>
        <v>296.7935</v>
      </c>
      <c r="AB157" s="82" t="n">
        <f aca="false">IF(X157&lt;=15000,0,(X157-15000)*AB$5)</f>
        <v>0</v>
      </c>
      <c r="AC157" s="94" t="n">
        <f aca="false">SUM(AA157:AB157)</f>
        <v>296.7935</v>
      </c>
      <c r="AD157" s="84" t="n">
        <f aca="false">IF(Z157&lt;=15000,Z157*AD$5,15000*AD$5)</f>
        <v>750</v>
      </c>
      <c r="AE157" s="82" t="n">
        <f aca="false">IF(Z157&lt;=15000,0,(Z157-15000)*AE$5)</f>
        <v>11193.393</v>
      </c>
      <c r="AF157" s="85" t="n">
        <f aca="false">SUM(AD157:AE157)</f>
        <v>11943.393</v>
      </c>
      <c r="AG157" s="86" t="n">
        <f aca="false">AF157-AC157</f>
        <v>11646.5995</v>
      </c>
      <c r="AH157" s="84" t="n">
        <f aca="false">IF(X157&gt;3260,IF(X157&gt;9510,(9510-3260)*AH$5,(X157-3260)*AH$5),0)</f>
        <v>80.2761</v>
      </c>
      <c r="AI157" s="87" t="n">
        <f aca="false">IF(X157&gt;9510,IF(X157&gt;15000,(15000-9510)*AI$5,(X157-9510)*AI$5),0)</f>
        <v>0</v>
      </c>
      <c r="AJ157" s="87" t="n">
        <f aca="false">IF(X157&gt;15000,IF(X157&gt;20000,(20000-15000)*AJ$5,(X157-15000)*AJ$5),0)</f>
        <v>0</v>
      </c>
      <c r="AK157" s="87" t="n">
        <f aca="false">IF(X157&gt;20000,IF(X157&gt;25000,(25000-20000)*AK$5,(X157-20000)*AK$5),0)</f>
        <v>0</v>
      </c>
      <c r="AL157" s="87" t="n">
        <f aca="false">IF(X157&gt;25000,IF(X157&gt;30000,(30000-25000)*AL$5,(X157-25000)*AL$5),0)</f>
        <v>0</v>
      </c>
      <c r="AM157" s="82" t="n">
        <f aca="false">IF(X157&gt;30000,(X157-30000)*AM$5,0)</f>
        <v>0</v>
      </c>
      <c r="AN157" s="89" t="n">
        <f aca="false">SUM(AH157:AM157)</f>
        <v>80.2761</v>
      </c>
      <c r="AO157" s="84" t="n">
        <f aca="false">IF(Z157&gt;3260,IF(Z157&gt;9510,(9510-3260)*AO$5,(Z157-3260)*AO$5),0)</f>
        <v>187.5</v>
      </c>
      <c r="AP157" s="87" t="n">
        <f aca="false">IF(Z157&gt;9510,IF(Z157&gt;15000,(15000-9510)*AP$5,(Z157-9510)*AP$5),0)</f>
        <v>274.5</v>
      </c>
      <c r="AQ157" s="87" t="n">
        <f aca="false">IF(Z157&gt;15000,IF(Z157&gt;20000,(20000-15000)*AQ$5,(Z157-15000)*AQ$5),0)</f>
        <v>375</v>
      </c>
      <c r="AR157" s="87" t="n">
        <f aca="false">IF(Z157&gt;20000,IF(Z157&gt;25000,(25000-20000)*AR$5,(Z157-20000)*AR$5),0)</f>
        <v>500</v>
      </c>
      <c r="AS157" s="87" t="n">
        <f aca="false">IF(Z157&gt;25000,IF(Z157&gt;30000,(30000-25000)*AS$5,(Z157-25000)*AS$5),0)</f>
        <v>750</v>
      </c>
      <c r="AT157" s="82" t="n">
        <f aca="false">IF(Z157&gt;30000,(Z157-30000)*AT$5,0)</f>
        <v>19386.786</v>
      </c>
      <c r="AU157" s="89" t="n">
        <f aca="false">SUM(AO157:AT157)</f>
        <v>21473.786</v>
      </c>
      <c r="AV157" s="90" t="n">
        <f aca="false">AU157-AN157</f>
        <v>21393.5099</v>
      </c>
      <c r="AW157" s="86"/>
      <c r="AX157" s="79" t="n">
        <f aca="false">Y157-AG157-AV157-AW157</f>
        <v>87957.9506</v>
      </c>
      <c r="AY157" s="91" t="s">
        <v>35</v>
      </c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  <c r="BO157" s="124"/>
      <c r="BP157" s="124"/>
      <c r="BQ157" s="124"/>
      <c r="BR157" s="124"/>
      <c r="BS157" s="124"/>
      <c r="BT157" s="124"/>
      <c r="BU157" s="124"/>
      <c r="BV157" s="124"/>
      <c r="BW157" s="124"/>
      <c r="BX157" s="124"/>
      <c r="BY157" s="124"/>
      <c r="BZ157" s="124"/>
      <c r="CA157" s="124"/>
    </row>
    <row r="158" s="123" customFormat="true" ht="16.5" hidden="false" customHeight="true" outlineLevel="0" collapsed="false">
      <c r="B158" s="63" t="n">
        <v>153</v>
      </c>
      <c r="C158" s="63"/>
      <c r="D158" s="63"/>
      <c r="E158" s="64" t="s">
        <v>199</v>
      </c>
      <c r="F158" s="65" t="s">
        <v>57</v>
      </c>
      <c r="G158" s="66" t="n">
        <v>114.75</v>
      </c>
      <c r="H158" s="67" t="n">
        <v>4790.76</v>
      </c>
      <c r="I158" s="66" t="n">
        <v>191.25</v>
      </c>
      <c r="J158" s="68" t="n">
        <v>5935.87</v>
      </c>
      <c r="K158" s="66" t="n">
        <v>191.25</v>
      </c>
      <c r="L158" s="69" t="n">
        <v>5935.87</v>
      </c>
      <c r="M158" s="70" t="n">
        <f aca="false">(H158+J158+L158)/3</f>
        <v>5554.16666666667</v>
      </c>
      <c r="N158" s="71" t="n">
        <v>4</v>
      </c>
      <c r="O158" s="71" t="n">
        <v>4</v>
      </c>
      <c r="P158" s="71" t="n">
        <v>4</v>
      </c>
      <c r="Q158" s="72" t="n">
        <f aca="false">SUM(N158:P158)/IF((3-COUNTIF(N158:P158,"NE")=0),1,(3-COUNTIF(N158:P158,"NE")))</f>
        <v>4</v>
      </c>
      <c r="R158" s="72" t="n">
        <f aca="false">IF(Q158&lt;=2,0,Q158)</f>
        <v>4</v>
      </c>
      <c r="S158" s="73" t="n">
        <f aca="false">M158*R158</f>
        <v>22216.6666666667</v>
      </c>
      <c r="T158" s="74" t="n">
        <f aca="false">$M$3</f>
        <v>4.94188619900111</v>
      </c>
      <c r="U158" s="75" t="n">
        <f aca="false">ROUNDDOWN(S158*T158,2)</f>
        <v>109792.23</v>
      </c>
      <c r="V158" s="76"/>
      <c r="W158" s="21"/>
      <c r="X158" s="78" t="n">
        <f aca="false">VLOOKUP(E158,SALARIO!$D$4:$G$252,4,FALSE())</f>
        <v>5935.87</v>
      </c>
      <c r="Y158" s="79" t="n">
        <f aca="false">U158</f>
        <v>109792.23</v>
      </c>
      <c r="Z158" s="80" t="n">
        <f aca="false">X158+Y158</f>
        <v>115728.1</v>
      </c>
      <c r="AA158" s="81" t="n">
        <f aca="false">IF(X158&lt;=15000,X158*AA$5,15000*AA$5)</f>
        <v>296.7935</v>
      </c>
      <c r="AB158" s="82" t="n">
        <f aca="false">IF(X158&lt;=15000,0,(X158-15000)*AB$5)</f>
        <v>0</v>
      </c>
      <c r="AC158" s="94" t="n">
        <f aca="false">SUM(AA158:AB158)</f>
        <v>296.7935</v>
      </c>
      <c r="AD158" s="84" t="n">
        <f aca="false">IF(Z158&lt;=15000,Z158*AD$5,15000*AD$5)</f>
        <v>750</v>
      </c>
      <c r="AE158" s="82" t="n">
        <f aca="false">IF(Z158&lt;=15000,0,(Z158-15000)*AE$5)</f>
        <v>10072.81</v>
      </c>
      <c r="AF158" s="85" t="n">
        <f aca="false">SUM(AD158:AE158)</f>
        <v>10822.81</v>
      </c>
      <c r="AG158" s="86" t="n">
        <f aca="false">AF158-AC158</f>
        <v>10526.0165</v>
      </c>
      <c r="AH158" s="84" t="n">
        <f aca="false">IF(X158&gt;3260,IF(X158&gt;9510,(9510-3260)*AH$5,(X158-3260)*AH$5),0)</f>
        <v>80.2761</v>
      </c>
      <c r="AI158" s="87" t="n">
        <f aca="false">IF(X158&gt;9510,IF(X158&gt;15000,(15000-9510)*AI$5,(X158-9510)*AI$5),0)</f>
        <v>0</v>
      </c>
      <c r="AJ158" s="87" t="n">
        <f aca="false">IF(X158&gt;15000,IF(X158&gt;20000,(20000-15000)*AJ$5,(X158-15000)*AJ$5),0)</f>
        <v>0</v>
      </c>
      <c r="AK158" s="87" t="n">
        <f aca="false">IF(X158&gt;20000,IF(X158&gt;25000,(25000-20000)*AK$5,(X158-20000)*AK$5),0)</f>
        <v>0</v>
      </c>
      <c r="AL158" s="87" t="n">
        <f aca="false">IF(X158&gt;25000,IF(X158&gt;30000,(30000-25000)*AL$5,(X158-25000)*AL$5),0)</f>
        <v>0</v>
      </c>
      <c r="AM158" s="82" t="n">
        <f aca="false">IF(X158&gt;30000,(X158-30000)*AM$5,0)</f>
        <v>0</v>
      </c>
      <c r="AN158" s="89" t="n">
        <f aca="false">SUM(AH158:AM158)</f>
        <v>80.2761</v>
      </c>
      <c r="AO158" s="84" t="n">
        <f aca="false">IF(Z158&gt;3260,IF(Z158&gt;9510,(9510-3260)*AO$5,(Z158-3260)*AO$5),0)</f>
        <v>187.5</v>
      </c>
      <c r="AP158" s="87" t="n">
        <f aca="false">IF(Z158&gt;9510,IF(Z158&gt;15000,(15000-9510)*AP$5,(Z158-9510)*AP$5),0)</f>
        <v>274.5</v>
      </c>
      <c r="AQ158" s="87" t="n">
        <f aca="false">IF(Z158&gt;15000,IF(Z158&gt;20000,(20000-15000)*AQ$5,(Z158-15000)*AQ$5),0)</f>
        <v>375</v>
      </c>
      <c r="AR158" s="87" t="n">
        <f aca="false">IF(Z158&gt;20000,IF(Z158&gt;25000,(25000-20000)*AR$5,(Z158-20000)*AR$5),0)</f>
        <v>500</v>
      </c>
      <c r="AS158" s="87" t="n">
        <f aca="false">IF(Z158&gt;25000,IF(Z158&gt;30000,(30000-25000)*AS$5,(Z158-25000)*AS$5),0)</f>
        <v>750</v>
      </c>
      <c r="AT158" s="82" t="n">
        <f aca="false">IF(Z158&gt;30000,(Z158-30000)*AT$5,0)</f>
        <v>17145.62</v>
      </c>
      <c r="AU158" s="89" t="n">
        <f aca="false">SUM(AO158:AT158)</f>
        <v>19232.62</v>
      </c>
      <c r="AV158" s="90" t="n">
        <f aca="false">AU158-AN158</f>
        <v>19152.3439</v>
      </c>
      <c r="AW158" s="86"/>
      <c r="AX158" s="79" t="n">
        <f aca="false">Y158-AG158-AV158-AW158</f>
        <v>80113.8696</v>
      </c>
      <c r="AY158" s="91" t="s">
        <v>35</v>
      </c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  <c r="BO158" s="124"/>
      <c r="BP158" s="124"/>
      <c r="BQ158" s="124"/>
      <c r="BR158" s="124"/>
      <c r="BS158" s="124"/>
      <c r="BT158" s="124"/>
      <c r="BU158" s="124"/>
      <c r="BV158" s="124"/>
      <c r="BW158" s="124"/>
      <c r="BX158" s="124"/>
      <c r="BY158" s="124"/>
      <c r="BZ158" s="124"/>
      <c r="CA158" s="124"/>
    </row>
    <row r="159" customFormat="false" ht="16.5" hidden="false" customHeight="true" outlineLevel="0" collapsed="false">
      <c r="B159" s="63" t="n">
        <v>154</v>
      </c>
      <c r="C159" s="63"/>
      <c r="D159" s="63"/>
      <c r="E159" s="64" t="s">
        <v>200</v>
      </c>
      <c r="F159" s="65" t="s">
        <v>47</v>
      </c>
      <c r="G159" s="66" t="n">
        <v>200</v>
      </c>
      <c r="H159" s="67" t="n">
        <v>5078.7</v>
      </c>
      <c r="I159" s="66" t="n">
        <v>196</v>
      </c>
      <c r="J159" s="68" t="n">
        <v>5990.45</v>
      </c>
      <c r="K159" s="66" t="n">
        <v>120.5</v>
      </c>
      <c r="L159" s="69" t="n">
        <v>2847.74</v>
      </c>
      <c r="M159" s="70" t="n">
        <f aca="false">(H159+J159+L159)/3</f>
        <v>4638.96333333333</v>
      </c>
      <c r="N159" s="71" t="n">
        <v>4</v>
      </c>
      <c r="O159" s="71" t="n">
        <v>4</v>
      </c>
      <c r="P159" s="71" t="n">
        <v>4</v>
      </c>
      <c r="Q159" s="72" t="n">
        <f aca="false">SUM(N159:P159)/IF((3-COUNTIF(N159:P159,"NE")=0),1,(3-COUNTIF(N159:P159,"NE")))</f>
        <v>4</v>
      </c>
      <c r="R159" s="72" t="n">
        <f aca="false">IF(Q159&lt;=2,0,Q159)</f>
        <v>4</v>
      </c>
      <c r="S159" s="73" t="n">
        <f aca="false">M159*R159</f>
        <v>18555.8533333333</v>
      </c>
      <c r="T159" s="74" t="n">
        <f aca="false">$M$3</f>
        <v>4.94188619900111</v>
      </c>
      <c r="U159" s="75" t="n">
        <f aca="false">ROUNDDOWN(S159*T159,2)</f>
        <v>91700.91</v>
      </c>
      <c r="V159" s="76"/>
      <c r="W159" s="21"/>
      <c r="X159" s="78" t="n">
        <f aca="false">VLOOKUP(E159,SALARIO!$D$4:$G$252,4,FALSE())</f>
        <v>2847.74</v>
      </c>
      <c r="Y159" s="79" t="n">
        <f aca="false">U159</f>
        <v>91700.91</v>
      </c>
      <c r="Z159" s="80" t="n">
        <f aca="false">X159+Y159</f>
        <v>94548.65</v>
      </c>
      <c r="AA159" s="81" t="n">
        <f aca="false">IF(X159&lt;=15000,X159*AA$5,15000*AA$5)</f>
        <v>142.387</v>
      </c>
      <c r="AB159" s="82" t="n">
        <f aca="false">IF(X159&lt;=15000,0,(X159-15000)*AB$5)</f>
        <v>0</v>
      </c>
      <c r="AC159" s="94" t="n">
        <f aca="false">SUM(AA159:AB159)</f>
        <v>142.387</v>
      </c>
      <c r="AD159" s="84" t="n">
        <f aca="false">IF(Z159&lt;=15000,Z159*AD$5,15000*AD$5)</f>
        <v>750</v>
      </c>
      <c r="AE159" s="82" t="n">
        <f aca="false">IF(Z159&lt;=15000,0,(Z159-15000)*AE$5)</f>
        <v>7954.865</v>
      </c>
      <c r="AF159" s="85" t="n">
        <f aca="false">SUM(AD159:AE159)</f>
        <v>8704.865</v>
      </c>
      <c r="AG159" s="86" t="n">
        <f aca="false">AF159-AC159</f>
        <v>8562.478</v>
      </c>
      <c r="AH159" s="84" t="n">
        <f aca="false">IF(X159&gt;3260,IF(X159&gt;9510,(9510-3260)*AH$5,(X159-3260)*AH$5),0)</f>
        <v>0</v>
      </c>
      <c r="AI159" s="87" t="n">
        <f aca="false">IF(X159&gt;9510,IF(X159&gt;15000,(15000-9510)*AI$5,(X159-9510)*AI$5),0)</f>
        <v>0</v>
      </c>
      <c r="AJ159" s="87" t="n">
        <f aca="false">IF(X159&gt;15000,IF(X159&gt;20000,(20000-15000)*AJ$5,(X159-15000)*AJ$5),0)</f>
        <v>0</v>
      </c>
      <c r="AK159" s="87" t="n">
        <f aca="false">IF(X159&gt;20000,IF(X159&gt;25000,(25000-20000)*AK$5,(X159-20000)*AK$5),0)</f>
        <v>0</v>
      </c>
      <c r="AL159" s="87" t="n">
        <f aca="false">IF(X159&gt;25000,IF(X159&gt;30000,(30000-25000)*AL$5,(X159-25000)*AL$5),0)</f>
        <v>0</v>
      </c>
      <c r="AM159" s="82" t="n">
        <f aca="false">IF(X159&gt;30000,(X159-30000)*AM$5,0)</f>
        <v>0</v>
      </c>
      <c r="AN159" s="89" t="n">
        <f aca="false">SUM(AH159:AM159)</f>
        <v>0</v>
      </c>
      <c r="AO159" s="84" t="n">
        <f aca="false">IF(Z159&gt;3260,IF(Z159&gt;9510,(9510-3260)*AO$5,(Z159-3260)*AO$5),0)</f>
        <v>187.5</v>
      </c>
      <c r="AP159" s="87" t="n">
        <f aca="false">IF(Z159&gt;9510,IF(Z159&gt;15000,(15000-9510)*AP$5,(Z159-9510)*AP$5),0)</f>
        <v>274.5</v>
      </c>
      <c r="AQ159" s="87" t="n">
        <f aca="false">IF(Z159&gt;15000,IF(Z159&gt;20000,(20000-15000)*AQ$5,(Z159-15000)*AQ$5),0)</f>
        <v>375</v>
      </c>
      <c r="AR159" s="87" t="n">
        <f aca="false">IF(Z159&gt;20000,IF(Z159&gt;25000,(25000-20000)*AR$5,(Z159-20000)*AR$5),0)</f>
        <v>500</v>
      </c>
      <c r="AS159" s="87" t="n">
        <f aca="false">IF(Z159&gt;25000,IF(Z159&gt;30000,(30000-25000)*AS$5,(Z159-25000)*AS$5),0)</f>
        <v>750</v>
      </c>
      <c r="AT159" s="82" t="n">
        <f aca="false">IF(Z159&gt;30000,(Z159-30000)*AT$5,0)</f>
        <v>12909.73</v>
      </c>
      <c r="AU159" s="89" t="n">
        <f aca="false">SUM(AO159:AT159)</f>
        <v>14996.73</v>
      </c>
      <c r="AV159" s="90" t="n">
        <f aca="false">AU159-AN159</f>
        <v>14996.73</v>
      </c>
      <c r="AW159" s="86"/>
      <c r="AX159" s="79" t="n">
        <f aca="false">Y159-AG159-AV159-AW159</f>
        <v>68141.702</v>
      </c>
      <c r="AY159" s="91" t="s">
        <v>35</v>
      </c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  <c r="BQ159" s="124"/>
      <c r="BR159" s="124"/>
      <c r="BS159" s="124"/>
      <c r="BT159" s="124"/>
      <c r="BU159" s="124"/>
      <c r="BV159" s="124"/>
      <c r="BW159" s="124"/>
      <c r="BX159" s="124"/>
      <c r="BY159" s="124"/>
      <c r="BZ159" s="124"/>
      <c r="CA159" s="124"/>
    </row>
    <row r="160" customFormat="false" ht="16.5" hidden="false" customHeight="true" outlineLevel="0" collapsed="false">
      <c r="B160" s="63" t="n">
        <v>155</v>
      </c>
      <c r="C160" s="63"/>
      <c r="D160" s="63"/>
      <c r="E160" s="64" t="s">
        <v>201</v>
      </c>
      <c r="F160" s="65" t="s">
        <v>43</v>
      </c>
      <c r="G160" s="66" t="n">
        <v>191.25</v>
      </c>
      <c r="H160" s="67" t="n">
        <v>7172.29</v>
      </c>
      <c r="I160" s="66" t="n">
        <v>114.75</v>
      </c>
      <c r="J160" s="68" t="n">
        <v>3079.89</v>
      </c>
      <c r="K160" s="66" t="n">
        <v>191.25</v>
      </c>
      <c r="L160" s="69" t="n">
        <v>5133.14</v>
      </c>
      <c r="M160" s="70" t="n">
        <f aca="false">(H160+J160+L160)/3</f>
        <v>5128.44</v>
      </c>
      <c r="N160" s="71" t="n">
        <v>4</v>
      </c>
      <c r="O160" s="71" t="n">
        <v>4</v>
      </c>
      <c r="P160" s="71" t="n">
        <v>4</v>
      </c>
      <c r="Q160" s="72" t="n">
        <f aca="false">SUM(N160:P160)/IF((3-COUNTIF(N160:P160,"NE")=0),1,(3-COUNTIF(N160:P160,"NE")))</f>
        <v>4</v>
      </c>
      <c r="R160" s="72" t="n">
        <f aca="false">IF(Q160&lt;=2,0,Q160)</f>
        <v>4</v>
      </c>
      <c r="S160" s="73" t="n">
        <f aca="false">M160*R160</f>
        <v>20513.76</v>
      </c>
      <c r="T160" s="74" t="n">
        <f aca="false">$M$3</f>
        <v>4.94188619900111</v>
      </c>
      <c r="U160" s="75" t="n">
        <f aca="false">ROUNDDOWN(S160*T160,2)</f>
        <v>101376.66</v>
      </c>
      <c r="V160" s="76"/>
      <c r="W160" s="21"/>
      <c r="X160" s="78" t="n">
        <f aca="false">VLOOKUP(E160,SALARIO!$D$4:$G$252,4,FALSE())</f>
        <v>5133.14</v>
      </c>
      <c r="Y160" s="79" t="n">
        <f aca="false">U160</f>
        <v>101376.66</v>
      </c>
      <c r="Z160" s="80" t="n">
        <f aca="false">X160+Y160</f>
        <v>106509.8</v>
      </c>
      <c r="AA160" s="81" t="n">
        <f aca="false">IF(X160&lt;=15000,X160*AA$5,15000*AA$5)</f>
        <v>256.657</v>
      </c>
      <c r="AB160" s="82" t="n">
        <f aca="false">IF(X160&lt;=15000,0,(X160-15000)*AB$5)</f>
        <v>0</v>
      </c>
      <c r="AC160" s="94" t="n">
        <f aca="false">SUM(AA160:AB160)</f>
        <v>256.657</v>
      </c>
      <c r="AD160" s="84" t="n">
        <f aca="false">IF(Z160&lt;=15000,Z160*AD$5,15000*AD$5)</f>
        <v>750</v>
      </c>
      <c r="AE160" s="82" t="n">
        <f aca="false">IF(Z160&lt;=15000,0,(Z160-15000)*AE$5)</f>
        <v>9150.98</v>
      </c>
      <c r="AF160" s="85" t="n">
        <f aca="false">SUM(AD160:AE160)</f>
        <v>9900.98</v>
      </c>
      <c r="AG160" s="86" t="n">
        <f aca="false">AF160-AC160</f>
        <v>9644.323</v>
      </c>
      <c r="AH160" s="84" t="n">
        <f aca="false">IF(X160&gt;3260,IF(X160&gt;9510,(9510-3260)*AH$5,(X160-3260)*AH$5),0)</f>
        <v>56.1942</v>
      </c>
      <c r="AI160" s="87" t="n">
        <f aca="false">IF(X160&gt;9510,IF(X160&gt;15000,(15000-9510)*AI$5,(X160-9510)*AI$5),0)</f>
        <v>0</v>
      </c>
      <c r="AJ160" s="87" t="n">
        <f aca="false">IF(X160&gt;15000,IF(X160&gt;20000,(20000-15000)*AJ$5,(X160-15000)*AJ$5),0)</f>
        <v>0</v>
      </c>
      <c r="AK160" s="87" t="n">
        <f aca="false">IF(X160&gt;20000,IF(X160&gt;25000,(25000-20000)*AK$5,(X160-20000)*AK$5),0)</f>
        <v>0</v>
      </c>
      <c r="AL160" s="87" t="n">
        <f aca="false">IF(X160&gt;25000,IF(X160&gt;30000,(30000-25000)*AL$5,(X160-25000)*AL$5),0)</f>
        <v>0</v>
      </c>
      <c r="AM160" s="82" t="n">
        <f aca="false">IF(X160&gt;30000,(X160-30000)*AM$5,0)</f>
        <v>0</v>
      </c>
      <c r="AN160" s="89" t="n">
        <f aca="false">SUM(AH160:AM160)</f>
        <v>56.1942</v>
      </c>
      <c r="AO160" s="84" t="n">
        <f aca="false">IF(Z160&gt;3260,IF(Z160&gt;9510,(9510-3260)*AO$5,(Z160-3260)*AO$5),0)</f>
        <v>187.5</v>
      </c>
      <c r="AP160" s="87" t="n">
        <f aca="false">IF(Z160&gt;9510,IF(Z160&gt;15000,(15000-9510)*AP$5,(Z160-9510)*AP$5),0)</f>
        <v>274.5</v>
      </c>
      <c r="AQ160" s="87" t="n">
        <f aca="false">IF(Z160&gt;15000,IF(Z160&gt;20000,(20000-15000)*AQ$5,(Z160-15000)*AQ$5),0)</f>
        <v>375</v>
      </c>
      <c r="AR160" s="87" t="n">
        <f aca="false">IF(Z160&gt;20000,IF(Z160&gt;25000,(25000-20000)*AR$5,(Z160-20000)*AR$5),0)</f>
        <v>500</v>
      </c>
      <c r="AS160" s="87" t="n">
        <f aca="false">IF(Z160&gt;25000,IF(Z160&gt;30000,(30000-25000)*AS$5,(Z160-25000)*AS$5),0)</f>
        <v>750</v>
      </c>
      <c r="AT160" s="82" t="n">
        <f aca="false">IF(Z160&gt;30000,(Z160-30000)*AT$5,0)</f>
        <v>15301.96</v>
      </c>
      <c r="AU160" s="89" t="n">
        <f aca="false">SUM(AO160:AT160)</f>
        <v>17388.96</v>
      </c>
      <c r="AV160" s="90" t="n">
        <f aca="false">AU160-AN160</f>
        <v>17332.7658</v>
      </c>
      <c r="AW160" s="86"/>
      <c r="AX160" s="79" t="n">
        <f aca="false">Y160-AG160-AV160-AW160</f>
        <v>74399.5712</v>
      </c>
      <c r="AY160" s="91" t="s">
        <v>35</v>
      </c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  <c r="BO160" s="124"/>
      <c r="BP160" s="124"/>
      <c r="BQ160" s="124"/>
      <c r="BR160" s="124"/>
      <c r="BS160" s="124"/>
      <c r="BT160" s="124"/>
      <c r="BU160" s="124"/>
      <c r="BV160" s="124"/>
      <c r="BW160" s="124"/>
      <c r="BX160" s="124"/>
      <c r="BY160" s="124"/>
      <c r="BZ160" s="124"/>
      <c r="CA160" s="124"/>
    </row>
    <row r="161" customFormat="false" ht="16.5" hidden="false" customHeight="true" outlineLevel="0" collapsed="false">
      <c r="B161" s="63" t="n">
        <v>156</v>
      </c>
      <c r="C161" s="63"/>
      <c r="D161" s="63"/>
      <c r="E161" s="64" t="s">
        <v>202</v>
      </c>
      <c r="F161" s="65" t="s">
        <v>47</v>
      </c>
      <c r="G161" s="66" t="n">
        <v>191.25</v>
      </c>
      <c r="H161" s="67" t="n">
        <v>4885.34</v>
      </c>
      <c r="I161" s="66" t="n">
        <v>200</v>
      </c>
      <c r="J161" s="68" t="n">
        <v>4790.05</v>
      </c>
      <c r="K161" s="66" t="n">
        <v>93.25</v>
      </c>
      <c r="L161" s="69" t="n">
        <v>4318.45</v>
      </c>
      <c r="M161" s="70" t="n">
        <f aca="false">(H161+J161+L161)/3</f>
        <v>4664.61333333333</v>
      </c>
      <c r="N161" s="71" t="n">
        <v>4</v>
      </c>
      <c r="O161" s="71" t="n">
        <v>4</v>
      </c>
      <c r="P161" s="71" t="n">
        <v>4</v>
      </c>
      <c r="Q161" s="72" t="n">
        <f aca="false">SUM(N161:P161)/IF((3-COUNTIF(N161:P161,"NE")=0),1,(3-COUNTIF(N161:P161,"NE")))</f>
        <v>4</v>
      </c>
      <c r="R161" s="72" t="n">
        <f aca="false">IF(Q161&lt;=2,0,Q161)</f>
        <v>4</v>
      </c>
      <c r="S161" s="73" t="n">
        <f aca="false">M161*R161</f>
        <v>18658.4533333333</v>
      </c>
      <c r="T161" s="74" t="n">
        <f aca="false">$M$3</f>
        <v>4.94188619900111</v>
      </c>
      <c r="U161" s="75" t="n">
        <f aca="false">ROUNDDOWN(S161*T161,2)</f>
        <v>92207.95</v>
      </c>
      <c r="V161" s="76"/>
      <c r="W161" s="21"/>
      <c r="X161" s="78" t="n">
        <f aca="false">VLOOKUP(E161,SALARIO!$D$4:$G$252,4,FALSE())</f>
        <v>4318.45</v>
      </c>
      <c r="Y161" s="79" t="n">
        <f aca="false">U161</f>
        <v>92207.95</v>
      </c>
      <c r="Z161" s="80" t="n">
        <f aca="false">X161+Y161</f>
        <v>96526.4</v>
      </c>
      <c r="AA161" s="81" t="n">
        <f aca="false">IF(X161&lt;=15000,X161*AA$5,15000*AA$5)</f>
        <v>215.9225</v>
      </c>
      <c r="AB161" s="82" t="n">
        <f aca="false">IF(X161&lt;=15000,0,(X161-15000)*AB$5)</f>
        <v>0</v>
      </c>
      <c r="AC161" s="94" t="n">
        <f aca="false">SUM(AA161:AB161)</f>
        <v>215.9225</v>
      </c>
      <c r="AD161" s="84" t="n">
        <f aca="false">IF(Z161&lt;=15000,Z161*AD$5,15000*AD$5)</f>
        <v>750</v>
      </c>
      <c r="AE161" s="82" t="n">
        <f aca="false">IF(Z161&lt;=15000,0,(Z161-15000)*AE$5)</f>
        <v>8152.64</v>
      </c>
      <c r="AF161" s="85" t="n">
        <f aca="false">SUM(AD161:AE161)</f>
        <v>8902.64</v>
      </c>
      <c r="AG161" s="86" t="n">
        <f aca="false">AF161-AC161</f>
        <v>8686.7175</v>
      </c>
      <c r="AH161" s="84" t="n">
        <f aca="false">IF(X161&gt;3260,IF(X161&gt;9510,(9510-3260)*AH$5,(X161-3260)*AH$5),0)</f>
        <v>31.7535</v>
      </c>
      <c r="AI161" s="87" t="n">
        <f aca="false">IF(X161&gt;9510,IF(X161&gt;15000,(15000-9510)*AI$5,(X161-9510)*AI$5),0)</f>
        <v>0</v>
      </c>
      <c r="AJ161" s="87" t="n">
        <f aca="false">IF(X161&gt;15000,IF(X161&gt;20000,(20000-15000)*AJ$5,(X161-15000)*AJ$5),0)</f>
        <v>0</v>
      </c>
      <c r="AK161" s="87" t="n">
        <f aca="false">IF(X161&gt;20000,IF(X161&gt;25000,(25000-20000)*AK$5,(X161-20000)*AK$5),0)</f>
        <v>0</v>
      </c>
      <c r="AL161" s="87" t="n">
        <f aca="false">IF(X161&gt;25000,IF(X161&gt;30000,(30000-25000)*AL$5,(X161-25000)*AL$5),0)</f>
        <v>0</v>
      </c>
      <c r="AM161" s="82" t="n">
        <f aca="false">IF(X161&gt;30000,(X161-30000)*AM$5,0)</f>
        <v>0</v>
      </c>
      <c r="AN161" s="89" t="n">
        <f aca="false">SUM(AH161:AM161)</f>
        <v>31.7535</v>
      </c>
      <c r="AO161" s="84" t="n">
        <f aca="false">IF(Z161&gt;3260,IF(Z161&gt;9510,(9510-3260)*AO$5,(Z161-3260)*AO$5),0)</f>
        <v>187.5</v>
      </c>
      <c r="AP161" s="87" t="n">
        <f aca="false">IF(Z161&gt;9510,IF(Z161&gt;15000,(15000-9510)*AP$5,(Z161-9510)*AP$5),0)</f>
        <v>274.5</v>
      </c>
      <c r="AQ161" s="87" t="n">
        <f aca="false">IF(Z161&gt;15000,IF(Z161&gt;20000,(20000-15000)*AQ$5,(Z161-15000)*AQ$5),0)</f>
        <v>375</v>
      </c>
      <c r="AR161" s="87" t="n">
        <f aca="false">IF(Z161&gt;20000,IF(Z161&gt;25000,(25000-20000)*AR$5,(Z161-20000)*AR$5),0)</f>
        <v>500</v>
      </c>
      <c r="AS161" s="87" t="n">
        <f aca="false">IF(Z161&gt;25000,IF(Z161&gt;30000,(30000-25000)*AS$5,(Z161-25000)*AS$5),0)</f>
        <v>750</v>
      </c>
      <c r="AT161" s="82" t="n">
        <f aca="false">IF(Z161&gt;30000,(Z161-30000)*AT$5,0)</f>
        <v>13305.28</v>
      </c>
      <c r="AU161" s="89" t="n">
        <f aca="false">SUM(AO161:AT161)</f>
        <v>15392.28</v>
      </c>
      <c r="AV161" s="90" t="n">
        <f aca="false">AU161-AN161</f>
        <v>15360.5265</v>
      </c>
      <c r="AW161" s="86"/>
      <c r="AX161" s="79" t="n">
        <f aca="false">Y161-AG161-AV161-AW161</f>
        <v>68160.706</v>
      </c>
      <c r="AY161" s="91" t="s">
        <v>35</v>
      </c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  <c r="BO161" s="124"/>
      <c r="BP161" s="124"/>
      <c r="BQ161" s="124"/>
      <c r="BR161" s="124"/>
      <c r="BS161" s="124"/>
      <c r="BT161" s="124"/>
      <c r="BU161" s="124"/>
      <c r="BV161" s="124"/>
      <c r="BW161" s="124"/>
      <c r="BX161" s="124"/>
      <c r="BY161" s="124"/>
      <c r="BZ161" s="124"/>
      <c r="CA161" s="124"/>
    </row>
    <row r="162" customFormat="false" ht="16.5" hidden="false" customHeight="true" outlineLevel="0" collapsed="false">
      <c r="B162" s="63" t="n">
        <v>157</v>
      </c>
      <c r="C162" s="63"/>
      <c r="D162" s="63"/>
      <c r="E162" s="64" t="s">
        <v>203</v>
      </c>
      <c r="F162" s="65" t="s">
        <v>70</v>
      </c>
      <c r="G162" s="66" t="n">
        <v>0</v>
      </c>
      <c r="H162" s="67" t="n">
        <v>0</v>
      </c>
      <c r="I162" s="66"/>
      <c r="J162" s="68"/>
      <c r="K162" s="66"/>
      <c r="L162" s="69"/>
      <c r="M162" s="70" t="n">
        <f aca="false">(H162+J162+L162)/3</f>
        <v>0</v>
      </c>
      <c r="N162" s="93" t="s">
        <v>41</v>
      </c>
      <c r="O162" s="93" t="s">
        <v>41</v>
      </c>
      <c r="P162" s="93" t="s">
        <v>41</v>
      </c>
      <c r="Q162" s="72" t="n">
        <f aca="false">SUM(N162:P162)/IF((3-COUNTIF(N162:P162,"NE")=0),1,(3-COUNTIF(N162:P162,"NE")))</f>
        <v>0</v>
      </c>
      <c r="R162" s="72" t="n">
        <f aca="false">IF(Q162&lt;=2,0,Q162)</f>
        <v>0</v>
      </c>
      <c r="S162" s="73" t="n">
        <f aca="false">M162*R162</f>
        <v>0</v>
      </c>
      <c r="T162" s="74" t="n">
        <f aca="false">$M$3</f>
        <v>4.94188619900111</v>
      </c>
      <c r="U162" s="75" t="n">
        <f aca="false">ROUNDDOWN(S162*T162,2)</f>
        <v>0</v>
      </c>
      <c r="V162" s="76"/>
      <c r="W162" s="21"/>
      <c r="X162" s="78" t="n">
        <v>0</v>
      </c>
      <c r="Y162" s="79" t="n">
        <f aca="false">U162</f>
        <v>0</v>
      </c>
      <c r="Z162" s="80" t="n">
        <f aca="false">X162+Y162</f>
        <v>0</v>
      </c>
      <c r="AA162" s="81" t="n">
        <f aca="false">IF(X162&lt;=15000,X162*AA$5,15000*AA$5)</f>
        <v>0</v>
      </c>
      <c r="AB162" s="82" t="n">
        <f aca="false">IF(X162&lt;=15000,0,(X162-15000)*AB$5)</f>
        <v>0</v>
      </c>
      <c r="AC162" s="94" t="n">
        <f aca="false">SUM(AA162:AB162)</f>
        <v>0</v>
      </c>
      <c r="AD162" s="84" t="n">
        <f aca="false">IF(Z162&lt;=15000,Z162*AD$5,15000*AD$5)</f>
        <v>0</v>
      </c>
      <c r="AE162" s="82" t="n">
        <f aca="false">IF(Z162&lt;=15000,0,(Z162-15000)*AE$5)</f>
        <v>0</v>
      </c>
      <c r="AF162" s="85" t="n">
        <f aca="false">SUM(AD162:AE162)</f>
        <v>0</v>
      </c>
      <c r="AG162" s="86" t="n">
        <f aca="false">AF162-AC162</f>
        <v>0</v>
      </c>
      <c r="AH162" s="84" t="n">
        <f aca="false">IF(X162&gt;3260,IF(X162&gt;9510,(9510-3260)*AH$5,(X162-3260)*AH$5),0)</f>
        <v>0</v>
      </c>
      <c r="AI162" s="87" t="n">
        <f aca="false">IF(X162&gt;9510,IF(X162&gt;15000,(15000-9510)*AI$5,(X162-9510)*AI$5),0)</f>
        <v>0</v>
      </c>
      <c r="AJ162" s="87" t="n">
        <f aca="false">IF(X162&gt;15000,IF(X162&gt;20000,(20000-15000)*AJ$5,(X162-15000)*AJ$5),0)</f>
        <v>0</v>
      </c>
      <c r="AK162" s="87" t="n">
        <f aca="false">IF(X162&gt;20000,IF(X162&gt;25000,(25000-20000)*AK$5,(X162-20000)*AK$5),0)</f>
        <v>0</v>
      </c>
      <c r="AL162" s="87" t="n">
        <f aca="false">IF(X162&gt;25000,IF(X162&gt;30000,(30000-25000)*AL$5,(X162-25000)*AL$5),0)</f>
        <v>0</v>
      </c>
      <c r="AM162" s="82" t="n">
        <f aca="false">IF(X162&gt;30000,(X162-30000)*AM$5,0)</f>
        <v>0</v>
      </c>
      <c r="AN162" s="89" t="n">
        <f aca="false">SUM(AH162:AM162)</f>
        <v>0</v>
      </c>
      <c r="AO162" s="84" t="n">
        <f aca="false">IF(Z162&gt;3260,IF(Z162&gt;9510,(9510-3260)*AO$5,(Z162-3260)*AO$5),0)</f>
        <v>0</v>
      </c>
      <c r="AP162" s="87" t="n">
        <f aca="false">IF(Z162&gt;9510,IF(Z162&gt;15000,(15000-9510)*AP$5,(Z162-9510)*AP$5),0)</f>
        <v>0</v>
      </c>
      <c r="AQ162" s="87" t="n">
        <f aca="false">IF(Z162&gt;15000,IF(Z162&gt;20000,(20000-15000)*AQ$5,(Z162-15000)*AQ$5),0)</f>
        <v>0</v>
      </c>
      <c r="AR162" s="87" t="n">
        <f aca="false">IF(Z162&gt;20000,IF(Z162&gt;25000,(25000-20000)*AR$5,(Z162-20000)*AR$5),0)</f>
        <v>0</v>
      </c>
      <c r="AS162" s="87" t="n">
        <f aca="false">IF(Z162&gt;25000,IF(Z162&gt;30000,(30000-25000)*AS$5,(Z162-25000)*AS$5),0)</f>
        <v>0</v>
      </c>
      <c r="AT162" s="82" t="n">
        <f aca="false">IF(Z162&gt;30000,(Z162-30000)*AT$5,0)</f>
        <v>0</v>
      </c>
      <c r="AU162" s="89" t="n">
        <f aca="false">SUM(AO162:AT162)</f>
        <v>0</v>
      </c>
      <c r="AV162" s="90" t="n">
        <f aca="false">AU162-AN162</f>
        <v>0</v>
      </c>
      <c r="AW162" s="86"/>
      <c r="AX162" s="79" t="n">
        <f aca="false">Y162-AG162-AV162-AW162</f>
        <v>0</v>
      </c>
      <c r="AY162" s="91" t="s">
        <v>35</v>
      </c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  <c r="BO162" s="124"/>
      <c r="BP162" s="124"/>
      <c r="BQ162" s="124"/>
      <c r="BR162" s="124"/>
      <c r="BS162" s="124"/>
      <c r="BT162" s="124"/>
      <c r="BU162" s="124"/>
      <c r="BV162" s="124"/>
      <c r="BW162" s="124"/>
      <c r="BX162" s="124"/>
      <c r="BY162" s="124"/>
      <c r="BZ162" s="124"/>
      <c r="CA162" s="124"/>
    </row>
    <row r="163" customFormat="false" ht="16.5" hidden="false" customHeight="true" outlineLevel="0" collapsed="false">
      <c r="B163" s="63" t="n">
        <v>158</v>
      </c>
      <c r="C163" s="63"/>
      <c r="D163" s="63"/>
      <c r="E163" s="64" t="s">
        <v>204</v>
      </c>
      <c r="F163" s="65" t="s">
        <v>151</v>
      </c>
      <c r="G163" s="66" t="n">
        <v>186</v>
      </c>
      <c r="H163" s="67" t="n">
        <v>8839.98</v>
      </c>
      <c r="I163" s="66" t="n">
        <v>193</v>
      </c>
      <c r="J163" s="68" t="n">
        <v>8404.51</v>
      </c>
      <c r="K163" s="66" t="n">
        <v>185</v>
      </c>
      <c r="L163" s="69" t="n">
        <v>8056.14</v>
      </c>
      <c r="M163" s="70" t="n">
        <f aca="false">(H163+J163+L163)/3</f>
        <v>8433.54333333333</v>
      </c>
      <c r="N163" s="71" t="n">
        <v>4</v>
      </c>
      <c r="O163" s="71" t="n">
        <v>4</v>
      </c>
      <c r="P163" s="71" t="n">
        <v>4</v>
      </c>
      <c r="Q163" s="72" t="n">
        <f aca="false">SUM(N163:P163)/IF((3-COUNTIF(N163:P163,"NE")=0),1,(3-COUNTIF(N163:P163,"NE")))</f>
        <v>4</v>
      </c>
      <c r="R163" s="72" t="n">
        <f aca="false">IF(Q163&lt;=2,0,Q163)</f>
        <v>4</v>
      </c>
      <c r="S163" s="73" t="n">
        <f aca="false">M163*R163</f>
        <v>33734.1733333333</v>
      </c>
      <c r="T163" s="74" t="n">
        <f aca="false">$M$3</f>
        <v>4.94188619900111</v>
      </c>
      <c r="U163" s="75" t="n">
        <f aca="false">ROUNDDOWN(S163*T163,2)</f>
        <v>166710.44</v>
      </c>
      <c r="V163" s="76"/>
      <c r="W163" s="21"/>
      <c r="X163" s="78" t="n">
        <f aca="false">VLOOKUP(E163,SALARIO!$D$4:$G$252,4,FALSE())</f>
        <v>8056.14</v>
      </c>
      <c r="Y163" s="79" t="n">
        <f aca="false">U163</f>
        <v>166710.44</v>
      </c>
      <c r="Z163" s="80" t="n">
        <f aca="false">X163+Y163</f>
        <v>174766.58</v>
      </c>
      <c r="AA163" s="81" t="n">
        <f aca="false">IF(X163&lt;=15000,X163*AA$5,15000*AA$5)</f>
        <v>402.807</v>
      </c>
      <c r="AB163" s="82" t="n">
        <f aca="false">IF(X163&lt;=15000,0,(X163-15000)*AB$5)</f>
        <v>0</v>
      </c>
      <c r="AC163" s="94" t="n">
        <f aca="false">SUM(AA163:AB163)</f>
        <v>402.807</v>
      </c>
      <c r="AD163" s="84" t="n">
        <f aca="false">IF(Z163&lt;=15000,Z163*AD$5,15000*AD$5)</f>
        <v>750</v>
      </c>
      <c r="AE163" s="82" t="n">
        <f aca="false">IF(Z163&lt;=15000,0,(Z163-15000)*AE$5)</f>
        <v>15976.658</v>
      </c>
      <c r="AF163" s="85" t="n">
        <f aca="false">SUM(AD163:AE163)</f>
        <v>16726.658</v>
      </c>
      <c r="AG163" s="86" t="n">
        <f aca="false">AF163-AC163</f>
        <v>16323.851</v>
      </c>
      <c r="AH163" s="84" t="n">
        <f aca="false">IF(X163&gt;3260,IF(X163&gt;9510,(9510-3260)*AH$5,(X163-3260)*AH$5),0)</f>
        <v>143.8842</v>
      </c>
      <c r="AI163" s="87" t="n">
        <f aca="false">IF(X163&gt;9510,IF(X163&gt;15000,(15000-9510)*AI$5,(X163-9510)*AI$5),0)</f>
        <v>0</v>
      </c>
      <c r="AJ163" s="87" t="n">
        <f aca="false">IF(X163&gt;15000,IF(X163&gt;20000,(20000-15000)*AJ$5,(X163-15000)*AJ$5),0)</f>
        <v>0</v>
      </c>
      <c r="AK163" s="87" t="n">
        <f aca="false">IF(X163&gt;20000,IF(X163&gt;25000,(25000-20000)*AK$5,(X163-20000)*AK$5),0)</f>
        <v>0</v>
      </c>
      <c r="AL163" s="87" t="n">
        <f aca="false">IF(X163&gt;25000,IF(X163&gt;30000,(30000-25000)*AL$5,(X163-25000)*AL$5),0)</f>
        <v>0</v>
      </c>
      <c r="AM163" s="82" t="n">
        <f aca="false">IF(X163&gt;30000,(X163-30000)*AM$5,0)</f>
        <v>0</v>
      </c>
      <c r="AN163" s="89" t="n">
        <f aca="false">SUM(AH163:AM163)</f>
        <v>143.8842</v>
      </c>
      <c r="AO163" s="84" t="n">
        <f aca="false">IF(Z163&gt;3260,IF(Z163&gt;9510,(9510-3260)*AO$5,(Z163-3260)*AO$5),0)</f>
        <v>187.5</v>
      </c>
      <c r="AP163" s="87" t="n">
        <f aca="false">IF(Z163&gt;9510,IF(Z163&gt;15000,(15000-9510)*AP$5,(Z163-9510)*AP$5),0)</f>
        <v>274.5</v>
      </c>
      <c r="AQ163" s="87" t="n">
        <f aca="false">IF(Z163&gt;15000,IF(Z163&gt;20000,(20000-15000)*AQ$5,(Z163-15000)*AQ$5),0)</f>
        <v>375</v>
      </c>
      <c r="AR163" s="87" t="n">
        <f aca="false">IF(Z163&gt;20000,IF(Z163&gt;25000,(25000-20000)*AR$5,(Z163-20000)*AR$5),0)</f>
        <v>500</v>
      </c>
      <c r="AS163" s="87" t="n">
        <f aca="false">IF(Z163&gt;25000,IF(Z163&gt;30000,(30000-25000)*AS$5,(Z163-25000)*AS$5),0)</f>
        <v>750</v>
      </c>
      <c r="AT163" s="82" t="n">
        <f aca="false">IF(Z163&gt;30000,(Z163-30000)*AT$5,0)</f>
        <v>28953.316</v>
      </c>
      <c r="AU163" s="89" t="n">
        <f aca="false">SUM(AO163:AT163)</f>
        <v>31040.316</v>
      </c>
      <c r="AV163" s="90" t="n">
        <f aca="false">AU163-AN163</f>
        <v>30896.4318</v>
      </c>
      <c r="AW163" s="86"/>
      <c r="AX163" s="79" t="n">
        <f aca="false">Y163-AG163-AV163-AW163</f>
        <v>119490.1572</v>
      </c>
      <c r="AY163" s="91" t="s">
        <v>35</v>
      </c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  <c r="BO163" s="124"/>
      <c r="BP163" s="124"/>
      <c r="BQ163" s="124"/>
      <c r="BR163" s="124"/>
      <c r="BS163" s="124"/>
      <c r="BT163" s="124"/>
      <c r="BU163" s="124"/>
      <c r="BV163" s="124"/>
      <c r="BW163" s="124"/>
      <c r="BX163" s="124"/>
      <c r="BY163" s="124"/>
      <c r="BZ163" s="124"/>
      <c r="CA163" s="124"/>
    </row>
    <row r="164" customFormat="false" ht="16.5" hidden="false" customHeight="true" outlineLevel="0" collapsed="false">
      <c r="B164" s="62" t="n">
        <v>159</v>
      </c>
      <c r="C164" s="62"/>
      <c r="D164" s="62"/>
      <c r="E164" s="64" t="s">
        <v>205</v>
      </c>
      <c r="F164" s="65" t="s">
        <v>57</v>
      </c>
      <c r="G164" s="66" t="n">
        <v>200</v>
      </c>
      <c r="H164" s="67" t="n">
        <v>6686.26</v>
      </c>
      <c r="I164" s="66" t="n">
        <v>132</v>
      </c>
      <c r="J164" s="68" t="n">
        <v>6056.46</v>
      </c>
      <c r="K164" s="66" t="n">
        <v>184</v>
      </c>
      <c r="L164" s="69" t="n">
        <v>5695.7</v>
      </c>
      <c r="M164" s="70" t="n">
        <f aca="false">(H164+J164+L164)/3</f>
        <v>6146.14</v>
      </c>
      <c r="N164" s="71" t="n">
        <v>4</v>
      </c>
      <c r="O164" s="71" t="n">
        <v>4</v>
      </c>
      <c r="P164" s="71" t="n">
        <v>4</v>
      </c>
      <c r="Q164" s="72" t="n">
        <f aca="false">SUM(N164:P164)/IF((3-COUNTIF(N164:P164,"NE")=0),1,(3-COUNTIF(N164:P164,"NE")))</f>
        <v>4</v>
      </c>
      <c r="R164" s="72" t="n">
        <f aca="false">IF(Q164&lt;=2,0,Q164)</f>
        <v>4</v>
      </c>
      <c r="S164" s="73" t="n">
        <f aca="false">M164*R164</f>
        <v>24584.56</v>
      </c>
      <c r="T164" s="74" t="n">
        <f aca="false">$M$3</f>
        <v>4.94188619900111</v>
      </c>
      <c r="U164" s="75" t="n">
        <f aca="false">ROUNDDOWN(S164*T164,2)</f>
        <v>121494.09</v>
      </c>
      <c r="V164" s="76"/>
      <c r="W164" s="21"/>
      <c r="X164" s="78" t="n">
        <f aca="false">VLOOKUP(E164,SALARIO!$D$4:$G$252,4,FALSE())</f>
        <v>5695.7</v>
      </c>
      <c r="Y164" s="79" t="n">
        <f aca="false">U164</f>
        <v>121494.09</v>
      </c>
      <c r="Z164" s="80" t="n">
        <f aca="false">X164+Y164</f>
        <v>127189.79</v>
      </c>
      <c r="AA164" s="81" t="n">
        <f aca="false">IF(X164&lt;=15000,X164*AA$5,15000*AA$5)</f>
        <v>284.785</v>
      </c>
      <c r="AB164" s="82" t="n">
        <f aca="false">IF(X164&lt;=15000,0,(X164-15000)*AB$5)</f>
        <v>0</v>
      </c>
      <c r="AC164" s="94" t="n">
        <f aca="false">SUM(AA164:AB164)</f>
        <v>284.785</v>
      </c>
      <c r="AD164" s="84" t="n">
        <f aca="false">IF(Z164&lt;=15000,Z164*AD$5,15000*AD$5)</f>
        <v>750</v>
      </c>
      <c r="AE164" s="82" t="n">
        <f aca="false">IF(Z164&lt;=15000,0,(Z164-15000)*AE$5)</f>
        <v>11218.979</v>
      </c>
      <c r="AF164" s="85" t="n">
        <f aca="false">SUM(AD164:AE164)</f>
        <v>11968.979</v>
      </c>
      <c r="AG164" s="86" t="n">
        <f aca="false">AF164-AC164</f>
        <v>11684.194</v>
      </c>
      <c r="AH164" s="84" t="n">
        <f aca="false">IF(X164&gt;3260,IF(X164&gt;9510,(9510-3260)*AH$5,(X164-3260)*AH$5),0)</f>
        <v>73.071</v>
      </c>
      <c r="AI164" s="87" t="n">
        <f aca="false">IF(X164&gt;9510,IF(X164&gt;15000,(15000-9510)*AI$5,(X164-9510)*AI$5),0)</f>
        <v>0</v>
      </c>
      <c r="AJ164" s="87" t="n">
        <f aca="false">IF(X164&gt;15000,IF(X164&gt;20000,(20000-15000)*AJ$5,(X164-15000)*AJ$5),0)</f>
        <v>0</v>
      </c>
      <c r="AK164" s="87" t="n">
        <f aca="false">IF(X164&gt;20000,IF(X164&gt;25000,(25000-20000)*AK$5,(X164-20000)*AK$5),0)</f>
        <v>0</v>
      </c>
      <c r="AL164" s="87" t="n">
        <f aca="false">IF(X164&gt;25000,IF(X164&gt;30000,(30000-25000)*AL$5,(X164-25000)*AL$5),0)</f>
        <v>0</v>
      </c>
      <c r="AM164" s="82" t="n">
        <f aca="false">IF(X164&gt;30000,(X164-30000)*AM$5,0)</f>
        <v>0</v>
      </c>
      <c r="AN164" s="89" t="n">
        <f aca="false">SUM(AH164:AM164)</f>
        <v>73.071</v>
      </c>
      <c r="AO164" s="84" t="n">
        <f aca="false">IF(Z164&gt;3260,IF(Z164&gt;9510,(9510-3260)*AO$5,(Z164-3260)*AO$5),0)</f>
        <v>187.5</v>
      </c>
      <c r="AP164" s="87" t="n">
        <f aca="false">IF(Z164&gt;9510,IF(Z164&gt;15000,(15000-9510)*AP$5,(Z164-9510)*AP$5),0)</f>
        <v>274.5</v>
      </c>
      <c r="AQ164" s="87" t="n">
        <f aca="false">IF(Z164&gt;15000,IF(Z164&gt;20000,(20000-15000)*AQ$5,(Z164-15000)*AQ$5),0)</f>
        <v>375</v>
      </c>
      <c r="AR164" s="87" t="n">
        <f aca="false">IF(Z164&gt;20000,IF(Z164&gt;25000,(25000-20000)*AR$5,(Z164-20000)*AR$5),0)</f>
        <v>500</v>
      </c>
      <c r="AS164" s="87" t="n">
        <f aca="false">IF(Z164&gt;25000,IF(Z164&gt;30000,(30000-25000)*AS$5,(Z164-25000)*AS$5),0)</f>
        <v>750</v>
      </c>
      <c r="AT164" s="82" t="n">
        <f aca="false">IF(Z164&gt;30000,(Z164-30000)*AT$5,0)</f>
        <v>19437.958</v>
      </c>
      <c r="AU164" s="89" t="n">
        <f aca="false">SUM(AO164:AT164)</f>
        <v>21524.958</v>
      </c>
      <c r="AV164" s="90" t="n">
        <f aca="false">AU164-AN164</f>
        <v>21451.887</v>
      </c>
      <c r="AW164" s="86"/>
      <c r="AX164" s="79" t="n">
        <f aca="false">Y164-AG164-AV164-AW164</f>
        <v>88358.009</v>
      </c>
      <c r="AY164" s="91" t="s">
        <v>35</v>
      </c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  <c r="BO164" s="124"/>
      <c r="BP164" s="124"/>
      <c r="BQ164" s="124"/>
      <c r="BR164" s="124"/>
      <c r="BS164" s="124"/>
      <c r="BT164" s="124"/>
      <c r="BU164" s="124"/>
      <c r="BV164" s="124"/>
      <c r="BW164" s="124"/>
      <c r="BX164" s="124"/>
      <c r="BY164" s="124"/>
      <c r="BZ164" s="124"/>
      <c r="CA164" s="124"/>
    </row>
    <row r="165" customFormat="false" ht="16.5" hidden="false" customHeight="true" outlineLevel="0" collapsed="false">
      <c r="B165" s="63" t="n">
        <v>160</v>
      </c>
      <c r="C165" s="63"/>
      <c r="D165" s="63"/>
      <c r="E165" s="64" t="s">
        <v>206</v>
      </c>
      <c r="F165" s="65" t="s">
        <v>43</v>
      </c>
      <c r="G165" s="66" t="n">
        <v>140.25</v>
      </c>
      <c r="H165" s="67" t="n">
        <v>5980.66</v>
      </c>
      <c r="I165" s="66" t="n">
        <v>191.25</v>
      </c>
      <c r="J165" s="68" t="n">
        <v>5133.14</v>
      </c>
      <c r="K165" s="66" t="n">
        <v>204</v>
      </c>
      <c r="L165" s="69" t="n">
        <v>5475.35</v>
      </c>
      <c r="M165" s="70" t="n">
        <f aca="false">(H165+J165+L165)/3</f>
        <v>5529.71666666667</v>
      </c>
      <c r="N165" s="71" t="n">
        <v>4</v>
      </c>
      <c r="O165" s="71" t="n">
        <v>4</v>
      </c>
      <c r="P165" s="71" t="n">
        <v>4</v>
      </c>
      <c r="Q165" s="72" t="n">
        <f aca="false">SUM(N165:P165)/IF((3-COUNTIF(N165:P165,"NE")=0),1,(3-COUNTIF(N165:P165,"NE")))</f>
        <v>4</v>
      </c>
      <c r="R165" s="72" t="n">
        <f aca="false">IF(Q165&lt;=2,0,Q165)</f>
        <v>4</v>
      </c>
      <c r="S165" s="73" t="n">
        <f aca="false">M165*R165</f>
        <v>22118.8666666667</v>
      </c>
      <c r="T165" s="74" t="n">
        <f aca="false">$M$3</f>
        <v>4.94188619900111</v>
      </c>
      <c r="U165" s="75" t="n">
        <f aca="false">ROUNDDOWN(S165*T165,2)</f>
        <v>109308.92</v>
      </c>
      <c r="V165" s="76"/>
      <c r="W165" s="21"/>
      <c r="X165" s="78" t="n">
        <f aca="false">VLOOKUP(E165,SALARIO!$D$4:$G$252,4,FALSE())</f>
        <v>5475.35</v>
      </c>
      <c r="Y165" s="79" t="n">
        <f aca="false">U165</f>
        <v>109308.92</v>
      </c>
      <c r="Z165" s="80" t="n">
        <f aca="false">X165+Y165</f>
        <v>114784.27</v>
      </c>
      <c r="AA165" s="81" t="n">
        <f aca="false">IF(X165&lt;=15000,X165*AA$5,15000*AA$5)</f>
        <v>273.7675</v>
      </c>
      <c r="AB165" s="82" t="n">
        <f aca="false">IF(X165&lt;=15000,0,(X165-15000)*AB$5)</f>
        <v>0</v>
      </c>
      <c r="AC165" s="94" t="n">
        <f aca="false">SUM(AA165:AB165)</f>
        <v>273.7675</v>
      </c>
      <c r="AD165" s="84" t="n">
        <f aca="false">IF(Z165&lt;=15000,Z165*AD$5,15000*AD$5)</f>
        <v>750</v>
      </c>
      <c r="AE165" s="82" t="n">
        <f aca="false">IF(Z165&lt;=15000,0,(Z165-15000)*AE$5)</f>
        <v>9978.427</v>
      </c>
      <c r="AF165" s="85" t="n">
        <f aca="false">SUM(AD165:AE165)</f>
        <v>10728.427</v>
      </c>
      <c r="AG165" s="86" t="n">
        <f aca="false">AF165-AC165</f>
        <v>10454.6595</v>
      </c>
      <c r="AH165" s="84" t="n">
        <f aca="false">IF(X165&gt;3260,IF(X165&gt;9510,(9510-3260)*AH$5,(X165-3260)*AH$5),0)</f>
        <v>66.4605</v>
      </c>
      <c r="AI165" s="87" t="n">
        <f aca="false">IF(X165&gt;9510,IF(X165&gt;15000,(15000-9510)*AI$5,(X165-9510)*AI$5),0)</f>
        <v>0</v>
      </c>
      <c r="AJ165" s="87" t="n">
        <f aca="false">IF(X165&gt;15000,IF(X165&gt;20000,(20000-15000)*AJ$5,(X165-15000)*AJ$5),0)</f>
        <v>0</v>
      </c>
      <c r="AK165" s="87" t="n">
        <f aca="false">IF(X165&gt;20000,IF(X165&gt;25000,(25000-20000)*AK$5,(X165-20000)*AK$5),0)</f>
        <v>0</v>
      </c>
      <c r="AL165" s="87" t="n">
        <f aca="false">IF(X165&gt;25000,IF(X165&gt;30000,(30000-25000)*AL$5,(X165-25000)*AL$5),0)</f>
        <v>0</v>
      </c>
      <c r="AM165" s="82" t="n">
        <f aca="false">IF(X165&gt;30000,(X165-30000)*AM$5,0)</f>
        <v>0</v>
      </c>
      <c r="AN165" s="89" t="n">
        <f aca="false">SUM(AH165:AM165)</f>
        <v>66.4605</v>
      </c>
      <c r="AO165" s="84" t="n">
        <f aca="false">IF(Z165&gt;3260,IF(Z165&gt;9510,(9510-3260)*AO$5,(Z165-3260)*AO$5),0)</f>
        <v>187.5</v>
      </c>
      <c r="AP165" s="87" t="n">
        <f aca="false">IF(Z165&gt;9510,IF(Z165&gt;15000,(15000-9510)*AP$5,(Z165-9510)*AP$5),0)</f>
        <v>274.5</v>
      </c>
      <c r="AQ165" s="87" t="n">
        <f aca="false">IF(Z165&gt;15000,IF(Z165&gt;20000,(20000-15000)*AQ$5,(Z165-15000)*AQ$5),0)</f>
        <v>375</v>
      </c>
      <c r="AR165" s="87" t="n">
        <f aca="false">IF(Z165&gt;20000,IF(Z165&gt;25000,(25000-20000)*AR$5,(Z165-20000)*AR$5),0)</f>
        <v>500</v>
      </c>
      <c r="AS165" s="87" t="n">
        <f aca="false">IF(Z165&gt;25000,IF(Z165&gt;30000,(30000-25000)*AS$5,(Z165-25000)*AS$5),0)</f>
        <v>750</v>
      </c>
      <c r="AT165" s="82" t="n">
        <f aca="false">IF(Z165&gt;30000,(Z165-30000)*AT$5,0)</f>
        <v>16956.854</v>
      </c>
      <c r="AU165" s="89" t="n">
        <f aca="false">SUM(AO165:AT165)</f>
        <v>19043.854</v>
      </c>
      <c r="AV165" s="90" t="n">
        <f aca="false">AU165-AN165</f>
        <v>18977.3935</v>
      </c>
      <c r="AW165" s="86"/>
      <c r="AX165" s="79" t="n">
        <f aca="false">Y165-AG165-AV165-AW165</f>
        <v>79876.867</v>
      </c>
      <c r="AY165" s="91" t="s">
        <v>35</v>
      </c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  <c r="BO165" s="124"/>
      <c r="BP165" s="124"/>
      <c r="BQ165" s="124"/>
      <c r="BR165" s="124"/>
      <c r="BS165" s="124"/>
      <c r="BT165" s="124"/>
      <c r="BU165" s="124"/>
      <c r="BV165" s="124"/>
      <c r="BW165" s="124"/>
      <c r="BX165" s="124"/>
      <c r="BY165" s="124"/>
      <c r="BZ165" s="124"/>
      <c r="CA165" s="124"/>
    </row>
    <row r="166" customFormat="false" ht="16.5" hidden="false" customHeight="true" outlineLevel="0" collapsed="false">
      <c r="B166" s="63" t="n">
        <v>161</v>
      </c>
      <c r="C166" s="63"/>
      <c r="D166" s="63"/>
      <c r="E166" s="64" t="s">
        <v>207</v>
      </c>
      <c r="F166" s="65" t="s">
        <v>57</v>
      </c>
      <c r="G166" s="66" t="n">
        <v>200</v>
      </c>
      <c r="H166" s="67" t="n">
        <v>6810.08</v>
      </c>
      <c r="I166" s="66" t="n">
        <v>0</v>
      </c>
      <c r="J166" s="68" t="n">
        <v>0</v>
      </c>
      <c r="K166" s="66"/>
      <c r="L166" s="69"/>
      <c r="M166" s="70" t="n">
        <f aca="false">(H166+J166+L166)/3</f>
        <v>2270.02666666667</v>
      </c>
      <c r="N166" s="71" t="n">
        <v>4</v>
      </c>
      <c r="O166" s="93" t="s">
        <v>41</v>
      </c>
      <c r="P166" s="93" t="s">
        <v>41</v>
      </c>
      <c r="Q166" s="72" t="n">
        <f aca="false">SUM(N166:P166)/IF((3-COUNTIF(N166:P166,"NE")=0),1,(3-COUNTIF(N166:P166,"NE")))</f>
        <v>4</v>
      </c>
      <c r="R166" s="72" t="n">
        <f aca="false">IF(Q166&lt;=2,0,Q166)</f>
        <v>4</v>
      </c>
      <c r="S166" s="73" t="n">
        <f aca="false">M166*R166</f>
        <v>9080.10666666667</v>
      </c>
      <c r="T166" s="74" t="n">
        <f aca="false">$M$3</f>
        <v>4.94188619900111</v>
      </c>
      <c r="U166" s="75" t="n">
        <f aca="false">ROUNDDOWN(S166*T166,2)</f>
        <v>44872.85</v>
      </c>
      <c r="V166" s="76"/>
      <c r="W166" s="21"/>
      <c r="X166" s="78" t="n">
        <v>0</v>
      </c>
      <c r="Y166" s="79" t="n">
        <f aca="false">U166</f>
        <v>44872.85</v>
      </c>
      <c r="Z166" s="80" t="n">
        <f aca="false">X166+Y166</f>
        <v>44872.85</v>
      </c>
      <c r="AA166" s="81" t="n">
        <f aca="false">IF(X166&lt;=15000,X166*AA$5,15000*AA$5)</f>
        <v>0</v>
      </c>
      <c r="AB166" s="82" t="n">
        <f aca="false">IF(X166&lt;=15000,0,(X166-15000)*AB$5)</f>
        <v>0</v>
      </c>
      <c r="AC166" s="94" t="n">
        <f aca="false">SUM(AA166:AB166)</f>
        <v>0</v>
      </c>
      <c r="AD166" s="84" t="n">
        <f aca="false">IF(Z166&lt;=15000,Z166*AD$5,15000*AD$5)</f>
        <v>750</v>
      </c>
      <c r="AE166" s="82" t="n">
        <f aca="false">IF(Z166&lt;=15000,0,(Z166-15000)*AE$5)</f>
        <v>2987.285</v>
      </c>
      <c r="AF166" s="85" t="n">
        <f aca="false">SUM(AD166:AE166)</f>
        <v>3737.285</v>
      </c>
      <c r="AG166" s="86" t="n">
        <f aca="false">AF166-AC166</f>
        <v>3737.285</v>
      </c>
      <c r="AH166" s="84" t="n">
        <f aca="false">IF(X166&gt;3260,IF(X166&gt;9510,(9510-3260)*AH$5,(X166-3260)*AH$5),0)</f>
        <v>0</v>
      </c>
      <c r="AI166" s="87" t="n">
        <f aca="false">IF(X166&gt;9510,IF(X166&gt;15000,(15000-9510)*AI$5,(X166-9510)*AI$5),0)</f>
        <v>0</v>
      </c>
      <c r="AJ166" s="87" t="n">
        <f aca="false">IF(X166&gt;15000,IF(X166&gt;20000,(20000-15000)*AJ$5,(X166-15000)*AJ$5),0)</f>
        <v>0</v>
      </c>
      <c r="AK166" s="87" t="n">
        <f aca="false">IF(X166&gt;20000,IF(X166&gt;25000,(25000-20000)*AK$5,(X166-20000)*AK$5),0)</f>
        <v>0</v>
      </c>
      <c r="AL166" s="87" t="n">
        <f aca="false">IF(X166&gt;25000,IF(X166&gt;30000,(30000-25000)*AL$5,(X166-25000)*AL$5),0)</f>
        <v>0</v>
      </c>
      <c r="AM166" s="82" t="n">
        <f aca="false">IF(X166&gt;30000,(X166-30000)*AM$5,0)</f>
        <v>0</v>
      </c>
      <c r="AN166" s="89" t="n">
        <f aca="false">SUM(AH166:AM166)</f>
        <v>0</v>
      </c>
      <c r="AO166" s="84" t="n">
        <f aca="false">IF(Z166&gt;3260,IF(Z166&gt;9510,(9510-3260)*AO$5,(Z166-3260)*AO$5),0)</f>
        <v>187.5</v>
      </c>
      <c r="AP166" s="87" t="n">
        <f aca="false">IF(Z166&gt;9510,IF(Z166&gt;15000,(15000-9510)*AP$5,(Z166-9510)*AP$5),0)</f>
        <v>274.5</v>
      </c>
      <c r="AQ166" s="87" t="n">
        <f aca="false">IF(Z166&gt;15000,IF(Z166&gt;20000,(20000-15000)*AQ$5,(Z166-15000)*AQ$5),0)</f>
        <v>375</v>
      </c>
      <c r="AR166" s="87" t="n">
        <f aca="false">IF(Z166&gt;20000,IF(Z166&gt;25000,(25000-20000)*AR$5,(Z166-20000)*AR$5),0)</f>
        <v>500</v>
      </c>
      <c r="AS166" s="87" t="n">
        <f aca="false">IF(Z166&gt;25000,IF(Z166&gt;30000,(30000-25000)*AS$5,(Z166-25000)*AS$5),0)</f>
        <v>750</v>
      </c>
      <c r="AT166" s="82" t="n">
        <f aca="false">IF(Z166&gt;30000,(Z166-30000)*AT$5,0)</f>
        <v>2974.57</v>
      </c>
      <c r="AU166" s="89" t="n">
        <f aca="false">SUM(AO166:AT166)</f>
        <v>5061.57</v>
      </c>
      <c r="AV166" s="90" t="n">
        <f aca="false">AU166-AN166</f>
        <v>5061.57</v>
      </c>
      <c r="AW166" s="86"/>
      <c r="AX166" s="79" t="n">
        <f aca="false">Y166-AG166-AV166-AW166</f>
        <v>36073.995</v>
      </c>
      <c r="AY166" s="91" t="s">
        <v>35</v>
      </c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  <c r="BO166" s="124"/>
      <c r="BP166" s="124"/>
      <c r="BQ166" s="124"/>
      <c r="BR166" s="124"/>
      <c r="BS166" s="124"/>
      <c r="BT166" s="124"/>
      <c r="BU166" s="124"/>
      <c r="BV166" s="124"/>
      <c r="BW166" s="124"/>
      <c r="BX166" s="124"/>
      <c r="BY166" s="124"/>
      <c r="BZ166" s="124"/>
      <c r="CA166" s="124"/>
    </row>
    <row r="167" customFormat="false" ht="16.5" hidden="false" customHeight="true" outlineLevel="0" collapsed="false">
      <c r="B167" s="63" t="n">
        <v>162</v>
      </c>
      <c r="C167" s="63"/>
      <c r="D167" s="63"/>
      <c r="E167" s="64" t="s">
        <v>208</v>
      </c>
      <c r="F167" s="65" t="s">
        <v>47</v>
      </c>
      <c r="G167" s="66" t="n">
        <v>204</v>
      </c>
      <c r="H167" s="67" t="n">
        <v>5496.01</v>
      </c>
      <c r="I167" s="66" t="n">
        <v>195.25</v>
      </c>
      <c r="J167" s="68" t="n">
        <v>4675.3</v>
      </c>
      <c r="K167" s="66" t="n">
        <v>187.25</v>
      </c>
      <c r="L167" s="69" t="n">
        <v>4484.72</v>
      </c>
      <c r="M167" s="70" t="n">
        <f aca="false">(H167+J167+L167)/3</f>
        <v>4885.34333333333</v>
      </c>
      <c r="N167" s="71" t="n">
        <v>4</v>
      </c>
      <c r="O167" s="71" t="n">
        <v>4</v>
      </c>
      <c r="P167" s="71" t="n">
        <v>4</v>
      </c>
      <c r="Q167" s="72" t="n">
        <f aca="false">SUM(N167:P167)/IF((3-COUNTIF(N167:P167,"NE")=0),1,(3-COUNTIF(N167:P167,"NE")))</f>
        <v>4</v>
      </c>
      <c r="R167" s="72" t="n">
        <f aca="false">IF(Q167&lt;=2,0,Q167)</f>
        <v>4</v>
      </c>
      <c r="S167" s="73" t="n">
        <f aca="false">M167*R167</f>
        <v>19541.3733333333</v>
      </c>
      <c r="T167" s="74" t="n">
        <f aca="false">$M$3</f>
        <v>4.94188619900111</v>
      </c>
      <c r="U167" s="75" t="n">
        <f aca="false">ROUNDDOWN(S167*T167,2)</f>
        <v>96571.24</v>
      </c>
      <c r="V167" s="76"/>
      <c r="W167" s="21"/>
      <c r="X167" s="78" t="n">
        <f aca="false">VLOOKUP(E167,SALARIO!$D$4:$G$252,4,FALSE())</f>
        <v>6737.3</v>
      </c>
      <c r="Y167" s="79" t="n">
        <f aca="false">U167</f>
        <v>96571.24</v>
      </c>
      <c r="Z167" s="80" t="n">
        <f aca="false">X167+Y167</f>
        <v>103308.54</v>
      </c>
      <c r="AA167" s="81" t="n">
        <f aca="false">IF(X167&lt;=15000,X167*AA$5,15000*AA$5)</f>
        <v>336.865</v>
      </c>
      <c r="AB167" s="82" t="n">
        <f aca="false">IF(X167&lt;=15000,0,(X167-15000)*AB$5)</f>
        <v>0</v>
      </c>
      <c r="AC167" s="94" t="n">
        <f aca="false">SUM(AA167:AB167)</f>
        <v>336.865</v>
      </c>
      <c r="AD167" s="84" t="n">
        <f aca="false">IF(Z167&lt;=15000,Z167*AD$5,15000*AD$5)</f>
        <v>750</v>
      </c>
      <c r="AE167" s="82" t="n">
        <f aca="false">IF(Z167&lt;=15000,0,(Z167-15000)*AE$5)</f>
        <v>8830.854</v>
      </c>
      <c r="AF167" s="85" t="n">
        <f aca="false">SUM(AD167:AE167)</f>
        <v>9580.854</v>
      </c>
      <c r="AG167" s="86" t="n">
        <f aca="false">AF167-AC167</f>
        <v>9243.989</v>
      </c>
      <c r="AH167" s="84" t="n">
        <f aca="false">IF(X167&gt;3260,IF(X167&gt;9510,(9510-3260)*AH$5,(X167-3260)*AH$5),0)</f>
        <v>104.319</v>
      </c>
      <c r="AI167" s="87" t="n">
        <f aca="false">IF(X167&gt;9510,IF(X167&gt;15000,(15000-9510)*AI$5,(X167-9510)*AI$5),0)</f>
        <v>0</v>
      </c>
      <c r="AJ167" s="87" t="n">
        <f aca="false">IF(X167&gt;15000,IF(X167&gt;20000,(20000-15000)*AJ$5,(X167-15000)*AJ$5),0)</f>
        <v>0</v>
      </c>
      <c r="AK167" s="87" t="n">
        <f aca="false">IF(X167&gt;20000,IF(X167&gt;25000,(25000-20000)*AK$5,(X167-20000)*AK$5),0)</f>
        <v>0</v>
      </c>
      <c r="AL167" s="87" t="n">
        <f aca="false">IF(X167&gt;25000,IF(X167&gt;30000,(30000-25000)*AL$5,(X167-25000)*AL$5),0)</f>
        <v>0</v>
      </c>
      <c r="AM167" s="82" t="n">
        <f aca="false">IF(X167&gt;30000,(X167-30000)*AM$5,0)</f>
        <v>0</v>
      </c>
      <c r="AN167" s="89" t="n">
        <f aca="false">SUM(AH167:AM167)</f>
        <v>104.319</v>
      </c>
      <c r="AO167" s="84" t="n">
        <f aca="false">IF(Z167&gt;3260,IF(Z167&gt;9510,(9510-3260)*AO$5,(Z167-3260)*AO$5),0)</f>
        <v>187.5</v>
      </c>
      <c r="AP167" s="87" t="n">
        <f aca="false">IF(Z167&gt;9510,IF(Z167&gt;15000,(15000-9510)*AP$5,(Z167-9510)*AP$5),0)</f>
        <v>274.5</v>
      </c>
      <c r="AQ167" s="87" t="n">
        <f aca="false">IF(Z167&gt;15000,IF(Z167&gt;20000,(20000-15000)*AQ$5,(Z167-15000)*AQ$5),0)</f>
        <v>375</v>
      </c>
      <c r="AR167" s="87" t="n">
        <f aca="false">IF(Z167&gt;20000,IF(Z167&gt;25000,(25000-20000)*AR$5,(Z167-20000)*AR$5),0)</f>
        <v>500</v>
      </c>
      <c r="AS167" s="87" t="n">
        <f aca="false">IF(Z167&gt;25000,IF(Z167&gt;30000,(30000-25000)*AS$5,(Z167-25000)*AS$5),0)</f>
        <v>750</v>
      </c>
      <c r="AT167" s="82" t="n">
        <f aca="false">IF(Z167&gt;30000,(Z167-30000)*AT$5,0)</f>
        <v>14661.708</v>
      </c>
      <c r="AU167" s="89" t="n">
        <f aca="false">SUM(AO167:AT167)</f>
        <v>16748.708</v>
      </c>
      <c r="AV167" s="90" t="n">
        <f aca="false">AU167-AN167</f>
        <v>16644.389</v>
      </c>
      <c r="AW167" s="86"/>
      <c r="AX167" s="79" t="n">
        <f aca="false">Y167-AG167-AV167-AW167</f>
        <v>70682.862</v>
      </c>
      <c r="AY167" s="91" t="s">
        <v>35</v>
      </c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  <c r="BO167" s="124"/>
      <c r="BP167" s="124"/>
      <c r="BQ167" s="124"/>
      <c r="BR167" s="124"/>
      <c r="BS167" s="124"/>
      <c r="BT167" s="124"/>
      <c r="BU167" s="124"/>
      <c r="BV167" s="124"/>
      <c r="BW167" s="124"/>
      <c r="BX167" s="124"/>
      <c r="BY167" s="124"/>
      <c r="BZ167" s="124"/>
      <c r="CA167" s="124"/>
    </row>
    <row r="168" customFormat="false" ht="16.5" hidden="false" customHeight="true" outlineLevel="0" collapsed="false">
      <c r="B168" s="63" t="n">
        <v>163</v>
      </c>
      <c r="C168" s="63"/>
      <c r="D168" s="63"/>
      <c r="E168" s="64" t="s">
        <v>209</v>
      </c>
      <c r="F168" s="65" t="s">
        <v>43</v>
      </c>
      <c r="G168" s="66" t="n">
        <v>204</v>
      </c>
      <c r="H168" s="67" t="n">
        <v>6159.77</v>
      </c>
      <c r="I168" s="66" t="n">
        <v>127.5</v>
      </c>
      <c r="J168" s="68" t="n">
        <v>5315.62</v>
      </c>
      <c r="K168" s="66" t="n">
        <v>178.5</v>
      </c>
      <c r="L168" s="69" t="n">
        <v>4790.93</v>
      </c>
      <c r="M168" s="70" t="n">
        <f aca="false">(H168+J168+L168)/3</f>
        <v>5422.10666666667</v>
      </c>
      <c r="N168" s="71" t="n">
        <v>4</v>
      </c>
      <c r="O168" s="71" t="n">
        <v>4</v>
      </c>
      <c r="P168" s="71" t="n">
        <v>4</v>
      </c>
      <c r="Q168" s="72" t="n">
        <f aca="false">SUM(N168:P168)/IF((3-COUNTIF(N168:P168,"NE")=0),1,(3-COUNTIF(N168:P168,"NE")))</f>
        <v>4</v>
      </c>
      <c r="R168" s="72" t="n">
        <f aca="false">IF(Q168&lt;=2,0,Q168)</f>
        <v>4</v>
      </c>
      <c r="S168" s="73" t="n">
        <f aca="false">M168*R168</f>
        <v>21688.4266666667</v>
      </c>
      <c r="T168" s="74" t="n">
        <f aca="false">$M$3</f>
        <v>4.94188619900111</v>
      </c>
      <c r="U168" s="75" t="n">
        <f aca="false">ROUNDDOWN(S168*T168,2)</f>
        <v>107181.73</v>
      </c>
      <c r="V168" s="76"/>
      <c r="W168" s="21"/>
      <c r="X168" s="78" t="n">
        <f aca="false">VLOOKUP(E168,SALARIO!$D$4:$G$252,4,FALSE())</f>
        <v>4790.93</v>
      </c>
      <c r="Y168" s="79" t="n">
        <f aca="false">U168</f>
        <v>107181.73</v>
      </c>
      <c r="Z168" s="80" t="n">
        <f aca="false">X168+Y168</f>
        <v>111972.66</v>
      </c>
      <c r="AA168" s="81" t="n">
        <f aca="false">IF(X168&lt;=15000,X168*AA$5,15000*AA$5)</f>
        <v>239.5465</v>
      </c>
      <c r="AB168" s="82" t="n">
        <f aca="false">IF(X168&lt;=15000,0,(X168-15000)*AB$5)</f>
        <v>0</v>
      </c>
      <c r="AC168" s="94" t="n">
        <f aca="false">SUM(AA168:AB168)</f>
        <v>239.5465</v>
      </c>
      <c r="AD168" s="84" t="n">
        <f aca="false">IF(Z168&lt;=15000,Z168*AD$5,15000*AD$5)</f>
        <v>750</v>
      </c>
      <c r="AE168" s="82" t="n">
        <f aca="false">IF(Z168&lt;=15000,0,(Z168-15000)*AE$5)</f>
        <v>9697.266</v>
      </c>
      <c r="AF168" s="85" t="n">
        <f aca="false">SUM(AD168:AE168)</f>
        <v>10447.266</v>
      </c>
      <c r="AG168" s="86" t="n">
        <f aca="false">AF168-AC168</f>
        <v>10207.7195</v>
      </c>
      <c r="AH168" s="84" t="n">
        <f aca="false">IF(X168&gt;3260,IF(X168&gt;9510,(9510-3260)*AH$5,(X168-3260)*AH$5),0)</f>
        <v>45.9279</v>
      </c>
      <c r="AI168" s="87" t="n">
        <f aca="false">IF(X168&gt;9510,IF(X168&gt;15000,(15000-9510)*AI$5,(X168-9510)*AI$5),0)</f>
        <v>0</v>
      </c>
      <c r="AJ168" s="87" t="n">
        <f aca="false">IF(X168&gt;15000,IF(X168&gt;20000,(20000-15000)*AJ$5,(X168-15000)*AJ$5),0)</f>
        <v>0</v>
      </c>
      <c r="AK168" s="87" t="n">
        <f aca="false">IF(X168&gt;20000,IF(X168&gt;25000,(25000-20000)*AK$5,(X168-20000)*AK$5),0)</f>
        <v>0</v>
      </c>
      <c r="AL168" s="87" t="n">
        <f aca="false">IF(X168&gt;25000,IF(X168&gt;30000,(30000-25000)*AL$5,(X168-25000)*AL$5),0)</f>
        <v>0</v>
      </c>
      <c r="AM168" s="82" t="n">
        <f aca="false">IF(X168&gt;30000,(X168-30000)*AM$5,0)</f>
        <v>0</v>
      </c>
      <c r="AN168" s="89" t="n">
        <f aca="false">SUM(AH168:AM168)</f>
        <v>45.9279</v>
      </c>
      <c r="AO168" s="84" t="n">
        <f aca="false">IF(Z168&gt;3260,IF(Z168&gt;9510,(9510-3260)*AO$5,(Z168-3260)*AO$5),0)</f>
        <v>187.5</v>
      </c>
      <c r="AP168" s="87" t="n">
        <f aca="false">IF(Z168&gt;9510,IF(Z168&gt;15000,(15000-9510)*AP$5,(Z168-9510)*AP$5),0)</f>
        <v>274.5</v>
      </c>
      <c r="AQ168" s="87" t="n">
        <f aca="false">IF(Z168&gt;15000,IF(Z168&gt;20000,(20000-15000)*AQ$5,(Z168-15000)*AQ$5),0)</f>
        <v>375</v>
      </c>
      <c r="AR168" s="87" t="n">
        <f aca="false">IF(Z168&gt;20000,IF(Z168&gt;25000,(25000-20000)*AR$5,(Z168-20000)*AR$5),0)</f>
        <v>500</v>
      </c>
      <c r="AS168" s="87" t="n">
        <f aca="false">IF(Z168&gt;25000,IF(Z168&gt;30000,(30000-25000)*AS$5,(Z168-25000)*AS$5),0)</f>
        <v>750</v>
      </c>
      <c r="AT168" s="82" t="n">
        <f aca="false">IF(Z168&gt;30000,(Z168-30000)*AT$5,0)</f>
        <v>16394.532</v>
      </c>
      <c r="AU168" s="89" t="n">
        <f aca="false">SUM(AO168:AT168)</f>
        <v>18481.532</v>
      </c>
      <c r="AV168" s="90" t="n">
        <f aca="false">AU168-AN168</f>
        <v>18435.6041</v>
      </c>
      <c r="AW168" s="86"/>
      <c r="AX168" s="79" t="n">
        <f aca="false">Y168-AG168-AV168-AW168</f>
        <v>78538.4064</v>
      </c>
      <c r="AY168" s="91" t="s">
        <v>35</v>
      </c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  <c r="BO168" s="124"/>
      <c r="BP168" s="124"/>
      <c r="BQ168" s="124"/>
      <c r="BR168" s="124"/>
      <c r="BS168" s="124"/>
      <c r="BT168" s="124"/>
      <c r="BU168" s="124"/>
      <c r="BV168" s="124"/>
      <c r="BW168" s="124"/>
      <c r="BX168" s="124"/>
      <c r="BY168" s="124"/>
      <c r="BZ168" s="124"/>
      <c r="CA168" s="124"/>
    </row>
    <row r="169" customFormat="false" ht="16.5" hidden="false" customHeight="true" outlineLevel="0" collapsed="false">
      <c r="B169" s="63" t="n">
        <v>164</v>
      </c>
      <c r="C169" s="63"/>
      <c r="D169" s="63"/>
      <c r="E169" s="64" t="s">
        <v>210</v>
      </c>
      <c r="F169" s="65" t="s">
        <v>45</v>
      </c>
      <c r="G169" s="66" t="n">
        <v>186</v>
      </c>
      <c r="H169" s="67" t="n">
        <v>9266</v>
      </c>
      <c r="I169" s="66" t="n">
        <v>122</v>
      </c>
      <c r="J169" s="68" t="n">
        <v>8492.67</v>
      </c>
      <c r="K169" s="66" t="n">
        <v>185</v>
      </c>
      <c r="L169" s="69" t="n">
        <v>8444.39</v>
      </c>
      <c r="M169" s="70" t="n">
        <f aca="false">(H169+J169+L169)/3</f>
        <v>8734.35333333333</v>
      </c>
      <c r="N169" s="71" t="n">
        <v>4</v>
      </c>
      <c r="O169" s="71" t="n">
        <v>4</v>
      </c>
      <c r="P169" s="71" t="n">
        <v>4</v>
      </c>
      <c r="Q169" s="72" t="n">
        <f aca="false">SUM(N169:P169)/IF((3-COUNTIF(N169:P169,"NE")=0),1,(3-COUNTIF(N169:P169,"NE")))</f>
        <v>4</v>
      </c>
      <c r="R169" s="72" t="n">
        <f aca="false">IF(Q169&lt;=2,0,Q169)</f>
        <v>4</v>
      </c>
      <c r="S169" s="73" t="n">
        <f aca="false">M169*R169</f>
        <v>34937.4133333333</v>
      </c>
      <c r="T169" s="74" t="n">
        <f aca="false">$M$3</f>
        <v>4.94188619900111</v>
      </c>
      <c r="U169" s="75" t="n">
        <f aca="false">ROUNDDOWN(S169*T169,2)</f>
        <v>172656.72</v>
      </c>
      <c r="V169" s="76"/>
      <c r="W169" s="21"/>
      <c r="X169" s="78" t="n">
        <f aca="false">VLOOKUP(E169,SALARIO!$D$4:$G$252,4,FALSE())</f>
        <v>8444.39</v>
      </c>
      <c r="Y169" s="79" t="n">
        <f aca="false">U169</f>
        <v>172656.72</v>
      </c>
      <c r="Z169" s="80" t="n">
        <f aca="false">X169+Y169</f>
        <v>181101.11</v>
      </c>
      <c r="AA169" s="81" t="n">
        <f aca="false">IF(X169&lt;=15000,X169*AA$5,15000*AA$5)</f>
        <v>422.2195</v>
      </c>
      <c r="AB169" s="82" t="n">
        <f aca="false">IF(X169&lt;=15000,0,(X169-15000)*AB$5)</f>
        <v>0</v>
      </c>
      <c r="AC169" s="94" t="n">
        <f aca="false">SUM(AA169:AB169)</f>
        <v>422.2195</v>
      </c>
      <c r="AD169" s="84" t="n">
        <f aca="false">IF(Z169&lt;=15000,Z169*AD$5,15000*AD$5)</f>
        <v>750</v>
      </c>
      <c r="AE169" s="82" t="n">
        <f aca="false">IF(Z169&lt;=15000,0,(Z169-15000)*AE$5)</f>
        <v>16610.111</v>
      </c>
      <c r="AF169" s="85" t="n">
        <f aca="false">SUM(AD169:AE169)</f>
        <v>17360.111</v>
      </c>
      <c r="AG169" s="86" t="n">
        <f aca="false">AF169-AC169</f>
        <v>16937.8915</v>
      </c>
      <c r="AH169" s="84" t="n">
        <f aca="false">IF(X169&gt;3260,IF(X169&gt;9510,(9510-3260)*AH$5,(X169-3260)*AH$5),0)</f>
        <v>155.5317</v>
      </c>
      <c r="AI169" s="87" t="n">
        <f aca="false">IF(X169&gt;9510,IF(X169&gt;15000,(15000-9510)*AI$5,(X169-9510)*AI$5),0)</f>
        <v>0</v>
      </c>
      <c r="AJ169" s="87" t="n">
        <f aca="false">IF(X169&gt;15000,IF(X169&gt;20000,(20000-15000)*AJ$5,(X169-15000)*AJ$5),0)</f>
        <v>0</v>
      </c>
      <c r="AK169" s="87" t="n">
        <f aca="false">IF(X169&gt;20000,IF(X169&gt;25000,(25000-20000)*AK$5,(X169-20000)*AK$5),0)</f>
        <v>0</v>
      </c>
      <c r="AL169" s="87" t="n">
        <f aca="false">IF(X169&gt;25000,IF(X169&gt;30000,(30000-25000)*AL$5,(X169-25000)*AL$5),0)</f>
        <v>0</v>
      </c>
      <c r="AM169" s="82" t="n">
        <f aca="false">IF(X169&gt;30000,(X169-30000)*AM$5,0)</f>
        <v>0</v>
      </c>
      <c r="AN169" s="89" t="n">
        <f aca="false">SUM(AH169:AM169)</f>
        <v>155.5317</v>
      </c>
      <c r="AO169" s="84" t="n">
        <f aca="false">IF(Z169&gt;3260,IF(Z169&gt;9510,(9510-3260)*AO$5,(Z169-3260)*AO$5),0)</f>
        <v>187.5</v>
      </c>
      <c r="AP169" s="87" t="n">
        <f aca="false">IF(Z169&gt;9510,IF(Z169&gt;15000,(15000-9510)*AP$5,(Z169-9510)*AP$5),0)</f>
        <v>274.5</v>
      </c>
      <c r="AQ169" s="87" t="n">
        <f aca="false">IF(Z169&gt;15000,IF(Z169&gt;20000,(20000-15000)*AQ$5,(Z169-15000)*AQ$5),0)</f>
        <v>375</v>
      </c>
      <c r="AR169" s="87" t="n">
        <f aca="false">IF(Z169&gt;20000,IF(Z169&gt;25000,(25000-20000)*AR$5,(Z169-20000)*AR$5),0)</f>
        <v>500</v>
      </c>
      <c r="AS169" s="87" t="n">
        <f aca="false">IF(Z169&gt;25000,IF(Z169&gt;30000,(30000-25000)*AS$5,(Z169-25000)*AS$5),0)</f>
        <v>750</v>
      </c>
      <c r="AT169" s="82" t="n">
        <f aca="false">IF(Z169&gt;30000,(Z169-30000)*AT$5,0)</f>
        <v>30220.222</v>
      </c>
      <c r="AU169" s="89" t="n">
        <f aca="false">SUM(AO169:AT169)</f>
        <v>32307.222</v>
      </c>
      <c r="AV169" s="90" t="n">
        <f aca="false">AU169-AN169</f>
        <v>32151.6903</v>
      </c>
      <c r="AW169" s="86"/>
      <c r="AX169" s="79" t="n">
        <f aca="false">Y169-AG169-AV169-AW169</f>
        <v>123567.1382</v>
      </c>
      <c r="AY169" s="91" t="s">
        <v>35</v>
      </c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  <c r="BO169" s="124"/>
      <c r="BP169" s="124"/>
      <c r="BQ169" s="124"/>
      <c r="BR169" s="124"/>
      <c r="BS169" s="124"/>
      <c r="BT169" s="124"/>
      <c r="BU169" s="124"/>
      <c r="BV169" s="124"/>
      <c r="BW169" s="124"/>
      <c r="BX169" s="124"/>
      <c r="BY169" s="124"/>
      <c r="BZ169" s="124"/>
      <c r="CA169" s="124"/>
    </row>
    <row r="170" customFormat="false" ht="16.5" hidden="false" customHeight="true" outlineLevel="0" collapsed="false">
      <c r="B170" s="63" t="n">
        <v>165</v>
      </c>
      <c r="C170" s="63"/>
      <c r="D170" s="63"/>
      <c r="E170" s="64" t="s">
        <v>211</v>
      </c>
      <c r="F170" s="65" t="s">
        <v>34</v>
      </c>
      <c r="G170" s="66" t="n">
        <v>186</v>
      </c>
      <c r="H170" s="67" t="n">
        <v>7348.9</v>
      </c>
      <c r="I170" s="66" t="n">
        <v>96</v>
      </c>
      <c r="J170" s="68" t="n">
        <v>6964.58</v>
      </c>
      <c r="K170" s="66" t="n">
        <v>185</v>
      </c>
      <c r="L170" s="69" t="n">
        <v>6697.27</v>
      </c>
      <c r="M170" s="70" t="n">
        <f aca="false">(H170+J170+L170)/3</f>
        <v>7003.58333333333</v>
      </c>
      <c r="N170" s="71" t="n">
        <v>4</v>
      </c>
      <c r="O170" s="71" t="n">
        <v>4</v>
      </c>
      <c r="P170" s="71" t="n">
        <v>4</v>
      </c>
      <c r="Q170" s="72" t="n">
        <f aca="false">SUM(N170:P170)/IF((3-COUNTIF(N170:P170,"NE")=0),1,(3-COUNTIF(N170:P170,"NE")))</f>
        <v>4</v>
      </c>
      <c r="R170" s="72" t="n">
        <f aca="false">IF(Q170&lt;=2,0,Q170)</f>
        <v>4</v>
      </c>
      <c r="S170" s="73" t="n">
        <f aca="false">M170*R170</f>
        <v>28014.3333333333</v>
      </c>
      <c r="T170" s="74" t="n">
        <f aca="false">$M$3</f>
        <v>4.94188619900111</v>
      </c>
      <c r="U170" s="75" t="n">
        <f aca="false">ROUNDDOWN(S170*T170,2)</f>
        <v>138443.64</v>
      </c>
      <c r="V170" s="76"/>
      <c r="W170" s="21"/>
      <c r="X170" s="78" t="n">
        <f aca="false">VLOOKUP(E170,SALARIO!$D$4:$G$252,4,FALSE())</f>
        <v>6697.27</v>
      </c>
      <c r="Y170" s="79" t="n">
        <f aca="false">U170</f>
        <v>138443.64</v>
      </c>
      <c r="Z170" s="80" t="n">
        <f aca="false">X170+Y170</f>
        <v>145140.91</v>
      </c>
      <c r="AA170" s="81" t="n">
        <f aca="false">IF(X170&lt;=15000,X170*AA$5,15000*AA$5)</f>
        <v>334.8635</v>
      </c>
      <c r="AB170" s="82" t="n">
        <f aca="false">IF(X170&lt;=15000,0,(X170-15000)*AB$5)</f>
        <v>0</v>
      </c>
      <c r="AC170" s="94" t="n">
        <f aca="false">SUM(AA170:AB170)</f>
        <v>334.8635</v>
      </c>
      <c r="AD170" s="84" t="n">
        <f aca="false">IF(Z170&lt;=15000,Z170*AD$5,15000*AD$5)</f>
        <v>750</v>
      </c>
      <c r="AE170" s="82" t="n">
        <f aca="false">IF(Z170&lt;=15000,0,(Z170-15000)*AE$5)</f>
        <v>13014.091</v>
      </c>
      <c r="AF170" s="85" t="n">
        <f aca="false">SUM(AD170:AE170)</f>
        <v>13764.091</v>
      </c>
      <c r="AG170" s="86" t="n">
        <f aca="false">AF170-AC170</f>
        <v>13429.2275</v>
      </c>
      <c r="AH170" s="84" t="n">
        <f aca="false">IF(X170&gt;3260,IF(X170&gt;9510,(9510-3260)*AH$5,(X170-3260)*AH$5),0)</f>
        <v>103.1181</v>
      </c>
      <c r="AI170" s="87" t="n">
        <f aca="false">IF(X170&gt;9510,IF(X170&gt;15000,(15000-9510)*AI$5,(X170-9510)*AI$5),0)</f>
        <v>0</v>
      </c>
      <c r="AJ170" s="87" t="n">
        <f aca="false">IF(X170&gt;15000,IF(X170&gt;20000,(20000-15000)*AJ$5,(X170-15000)*AJ$5),0)</f>
        <v>0</v>
      </c>
      <c r="AK170" s="87" t="n">
        <f aca="false">IF(X170&gt;20000,IF(X170&gt;25000,(25000-20000)*AK$5,(X170-20000)*AK$5),0)</f>
        <v>0</v>
      </c>
      <c r="AL170" s="87" t="n">
        <f aca="false">IF(X170&gt;25000,IF(X170&gt;30000,(30000-25000)*AL$5,(X170-25000)*AL$5),0)</f>
        <v>0</v>
      </c>
      <c r="AM170" s="82" t="n">
        <f aca="false">IF(X170&gt;30000,(X170-30000)*AM$5,0)</f>
        <v>0</v>
      </c>
      <c r="AN170" s="89" t="n">
        <f aca="false">SUM(AH170:AM170)</f>
        <v>103.1181</v>
      </c>
      <c r="AO170" s="84" t="n">
        <f aca="false">IF(Z170&gt;3260,IF(Z170&gt;9510,(9510-3260)*AO$5,(Z170-3260)*AO$5),0)</f>
        <v>187.5</v>
      </c>
      <c r="AP170" s="87" t="n">
        <f aca="false">IF(Z170&gt;9510,IF(Z170&gt;15000,(15000-9510)*AP$5,(Z170-9510)*AP$5),0)</f>
        <v>274.5</v>
      </c>
      <c r="AQ170" s="87" t="n">
        <f aca="false">IF(Z170&gt;15000,IF(Z170&gt;20000,(20000-15000)*AQ$5,(Z170-15000)*AQ$5),0)</f>
        <v>375</v>
      </c>
      <c r="AR170" s="87" t="n">
        <f aca="false">IF(Z170&gt;20000,IF(Z170&gt;25000,(25000-20000)*AR$5,(Z170-20000)*AR$5),0)</f>
        <v>500</v>
      </c>
      <c r="AS170" s="87" t="n">
        <f aca="false">IF(Z170&gt;25000,IF(Z170&gt;30000,(30000-25000)*AS$5,(Z170-25000)*AS$5),0)</f>
        <v>750</v>
      </c>
      <c r="AT170" s="82" t="n">
        <f aca="false">IF(Z170&gt;30000,(Z170-30000)*AT$5,0)</f>
        <v>23028.182</v>
      </c>
      <c r="AU170" s="89" t="n">
        <f aca="false">SUM(AO170:AT170)</f>
        <v>25115.182</v>
      </c>
      <c r="AV170" s="90" t="n">
        <f aca="false">AU170-AN170</f>
        <v>25012.0639</v>
      </c>
      <c r="AW170" s="86"/>
      <c r="AX170" s="79" t="n">
        <f aca="false">Y170-AG170-AV170-AW170</f>
        <v>100002.3486</v>
      </c>
      <c r="AY170" s="91" t="s">
        <v>35</v>
      </c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  <c r="BO170" s="124"/>
      <c r="BP170" s="124"/>
      <c r="BQ170" s="124"/>
      <c r="BR170" s="124"/>
      <c r="BS170" s="124"/>
      <c r="BT170" s="124"/>
      <c r="BU170" s="124"/>
      <c r="BV170" s="124"/>
      <c r="BW170" s="124"/>
      <c r="BX170" s="124"/>
      <c r="BY170" s="124"/>
      <c r="BZ170" s="124"/>
      <c r="CA170" s="124"/>
    </row>
    <row r="171" customFormat="false" ht="16.5" hidden="false" customHeight="true" outlineLevel="0" collapsed="false">
      <c r="B171" s="62" t="n">
        <v>166</v>
      </c>
      <c r="C171" s="62"/>
      <c r="D171" s="62"/>
      <c r="E171" s="64" t="s">
        <v>212</v>
      </c>
      <c r="F171" s="65" t="s">
        <v>34</v>
      </c>
      <c r="G171" s="66" t="n">
        <v>133</v>
      </c>
      <c r="H171" s="67" t="n">
        <v>7151.77</v>
      </c>
      <c r="I171" s="66" t="n">
        <v>193</v>
      </c>
      <c r="J171" s="68" t="n">
        <v>6986.88</v>
      </c>
      <c r="K171" s="66" t="n">
        <v>185</v>
      </c>
      <c r="L171" s="69" t="n">
        <v>6697.27</v>
      </c>
      <c r="M171" s="70" t="n">
        <f aca="false">(H171+J171+L171)/3</f>
        <v>6945.30666666667</v>
      </c>
      <c r="N171" s="71" t="n">
        <v>4</v>
      </c>
      <c r="O171" s="71" t="n">
        <v>4</v>
      </c>
      <c r="P171" s="71" t="n">
        <v>4</v>
      </c>
      <c r="Q171" s="72" t="n">
        <f aca="false">SUM(N171:P171)/IF((3-COUNTIF(N171:P171,"NE")=0),1,(3-COUNTIF(N171:P171,"NE")))</f>
        <v>4</v>
      </c>
      <c r="R171" s="72" t="n">
        <f aca="false">IF(Q171&lt;=2,0,Q171)</f>
        <v>4</v>
      </c>
      <c r="S171" s="73" t="n">
        <f aca="false">M171*R171</f>
        <v>27781.2266666667</v>
      </c>
      <c r="T171" s="74" t="n">
        <f aca="false">$M$3</f>
        <v>4.94188619900111</v>
      </c>
      <c r="U171" s="75" t="n">
        <f aca="false">ROUNDDOWN(S171*T171,2)</f>
        <v>137291.66</v>
      </c>
      <c r="V171" s="76"/>
      <c r="W171" s="21"/>
      <c r="X171" s="78" t="n">
        <f aca="false">VLOOKUP(E171,SALARIO!$D$4:$G$252,4,FALSE())</f>
        <v>6697.27</v>
      </c>
      <c r="Y171" s="79" t="n">
        <f aca="false">U171</f>
        <v>137291.66</v>
      </c>
      <c r="Z171" s="80" t="n">
        <f aca="false">X171+Y171</f>
        <v>143988.93</v>
      </c>
      <c r="AA171" s="81" t="n">
        <f aca="false">IF(X171&lt;=15000,X171*AA$5,15000*AA$5)</f>
        <v>334.8635</v>
      </c>
      <c r="AB171" s="82" t="n">
        <f aca="false">IF(X171&lt;=15000,0,(X171-15000)*AB$5)</f>
        <v>0</v>
      </c>
      <c r="AC171" s="94" t="n">
        <f aca="false">SUM(AA171:AB171)</f>
        <v>334.8635</v>
      </c>
      <c r="AD171" s="84" t="n">
        <f aca="false">IF(Z171&lt;=15000,Z171*AD$5,15000*AD$5)</f>
        <v>750</v>
      </c>
      <c r="AE171" s="82" t="n">
        <f aca="false">IF(Z171&lt;=15000,0,(Z171-15000)*AE$5)</f>
        <v>12898.893</v>
      </c>
      <c r="AF171" s="85" t="n">
        <f aca="false">SUM(AD171:AE171)</f>
        <v>13648.893</v>
      </c>
      <c r="AG171" s="86" t="n">
        <f aca="false">AF171-AC171</f>
        <v>13314.0295</v>
      </c>
      <c r="AH171" s="84" t="n">
        <f aca="false">IF(X171&gt;3260,IF(X171&gt;9510,(9510-3260)*AH$5,(X171-3260)*AH$5),0)</f>
        <v>103.1181</v>
      </c>
      <c r="AI171" s="87" t="n">
        <f aca="false">IF(X171&gt;9510,IF(X171&gt;15000,(15000-9510)*AI$5,(X171-9510)*AI$5),0)</f>
        <v>0</v>
      </c>
      <c r="AJ171" s="87" t="n">
        <f aca="false">IF(X171&gt;15000,IF(X171&gt;20000,(20000-15000)*AJ$5,(X171-15000)*AJ$5),0)</f>
        <v>0</v>
      </c>
      <c r="AK171" s="87" t="n">
        <f aca="false">IF(X171&gt;20000,IF(X171&gt;25000,(25000-20000)*AK$5,(X171-20000)*AK$5),0)</f>
        <v>0</v>
      </c>
      <c r="AL171" s="87" t="n">
        <f aca="false">IF(X171&gt;25000,IF(X171&gt;30000,(30000-25000)*AL$5,(X171-25000)*AL$5),0)</f>
        <v>0</v>
      </c>
      <c r="AM171" s="82" t="n">
        <f aca="false">IF(X171&gt;30000,(X171-30000)*AM$5,0)</f>
        <v>0</v>
      </c>
      <c r="AN171" s="89" t="n">
        <f aca="false">SUM(AH171:AM171)</f>
        <v>103.1181</v>
      </c>
      <c r="AO171" s="84" t="n">
        <f aca="false">IF(Z171&gt;3260,IF(Z171&gt;9510,(9510-3260)*AO$5,(Z171-3260)*AO$5),0)</f>
        <v>187.5</v>
      </c>
      <c r="AP171" s="87" t="n">
        <f aca="false">IF(Z171&gt;9510,IF(Z171&gt;15000,(15000-9510)*AP$5,(Z171-9510)*AP$5),0)</f>
        <v>274.5</v>
      </c>
      <c r="AQ171" s="87" t="n">
        <f aca="false">IF(Z171&gt;15000,IF(Z171&gt;20000,(20000-15000)*AQ$5,(Z171-15000)*AQ$5),0)</f>
        <v>375</v>
      </c>
      <c r="AR171" s="87" t="n">
        <f aca="false">IF(Z171&gt;20000,IF(Z171&gt;25000,(25000-20000)*AR$5,(Z171-20000)*AR$5),0)</f>
        <v>500</v>
      </c>
      <c r="AS171" s="87" t="n">
        <f aca="false">IF(Z171&gt;25000,IF(Z171&gt;30000,(30000-25000)*AS$5,(Z171-25000)*AS$5),0)</f>
        <v>750</v>
      </c>
      <c r="AT171" s="82" t="n">
        <f aca="false">IF(Z171&gt;30000,(Z171-30000)*AT$5,0)</f>
        <v>22797.786</v>
      </c>
      <c r="AU171" s="89" t="n">
        <f aca="false">SUM(AO171:AT171)</f>
        <v>24884.786</v>
      </c>
      <c r="AV171" s="90" t="n">
        <f aca="false">AU171-AN171</f>
        <v>24781.6679</v>
      </c>
      <c r="AW171" s="86"/>
      <c r="AX171" s="79" t="n">
        <f aca="false">Y171-AG171-AV171-AW171</f>
        <v>99195.9626</v>
      </c>
      <c r="AY171" s="91" t="s">
        <v>35</v>
      </c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  <c r="BO171" s="124"/>
      <c r="BP171" s="124"/>
      <c r="BQ171" s="124"/>
      <c r="BR171" s="124"/>
      <c r="BS171" s="124"/>
      <c r="BT171" s="124"/>
      <c r="BU171" s="124"/>
      <c r="BV171" s="124"/>
      <c r="BW171" s="124"/>
      <c r="BX171" s="124"/>
      <c r="BY171" s="124"/>
      <c r="BZ171" s="124"/>
      <c r="CA171" s="124"/>
    </row>
    <row r="172" customFormat="false" ht="16.5" hidden="false" customHeight="true" outlineLevel="0" collapsed="false">
      <c r="B172" s="63" t="n">
        <v>167</v>
      </c>
      <c r="C172" s="63"/>
      <c r="D172" s="63"/>
      <c r="E172" s="64" t="s">
        <v>213</v>
      </c>
      <c r="F172" s="65" t="s">
        <v>57</v>
      </c>
      <c r="G172" s="66" t="n">
        <v>159</v>
      </c>
      <c r="H172" s="67" t="n">
        <v>5413.49</v>
      </c>
      <c r="I172" s="66" t="n">
        <v>61</v>
      </c>
      <c r="J172" s="68" t="n">
        <v>1888.25</v>
      </c>
      <c r="K172" s="66"/>
      <c r="L172" s="69"/>
      <c r="M172" s="70" t="n">
        <f aca="false">(H172+J172+L172)/3</f>
        <v>2433.91333333333</v>
      </c>
      <c r="N172" s="71" t="n">
        <v>3</v>
      </c>
      <c r="O172" s="71" t="n">
        <v>2</v>
      </c>
      <c r="P172" s="93" t="s">
        <v>41</v>
      </c>
      <c r="Q172" s="72" t="n">
        <f aca="false">SUM(N172:P172)/IF((3-COUNTIF(N172:P172,"NE")=0),1,(3-COUNTIF(N172:P172,"NE")))</f>
        <v>2.5</v>
      </c>
      <c r="R172" s="72" t="n">
        <f aca="false">IF(Q172&lt;=2,0,Q172)</f>
        <v>2.5</v>
      </c>
      <c r="S172" s="73" t="n">
        <f aca="false">M172*R172</f>
        <v>6084.78333333333</v>
      </c>
      <c r="T172" s="74" t="n">
        <f aca="false">$M$3</f>
        <v>4.94188619900111</v>
      </c>
      <c r="U172" s="75" t="n">
        <f aca="false">ROUNDDOWN(S172*T172,2)</f>
        <v>30070.3</v>
      </c>
      <c r="V172" s="76"/>
      <c r="W172" s="21"/>
      <c r="X172" s="78" t="n">
        <v>0</v>
      </c>
      <c r="Y172" s="79" t="n">
        <f aca="false">U172</f>
        <v>30070.3</v>
      </c>
      <c r="Z172" s="80" t="n">
        <f aca="false">X172+Y172</f>
        <v>30070.3</v>
      </c>
      <c r="AA172" s="81" t="n">
        <f aca="false">IF(X172&lt;=15000,X172*AA$5,15000*AA$5)</f>
        <v>0</v>
      </c>
      <c r="AB172" s="82" t="n">
        <f aca="false">IF(X172&lt;=15000,0,(X172-15000)*AB$5)</f>
        <v>0</v>
      </c>
      <c r="AC172" s="94" t="n">
        <f aca="false">SUM(AA172:AB172)</f>
        <v>0</v>
      </c>
      <c r="AD172" s="84" t="n">
        <f aca="false">IF(Z172&lt;=15000,Z172*AD$5,15000*AD$5)</f>
        <v>750</v>
      </c>
      <c r="AE172" s="82" t="n">
        <f aca="false">IF(Z172&lt;=15000,0,(Z172-15000)*AE$5)</f>
        <v>1507.03</v>
      </c>
      <c r="AF172" s="85" t="n">
        <f aca="false">SUM(AD172:AE172)</f>
        <v>2257.03</v>
      </c>
      <c r="AG172" s="86" t="n">
        <f aca="false">AF172-AC172</f>
        <v>2257.03</v>
      </c>
      <c r="AH172" s="84" t="n">
        <f aca="false">IF(X172&gt;3260,IF(X172&gt;9510,(9510-3260)*AH$5,(X172-3260)*AH$5),0)</f>
        <v>0</v>
      </c>
      <c r="AI172" s="87" t="n">
        <f aca="false">IF(X172&gt;9510,IF(X172&gt;15000,(15000-9510)*AI$5,(X172-9510)*AI$5),0)</f>
        <v>0</v>
      </c>
      <c r="AJ172" s="87" t="n">
        <f aca="false">IF(X172&gt;15000,IF(X172&gt;20000,(20000-15000)*AJ$5,(X172-15000)*AJ$5),0)</f>
        <v>0</v>
      </c>
      <c r="AK172" s="87" t="n">
        <f aca="false">IF(X172&gt;20000,IF(X172&gt;25000,(25000-20000)*AK$5,(X172-20000)*AK$5),0)</f>
        <v>0</v>
      </c>
      <c r="AL172" s="87" t="n">
        <f aca="false">IF(X172&gt;25000,IF(X172&gt;30000,(30000-25000)*AL$5,(X172-25000)*AL$5),0)</f>
        <v>0</v>
      </c>
      <c r="AM172" s="82" t="n">
        <f aca="false">IF(X172&gt;30000,(X172-30000)*AM$5,0)</f>
        <v>0</v>
      </c>
      <c r="AN172" s="89" t="n">
        <f aca="false">SUM(AH172:AM172)</f>
        <v>0</v>
      </c>
      <c r="AO172" s="84" t="n">
        <f aca="false">IF(Z172&gt;3260,IF(Z172&gt;9510,(9510-3260)*AO$5,(Z172-3260)*AO$5),0)</f>
        <v>187.5</v>
      </c>
      <c r="AP172" s="87" t="n">
        <f aca="false">IF(Z172&gt;9510,IF(Z172&gt;15000,(15000-9510)*AP$5,(Z172-9510)*AP$5),0)</f>
        <v>274.5</v>
      </c>
      <c r="AQ172" s="87" t="n">
        <f aca="false">IF(Z172&gt;15000,IF(Z172&gt;20000,(20000-15000)*AQ$5,(Z172-15000)*AQ$5),0)</f>
        <v>375</v>
      </c>
      <c r="AR172" s="87" t="n">
        <f aca="false">IF(Z172&gt;20000,IF(Z172&gt;25000,(25000-20000)*AR$5,(Z172-20000)*AR$5),0)</f>
        <v>500</v>
      </c>
      <c r="AS172" s="87" t="n">
        <f aca="false">IF(Z172&gt;25000,IF(Z172&gt;30000,(30000-25000)*AS$5,(Z172-25000)*AS$5),0)</f>
        <v>750</v>
      </c>
      <c r="AT172" s="82" t="n">
        <f aca="false">IF(Z172&gt;30000,(Z172-30000)*AT$5,0)</f>
        <v>14.0599999999999</v>
      </c>
      <c r="AU172" s="89" t="n">
        <f aca="false">SUM(AO172:AT172)</f>
        <v>2101.06</v>
      </c>
      <c r="AV172" s="90" t="n">
        <f aca="false">AU172-AN172</f>
        <v>2101.06</v>
      </c>
      <c r="AW172" s="86"/>
      <c r="AX172" s="79" t="n">
        <f aca="false">Y172-AG172-AV172-AW172</f>
        <v>25712.21</v>
      </c>
      <c r="AY172" s="91" t="s">
        <v>35</v>
      </c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  <c r="BO172" s="124"/>
      <c r="BP172" s="124"/>
      <c r="BQ172" s="124"/>
      <c r="BR172" s="124"/>
      <c r="BS172" s="124"/>
      <c r="BT172" s="124"/>
      <c r="BU172" s="124"/>
      <c r="BV172" s="124"/>
      <c r="BW172" s="124"/>
      <c r="BX172" s="124"/>
      <c r="BY172" s="124"/>
      <c r="BZ172" s="124"/>
      <c r="CA172" s="124"/>
    </row>
    <row r="173" customFormat="false" ht="16.5" hidden="false" customHeight="true" outlineLevel="0" collapsed="false">
      <c r="B173" s="63" t="n">
        <v>168</v>
      </c>
      <c r="C173" s="63"/>
      <c r="D173" s="63"/>
      <c r="E173" s="92" t="s">
        <v>214</v>
      </c>
      <c r="F173" s="65" t="s">
        <v>34</v>
      </c>
      <c r="G173" s="66"/>
      <c r="H173" s="67"/>
      <c r="I173" s="66"/>
      <c r="J173" s="68"/>
      <c r="K173" s="66" t="n">
        <v>61</v>
      </c>
      <c r="L173" s="69" t="n">
        <v>2208.29</v>
      </c>
      <c r="M173" s="70" t="n">
        <f aca="false">(H173+J173+L173)/3</f>
        <v>736.096666666667</v>
      </c>
      <c r="N173" s="93" t="s">
        <v>41</v>
      </c>
      <c r="O173" s="93" t="s">
        <v>41</v>
      </c>
      <c r="P173" s="71" t="n">
        <v>4</v>
      </c>
      <c r="Q173" s="72" t="n">
        <f aca="false">SUM(N173:P173)/IF((3-COUNTIF(N173:P173,"NE")=0),1,(3-COUNTIF(N173:P173,"NE")))</f>
        <v>4</v>
      </c>
      <c r="R173" s="72" t="n">
        <f aca="false">IF(Q173&lt;=2,0,Q173)</f>
        <v>4</v>
      </c>
      <c r="S173" s="73" t="n">
        <f aca="false">M173*R173</f>
        <v>2944.38666666667</v>
      </c>
      <c r="T173" s="74" t="n">
        <f aca="false">$M$3</f>
        <v>4.94188619900111</v>
      </c>
      <c r="U173" s="75" t="n">
        <f aca="false">ROUNDDOWN(S173*T173,2)</f>
        <v>14550.82</v>
      </c>
      <c r="V173" s="76"/>
      <c r="W173" s="21"/>
      <c r="X173" s="78" t="n">
        <f aca="false">VLOOKUP(E173,SALARIO!$D$4:$G$252,4,FALSE())</f>
        <v>2208.29</v>
      </c>
      <c r="Y173" s="79" t="n">
        <f aca="false">U173</f>
        <v>14550.82</v>
      </c>
      <c r="Z173" s="80" t="n">
        <f aca="false">X173+Y173</f>
        <v>16759.11</v>
      </c>
      <c r="AA173" s="81" t="n">
        <f aca="false">IF(X173&lt;=15000,X173*AA$5,15000*AA$5)</f>
        <v>110.4145</v>
      </c>
      <c r="AB173" s="82" t="n">
        <f aca="false">IF(X173&lt;=15000,0,(X173-15000)*AB$5)</f>
        <v>0</v>
      </c>
      <c r="AC173" s="94" t="n">
        <f aca="false">SUM(AA173:AB173)</f>
        <v>110.4145</v>
      </c>
      <c r="AD173" s="84" t="n">
        <f aca="false">IF(Z173&lt;=15000,Z173*AD$5,15000*AD$5)</f>
        <v>750</v>
      </c>
      <c r="AE173" s="82" t="n">
        <f aca="false">IF(Z173&lt;=15000,0,(Z173-15000)*AE$5)</f>
        <v>175.911</v>
      </c>
      <c r="AF173" s="85" t="n">
        <f aca="false">SUM(AD173:AE173)</f>
        <v>925.911</v>
      </c>
      <c r="AG173" s="86" t="n">
        <f aca="false">AF173-AC173</f>
        <v>815.4965</v>
      </c>
      <c r="AH173" s="84" t="n">
        <f aca="false">IF(X173&gt;3260,IF(X173&gt;9510,(9510-3260)*AH$5,(X173-3260)*AH$5),0)</f>
        <v>0</v>
      </c>
      <c r="AI173" s="87" t="n">
        <f aca="false">IF(X173&gt;9510,IF(X173&gt;15000,(15000-9510)*AI$5,(X173-9510)*AI$5),0)</f>
        <v>0</v>
      </c>
      <c r="AJ173" s="87" t="n">
        <f aca="false">IF(X173&gt;15000,IF(X173&gt;20000,(20000-15000)*AJ$5,(X173-15000)*AJ$5),0)</f>
        <v>0</v>
      </c>
      <c r="AK173" s="87" t="n">
        <f aca="false">IF(X173&gt;20000,IF(X173&gt;25000,(25000-20000)*AK$5,(X173-20000)*AK$5),0)</f>
        <v>0</v>
      </c>
      <c r="AL173" s="87" t="n">
        <f aca="false">IF(X173&gt;25000,IF(X173&gt;30000,(30000-25000)*AL$5,(X173-25000)*AL$5),0)</f>
        <v>0</v>
      </c>
      <c r="AM173" s="82" t="n">
        <f aca="false">IF(X173&gt;30000,(X173-30000)*AM$5,0)</f>
        <v>0</v>
      </c>
      <c r="AN173" s="89" t="n">
        <f aca="false">SUM(AH173:AM173)</f>
        <v>0</v>
      </c>
      <c r="AO173" s="84" t="n">
        <f aca="false">IF(Z173&gt;3260,IF(Z173&gt;9510,(9510-3260)*AO$5,(Z173-3260)*AO$5),0)</f>
        <v>187.5</v>
      </c>
      <c r="AP173" s="87" t="n">
        <f aca="false">IF(Z173&gt;9510,IF(Z173&gt;15000,(15000-9510)*AP$5,(Z173-9510)*AP$5),0)</f>
        <v>274.5</v>
      </c>
      <c r="AQ173" s="87" t="n">
        <f aca="false">IF(Z173&gt;15000,IF(Z173&gt;20000,(20000-15000)*AQ$5,(Z173-15000)*AQ$5),0)</f>
        <v>131.93325</v>
      </c>
      <c r="AR173" s="87" t="n">
        <f aca="false">IF(Z173&gt;20000,IF(Z173&gt;25000,(25000-20000)*AR$5,(Z173-20000)*AR$5),0)</f>
        <v>0</v>
      </c>
      <c r="AS173" s="87" t="n">
        <f aca="false">IF(Z173&gt;25000,IF(Z173&gt;30000,(30000-25000)*AS$5,(Z173-25000)*AS$5),0)</f>
        <v>0</v>
      </c>
      <c r="AT173" s="82" t="n">
        <f aca="false">IF(Z173&gt;30000,(Z173-30000)*AT$5,0)</f>
        <v>0</v>
      </c>
      <c r="AU173" s="89" t="n">
        <f aca="false">SUM(AO173:AT173)</f>
        <v>593.93325</v>
      </c>
      <c r="AV173" s="90" t="n">
        <f aca="false">AU173-AN173</f>
        <v>593.93325</v>
      </c>
      <c r="AW173" s="86"/>
      <c r="AX173" s="79" t="n">
        <f aca="false">Y173-AG173-AV173-AW173</f>
        <v>13141.39025</v>
      </c>
      <c r="AY173" s="91" t="s">
        <v>35</v>
      </c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  <c r="BO173" s="124"/>
      <c r="BP173" s="124"/>
      <c r="BQ173" s="124"/>
      <c r="BR173" s="124"/>
      <c r="BS173" s="124"/>
      <c r="BT173" s="124"/>
      <c r="BU173" s="124"/>
      <c r="BV173" s="124"/>
      <c r="BW173" s="124"/>
      <c r="BX173" s="124"/>
      <c r="BY173" s="124"/>
      <c r="BZ173" s="124"/>
      <c r="CA173" s="124"/>
    </row>
    <row r="174" customFormat="false" ht="16.5" hidden="false" customHeight="true" outlineLevel="0" collapsed="false">
      <c r="B174" s="62" t="n">
        <v>169</v>
      </c>
      <c r="C174" s="62"/>
      <c r="D174" s="62"/>
      <c r="E174" s="64" t="s">
        <v>215</v>
      </c>
      <c r="F174" s="65" t="s">
        <v>162</v>
      </c>
      <c r="G174" s="66" t="n">
        <v>142</v>
      </c>
      <c r="H174" s="67" t="n">
        <v>8102.4</v>
      </c>
      <c r="I174" s="66" t="n">
        <v>149</v>
      </c>
      <c r="J174" s="68" t="n">
        <v>7729.16</v>
      </c>
      <c r="K174" s="66" t="n">
        <v>185</v>
      </c>
      <c r="L174" s="69" t="n">
        <v>7667.89</v>
      </c>
      <c r="M174" s="70" t="n">
        <f aca="false">(H174+J174+L174)/3</f>
        <v>7833.15</v>
      </c>
      <c r="N174" s="71" t="n">
        <v>4</v>
      </c>
      <c r="O174" s="71" t="n">
        <v>4</v>
      </c>
      <c r="P174" s="71" t="n">
        <v>4</v>
      </c>
      <c r="Q174" s="72" t="n">
        <f aca="false">SUM(N174:P174)/IF((3-COUNTIF(N174:P174,"NE")=0),1,(3-COUNTIF(N174:P174,"NE")))</f>
        <v>4</v>
      </c>
      <c r="R174" s="72" t="n">
        <f aca="false">IF(Q174&lt;=2,0,Q174)</f>
        <v>4</v>
      </c>
      <c r="S174" s="73" t="n">
        <f aca="false">M174*R174</f>
        <v>31332.6</v>
      </c>
      <c r="T174" s="74" t="n">
        <f aca="false">$M$3</f>
        <v>4.94188619900111</v>
      </c>
      <c r="U174" s="75" t="n">
        <f aca="false">ROUNDDOWN(S174*T174,2)</f>
        <v>154842.14</v>
      </c>
      <c r="V174" s="76"/>
      <c r="W174" s="21"/>
      <c r="X174" s="78" t="n">
        <f aca="false">VLOOKUP(E174,SALARIO!$D$4:$G$252,4,FALSE())</f>
        <v>7667.89</v>
      </c>
      <c r="Y174" s="79" t="n">
        <f aca="false">U174</f>
        <v>154842.14</v>
      </c>
      <c r="Z174" s="80" t="n">
        <f aca="false">X174+Y174</f>
        <v>162510.03</v>
      </c>
      <c r="AA174" s="81" t="n">
        <f aca="false">IF(X174&lt;=15000,X174*AA$5,15000*AA$5)</f>
        <v>383.3945</v>
      </c>
      <c r="AB174" s="82" t="n">
        <f aca="false">IF(X174&lt;=15000,0,(X174-15000)*AB$5)</f>
        <v>0</v>
      </c>
      <c r="AC174" s="94" t="n">
        <f aca="false">SUM(AA174:AB174)</f>
        <v>383.3945</v>
      </c>
      <c r="AD174" s="84" t="n">
        <f aca="false">IF(Z174&lt;=15000,Z174*AD$5,15000*AD$5)</f>
        <v>750</v>
      </c>
      <c r="AE174" s="82" t="n">
        <f aca="false">IF(Z174&lt;=15000,0,(Z174-15000)*AE$5)</f>
        <v>14751.003</v>
      </c>
      <c r="AF174" s="85" t="n">
        <f aca="false">SUM(AD174:AE174)</f>
        <v>15501.003</v>
      </c>
      <c r="AG174" s="86" t="n">
        <f aca="false">AF174-AC174</f>
        <v>15117.6085</v>
      </c>
      <c r="AH174" s="84" t="n">
        <f aca="false">IF(X174&gt;3260,IF(X174&gt;9510,(9510-3260)*AH$5,(X174-3260)*AH$5),0)</f>
        <v>132.2367</v>
      </c>
      <c r="AI174" s="87" t="n">
        <f aca="false">IF(X174&gt;9510,IF(X174&gt;15000,(15000-9510)*AI$5,(X174-9510)*AI$5),0)</f>
        <v>0</v>
      </c>
      <c r="AJ174" s="87" t="n">
        <f aca="false">IF(X174&gt;15000,IF(X174&gt;20000,(20000-15000)*AJ$5,(X174-15000)*AJ$5),0)</f>
        <v>0</v>
      </c>
      <c r="AK174" s="87" t="n">
        <f aca="false">IF(X174&gt;20000,IF(X174&gt;25000,(25000-20000)*AK$5,(X174-20000)*AK$5),0)</f>
        <v>0</v>
      </c>
      <c r="AL174" s="87" t="n">
        <f aca="false">IF(X174&gt;25000,IF(X174&gt;30000,(30000-25000)*AL$5,(X174-25000)*AL$5),0)</f>
        <v>0</v>
      </c>
      <c r="AM174" s="82" t="n">
        <f aca="false">IF(X174&gt;30000,(X174-30000)*AM$5,0)</f>
        <v>0</v>
      </c>
      <c r="AN174" s="89" t="n">
        <f aca="false">SUM(AH174:AM174)</f>
        <v>132.2367</v>
      </c>
      <c r="AO174" s="84" t="n">
        <f aca="false">IF(Z174&gt;3260,IF(Z174&gt;9510,(9510-3260)*AO$5,(Z174-3260)*AO$5),0)</f>
        <v>187.5</v>
      </c>
      <c r="AP174" s="87" t="n">
        <f aca="false">IF(Z174&gt;9510,IF(Z174&gt;15000,(15000-9510)*AP$5,(Z174-9510)*AP$5),0)</f>
        <v>274.5</v>
      </c>
      <c r="AQ174" s="87" t="n">
        <f aca="false">IF(Z174&gt;15000,IF(Z174&gt;20000,(20000-15000)*AQ$5,(Z174-15000)*AQ$5),0)</f>
        <v>375</v>
      </c>
      <c r="AR174" s="87" t="n">
        <f aca="false">IF(Z174&gt;20000,IF(Z174&gt;25000,(25000-20000)*AR$5,(Z174-20000)*AR$5),0)</f>
        <v>500</v>
      </c>
      <c r="AS174" s="87" t="n">
        <f aca="false">IF(Z174&gt;25000,IF(Z174&gt;30000,(30000-25000)*AS$5,(Z174-25000)*AS$5),0)</f>
        <v>750</v>
      </c>
      <c r="AT174" s="82" t="n">
        <f aca="false">IF(Z174&gt;30000,(Z174-30000)*AT$5,0)</f>
        <v>26502.006</v>
      </c>
      <c r="AU174" s="89" t="n">
        <f aca="false">SUM(AO174:AT174)</f>
        <v>28589.006</v>
      </c>
      <c r="AV174" s="90" t="n">
        <f aca="false">AU174-AN174</f>
        <v>28456.7693</v>
      </c>
      <c r="AW174" s="86"/>
      <c r="AX174" s="79" t="n">
        <f aca="false">Y174-AG174-AV174-AW174</f>
        <v>111267.7622</v>
      </c>
      <c r="AY174" s="91" t="s">
        <v>35</v>
      </c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  <c r="BO174" s="124"/>
      <c r="BP174" s="124"/>
      <c r="BQ174" s="124"/>
      <c r="BR174" s="124"/>
      <c r="BS174" s="124"/>
      <c r="BT174" s="124"/>
      <c r="BU174" s="124"/>
      <c r="BV174" s="124"/>
      <c r="BW174" s="124"/>
      <c r="BX174" s="124"/>
      <c r="BY174" s="124"/>
      <c r="BZ174" s="124"/>
      <c r="CA174" s="124"/>
    </row>
    <row r="175" s="95" customFormat="true" ht="16.5" hidden="false" customHeight="true" outlineLevel="0" collapsed="false">
      <c r="B175" s="63" t="n">
        <v>170</v>
      </c>
      <c r="C175" s="63"/>
      <c r="D175" s="63"/>
      <c r="E175" s="64" t="s">
        <v>216</v>
      </c>
      <c r="F175" s="65" t="s">
        <v>43</v>
      </c>
      <c r="G175" s="66" t="n">
        <v>190.6</v>
      </c>
      <c r="H175" s="67" t="n">
        <v>5886.67</v>
      </c>
      <c r="I175" s="66" t="n">
        <v>196</v>
      </c>
      <c r="J175" s="68" t="n">
        <v>5244.49</v>
      </c>
      <c r="K175" s="66" t="n">
        <v>184</v>
      </c>
      <c r="L175" s="69" t="n">
        <v>4923.4</v>
      </c>
      <c r="M175" s="70" t="n">
        <f aca="false">(H175+J175+L175)/3</f>
        <v>5351.52</v>
      </c>
      <c r="N175" s="71" t="n">
        <v>4</v>
      </c>
      <c r="O175" s="71" t="n">
        <v>4</v>
      </c>
      <c r="P175" s="71" t="n">
        <v>4</v>
      </c>
      <c r="Q175" s="72" t="n">
        <f aca="false">SUM(N175:P175)/IF((3-COUNTIF(N175:P175,"NE")=0),1,(3-COUNTIF(N175:P175,"NE")))</f>
        <v>4</v>
      </c>
      <c r="R175" s="72" t="n">
        <f aca="false">IF(Q175&lt;=2,0,Q175)</f>
        <v>4</v>
      </c>
      <c r="S175" s="73" t="n">
        <f aca="false">M175*R175</f>
        <v>21406.08</v>
      </c>
      <c r="T175" s="74" t="n">
        <f aca="false">$M$3</f>
        <v>4.94188619900111</v>
      </c>
      <c r="U175" s="75" t="n">
        <f aca="false">ROUNDDOWN(S175*T175,2)</f>
        <v>105786.41</v>
      </c>
      <c r="V175" s="76"/>
      <c r="W175" s="21"/>
      <c r="X175" s="78" t="n">
        <f aca="false">VLOOKUP(E175,SALARIO!$D$4:$G$252,4,FALSE())</f>
        <v>4923.4</v>
      </c>
      <c r="Y175" s="79" t="n">
        <f aca="false">U175</f>
        <v>105786.41</v>
      </c>
      <c r="Z175" s="80" t="n">
        <f aca="false">X175+Y175</f>
        <v>110709.81</v>
      </c>
      <c r="AA175" s="81" t="n">
        <f aca="false">IF(X175&lt;=15000,X175*AA$5,15000*AA$5)</f>
        <v>246.17</v>
      </c>
      <c r="AB175" s="82" t="n">
        <f aca="false">IF(X175&lt;=15000,0,(X175-15000)*AB$5)</f>
        <v>0</v>
      </c>
      <c r="AC175" s="94" t="n">
        <f aca="false">SUM(AA175:AB175)</f>
        <v>246.17</v>
      </c>
      <c r="AD175" s="84" t="n">
        <f aca="false">IF(Z175&lt;=15000,Z175*AD$5,15000*AD$5)</f>
        <v>750</v>
      </c>
      <c r="AE175" s="82" t="n">
        <f aca="false">IF(Z175&lt;=15000,0,(Z175-15000)*AE$5)</f>
        <v>9570.981</v>
      </c>
      <c r="AF175" s="85" t="n">
        <f aca="false">SUM(AD175:AE175)</f>
        <v>10320.981</v>
      </c>
      <c r="AG175" s="86" t="n">
        <f aca="false">AF175-AC175</f>
        <v>10074.811</v>
      </c>
      <c r="AH175" s="84" t="n">
        <f aca="false">IF(X175&gt;3260,IF(X175&gt;9510,(9510-3260)*AH$5,(X175-3260)*AH$5),0)</f>
        <v>49.902</v>
      </c>
      <c r="AI175" s="87" t="n">
        <f aca="false">IF(X175&gt;9510,IF(X175&gt;15000,(15000-9510)*AI$5,(X175-9510)*AI$5),0)</f>
        <v>0</v>
      </c>
      <c r="AJ175" s="87" t="n">
        <f aca="false">IF(X175&gt;15000,IF(X175&gt;20000,(20000-15000)*AJ$5,(X175-15000)*AJ$5),0)</f>
        <v>0</v>
      </c>
      <c r="AK175" s="87" t="n">
        <f aca="false">IF(X175&gt;20000,IF(X175&gt;25000,(25000-20000)*AK$5,(X175-20000)*AK$5),0)</f>
        <v>0</v>
      </c>
      <c r="AL175" s="87" t="n">
        <f aca="false">IF(X175&gt;25000,IF(X175&gt;30000,(30000-25000)*AL$5,(X175-25000)*AL$5),0)</f>
        <v>0</v>
      </c>
      <c r="AM175" s="82" t="n">
        <f aca="false">IF(X175&gt;30000,(X175-30000)*AM$5,0)</f>
        <v>0</v>
      </c>
      <c r="AN175" s="89" t="n">
        <f aca="false">SUM(AH175:AM175)</f>
        <v>49.902</v>
      </c>
      <c r="AO175" s="84" t="n">
        <f aca="false">IF(Z175&gt;3260,IF(Z175&gt;9510,(9510-3260)*AO$5,(Z175-3260)*AO$5),0)</f>
        <v>187.5</v>
      </c>
      <c r="AP175" s="87" t="n">
        <f aca="false">IF(Z175&gt;9510,IF(Z175&gt;15000,(15000-9510)*AP$5,(Z175-9510)*AP$5),0)</f>
        <v>274.5</v>
      </c>
      <c r="AQ175" s="87" t="n">
        <f aca="false">IF(Z175&gt;15000,IF(Z175&gt;20000,(20000-15000)*AQ$5,(Z175-15000)*AQ$5),0)</f>
        <v>375</v>
      </c>
      <c r="AR175" s="87" t="n">
        <f aca="false">IF(Z175&gt;20000,IF(Z175&gt;25000,(25000-20000)*AR$5,(Z175-20000)*AR$5),0)</f>
        <v>500</v>
      </c>
      <c r="AS175" s="87" t="n">
        <f aca="false">IF(Z175&gt;25000,IF(Z175&gt;30000,(30000-25000)*AS$5,(Z175-25000)*AS$5),0)</f>
        <v>750</v>
      </c>
      <c r="AT175" s="82" t="n">
        <f aca="false">IF(Z175&gt;30000,(Z175-30000)*AT$5,0)</f>
        <v>16141.962</v>
      </c>
      <c r="AU175" s="89" t="n">
        <f aca="false">SUM(AO175:AT175)</f>
        <v>18228.962</v>
      </c>
      <c r="AV175" s="90" t="n">
        <f aca="false">AU175-AN175</f>
        <v>18179.06</v>
      </c>
      <c r="AW175" s="86"/>
      <c r="AX175" s="79" t="n">
        <f aca="false">Y175-AG175-AV175-AW175</f>
        <v>77532.539</v>
      </c>
      <c r="AY175" s="91" t="s">
        <v>35</v>
      </c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  <c r="BO175" s="124"/>
      <c r="BP175" s="124"/>
      <c r="BQ175" s="124"/>
      <c r="BR175" s="124"/>
      <c r="BS175" s="124"/>
      <c r="BT175" s="124"/>
      <c r="BU175" s="124"/>
      <c r="BV175" s="124"/>
      <c r="BW175" s="124"/>
      <c r="BX175" s="124"/>
      <c r="BY175" s="124"/>
      <c r="BZ175" s="124"/>
      <c r="CA175" s="124"/>
    </row>
    <row r="176" customFormat="false" ht="16.5" hidden="false" customHeight="true" outlineLevel="0" collapsed="false">
      <c r="B176" s="63" t="n">
        <v>171</v>
      </c>
      <c r="C176" s="63"/>
      <c r="D176" s="63"/>
      <c r="E176" s="64" t="s">
        <v>217</v>
      </c>
      <c r="F176" s="65" t="s">
        <v>57</v>
      </c>
      <c r="G176" s="66" t="n">
        <v>200</v>
      </c>
      <c r="H176" s="67" t="n">
        <v>6810.08</v>
      </c>
      <c r="I176" s="66" t="n">
        <v>100</v>
      </c>
      <c r="J176" s="68" t="n">
        <v>6184.22</v>
      </c>
      <c r="K176" s="66" t="n">
        <v>184</v>
      </c>
      <c r="L176" s="69" t="n">
        <v>5695.7</v>
      </c>
      <c r="M176" s="70" t="n">
        <f aca="false">(H176+J176+L176)/3</f>
        <v>6230</v>
      </c>
      <c r="N176" s="71" t="n">
        <v>4</v>
      </c>
      <c r="O176" s="71" t="n">
        <v>4</v>
      </c>
      <c r="P176" s="71" t="n">
        <v>4</v>
      </c>
      <c r="Q176" s="72" t="n">
        <f aca="false">SUM(N176:P176)/IF((3-COUNTIF(N176:P176,"NE")=0),1,(3-COUNTIF(N176:P176,"NE")))</f>
        <v>4</v>
      </c>
      <c r="R176" s="72" t="n">
        <f aca="false">IF(Q176&lt;=2,0,Q176)</f>
        <v>4</v>
      </c>
      <c r="S176" s="73" t="n">
        <f aca="false">M176*R176</f>
        <v>24920</v>
      </c>
      <c r="T176" s="74" t="n">
        <f aca="false">$M$3</f>
        <v>4.94188619900111</v>
      </c>
      <c r="U176" s="75" t="n">
        <f aca="false">ROUNDDOWN(S176*T176,2)</f>
        <v>123151.8</v>
      </c>
      <c r="V176" s="76"/>
      <c r="W176" s="21"/>
      <c r="X176" s="78" t="n">
        <f aca="false">VLOOKUP(E176,SALARIO!$D$4:$G$252,4,FALSE())</f>
        <v>5695.7</v>
      </c>
      <c r="Y176" s="79" t="n">
        <f aca="false">U176</f>
        <v>123151.8</v>
      </c>
      <c r="Z176" s="80" t="n">
        <f aca="false">X176+Y176</f>
        <v>128847.5</v>
      </c>
      <c r="AA176" s="81" t="n">
        <f aca="false">IF(X176&lt;=15000,X176*AA$5,15000*AA$5)</f>
        <v>284.785</v>
      </c>
      <c r="AB176" s="82" t="n">
        <f aca="false">IF(X176&lt;=15000,0,(X176-15000)*AB$5)</f>
        <v>0</v>
      </c>
      <c r="AC176" s="94" t="n">
        <f aca="false">SUM(AA176:AB176)</f>
        <v>284.785</v>
      </c>
      <c r="AD176" s="84" t="n">
        <f aca="false">IF(Z176&lt;=15000,Z176*AD$5,15000*AD$5)</f>
        <v>750</v>
      </c>
      <c r="AE176" s="82" t="n">
        <f aca="false">IF(Z176&lt;=15000,0,(Z176-15000)*AE$5)</f>
        <v>11384.75</v>
      </c>
      <c r="AF176" s="85" t="n">
        <f aca="false">SUM(AD176:AE176)</f>
        <v>12134.75</v>
      </c>
      <c r="AG176" s="86" t="n">
        <f aca="false">AF176-AC176</f>
        <v>11849.965</v>
      </c>
      <c r="AH176" s="84" t="n">
        <f aca="false">IF(X176&gt;3260,IF(X176&gt;9510,(9510-3260)*AH$5,(X176-3260)*AH$5),0)</f>
        <v>73.071</v>
      </c>
      <c r="AI176" s="87" t="n">
        <f aca="false">IF(X176&gt;9510,IF(X176&gt;15000,(15000-9510)*AI$5,(X176-9510)*AI$5),0)</f>
        <v>0</v>
      </c>
      <c r="AJ176" s="87" t="n">
        <f aca="false">IF(X176&gt;15000,IF(X176&gt;20000,(20000-15000)*AJ$5,(X176-15000)*AJ$5),0)</f>
        <v>0</v>
      </c>
      <c r="AK176" s="87" t="n">
        <f aca="false">IF(X176&gt;20000,IF(X176&gt;25000,(25000-20000)*AK$5,(X176-20000)*AK$5),0)</f>
        <v>0</v>
      </c>
      <c r="AL176" s="87" t="n">
        <f aca="false">IF(X176&gt;25000,IF(X176&gt;30000,(30000-25000)*AL$5,(X176-25000)*AL$5),0)</f>
        <v>0</v>
      </c>
      <c r="AM176" s="82" t="n">
        <f aca="false">IF(X176&gt;30000,(X176-30000)*AM$5,0)</f>
        <v>0</v>
      </c>
      <c r="AN176" s="89" t="n">
        <f aca="false">SUM(AH176:AM176)</f>
        <v>73.071</v>
      </c>
      <c r="AO176" s="84" t="n">
        <f aca="false">IF(Z176&gt;3260,IF(Z176&gt;9510,(9510-3260)*AO$5,(Z176-3260)*AO$5),0)</f>
        <v>187.5</v>
      </c>
      <c r="AP176" s="87" t="n">
        <f aca="false">IF(Z176&gt;9510,IF(Z176&gt;15000,(15000-9510)*AP$5,(Z176-9510)*AP$5),0)</f>
        <v>274.5</v>
      </c>
      <c r="AQ176" s="87" t="n">
        <f aca="false">IF(Z176&gt;15000,IF(Z176&gt;20000,(20000-15000)*AQ$5,(Z176-15000)*AQ$5),0)</f>
        <v>375</v>
      </c>
      <c r="AR176" s="87" t="n">
        <f aca="false">IF(Z176&gt;20000,IF(Z176&gt;25000,(25000-20000)*AR$5,(Z176-20000)*AR$5),0)</f>
        <v>500</v>
      </c>
      <c r="AS176" s="87" t="n">
        <f aca="false">IF(Z176&gt;25000,IF(Z176&gt;30000,(30000-25000)*AS$5,(Z176-25000)*AS$5),0)</f>
        <v>750</v>
      </c>
      <c r="AT176" s="82" t="n">
        <f aca="false">IF(Z176&gt;30000,(Z176-30000)*AT$5,0)</f>
        <v>19769.5</v>
      </c>
      <c r="AU176" s="89" t="n">
        <f aca="false">SUM(AO176:AT176)</f>
        <v>21856.5</v>
      </c>
      <c r="AV176" s="90" t="n">
        <f aca="false">AU176-AN176</f>
        <v>21783.429</v>
      </c>
      <c r="AW176" s="86"/>
      <c r="AX176" s="79" t="n">
        <f aca="false">Y176-AG176-AV176-AW176</f>
        <v>89518.406</v>
      </c>
      <c r="AY176" s="91" t="s">
        <v>35</v>
      </c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  <c r="BO176" s="124"/>
      <c r="BP176" s="124"/>
      <c r="BQ176" s="124"/>
      <c r="BR176" s="124"/>
      <c r="BS176" s="124"/>
      <c r="BT176" s="124"/>
      <c r="BU176" s="124"/>
      <c r="BV176" s="124"/>
      <c r="BW176" s="124"/>
      <c r="BX176" s="124"/>
      <c r="BY176" s="124"/>
      <c r="BZ176" s="124"/>
      <c r="CA176" s="124"/>
    </row>
    <row r="177" customFormat="false" ht="16.5" hidden="false" customHeight="true" outlineLevel="0" collapsed="false">
      <c r="B177" s="63" t="n">
        <v>172</v>
      </c>
      <c r="C177" s="63"/>
      <c r="D177" s="63"/>
      <c r="E177" s="64" t="s">
        <v>218</v>
      </c>
      <c r="F177" s="65" t="s">
        <v>57</v>
      </c>
      <c r="G177" s="66" t="n">
        <v>0</v>
      </c>
      <c r="H177" s="67" t="n">
        <v>0</v>
      </c>
      <c r="I177" s="66"/>
      <c r="J177" s="68"/>
      <c r="K177" s="66"/>
      <c r="L177" s="69"/>
      <c r="M177" s="70" t="n">
        <f aca="false">(H177+J177+L177)/3</f>
        <v>0</v>
      </c>
      <c r="N177" s="93" t="s">
        <v>41</v>
      </c>
      <c r="O177" s="93" t="s">
        <v>41</v>
      </c>
      <c r="P177" s="93" t="s">
        <v>41</v>
      </c>
      <c r="Q177" s="72" t="n">
        <f aca="false">SUM(N177:P177)/IF((3-COUNTIF(N177:P177,"NE")=0),1,(3-COUNTIF(N177:P177,"NE")))</f>
        <v>0</v>
      </c>
      <c r="R177" s="72" t="n">
        <f aca="false">IF(Q177&lt;=2,0,Q177)</f>
        <v>0</v>
      </c>
      <c r="S177" s="73" t="n">
        <f aca="false">M177*R177</f>
        <v>0</v>
      </c>
      <c r="T177" s="74" t="n">
        <f aca="false">$M$3</f>
        <v>4.94188619900111</v>
      </c>
      <c r="U177" s="75" t="n">
        <f aca="false">ROUNDDOWN(S177*T177,2)</f>
        <v>0</v>
      </c>
      <c r="V177" s="76"/>
      <c r="W177" s="21"/>
      <c r="X177" s="78" t="n">
        <v>0</v>
      </c>
      <c r="Y177" s="79" t="n">
        <f aca="false">U177</f>
        <v>0</v>
      </c>
      <c r="Z177" s="80" t="n">
        <f aca="false">X177+Y177</f>
        <v>0</v>
      </c>
      <c r="AA177" s="81" t="n">
        <f aca="false">IF(X177&lt;=15000,X177*AA$5,15000*AA$5)</f>
        <v>0</v>
      </c>
      <c r="AB177" s="82" t="n">
        <f aca="false">IF(X177&lt;=15000,0,(X177-15000)*AB$5)</f>
        <v>0</v>
      </c>
      <c r="AC177" s="94" t="n">
        <f aca="false">SUM(AA177:AB177)</f>
        <v>0</v>
      </c>
      <c r="AD177" s="84" t="n">
        <f aca="false">IF(Z177&lt;=15000,Z177*AD$5,15000*AD$5)</f>
        <v>0</v>
      </c>
      <c r="AE177" s="82" t="n">
        <f aca="false">IF(Z177&lt;=15000,0,(Z177-15000)*AE$5)</f>
        <v>0</v>
      </c>
      <c r="AF177" s="85" t="n">
        <f aca="false">SUM(AD177:AE177)</f>
        <v>0</v>
      </c>
      <c r="AG177" s="86" t="n">
        <f aca="false">AF177-AC177</f>
        <v>0</v>
      </c>
      <c r="AH177" s="84" t="n">
        <f aca="false">IF(X177&gt;3260,IF(X177&gt;9510,(9510-3260)*AH$5,(X177-3260)*AH$5),0)</f>
        <v>0</v>
      </c>
      <c r="AI177" s="87" t="n">
        <f aca="false">IF(X177&gt;9510,IF(X177&gt;15000,(15000-9510)*AI$5,(X177-9510)*AI$5),0)</f>
        <v>0</v>
      </c>
      <c r="AJ177" s="87" t="n">
        <f aca="false">IF(X177&gt;15000,IF(X177&gt;20000,(20000-15000)*AJ$5,(X177-15000)*AJ$5),0)</f>
        <v>0</v>
      </c>
      <c r="AK177" s="87" t="n">
        <f aca="false">IF(X177&gt;20000,IF(X177&gt;25000,(25000-20000)*AK$5,(X177-20000)*AK$5),0)</f>
        <v>0</v>
      </c>
      <c r="AL177" s="87" t="n">
        <f aca="false">IF(X177&gt;25000,IF(X177&gt;30000,(30000-25000)*AL$5,(X177-25000)*AL$5),0)</f>
        <v>0</v>
      </c>
      <c r="AM177" s="82" t="n">
        <f aca="false">IF(X177&gt;30000,(X177-30000)*AM$5,0)</f>
        <v>0</v>
      </c>
      <c r="AN177" s="89" t="n">
        <f aca="false">SUM(AH177:AM177)</f>
        <v>0</v>
      </c>
      <c r="AO177" s="84" t="n">
        <f aca="false">IF(Z177&gt;3260,IF(Z177&gt;9510,(9510-3260)*AO$5,(Z177-3260)*AO$5),0)</f>
        <v>0</v>
      </c>
      <c r="AP177" s="87" t="n">
        <f aca="false">IF(Z177&gt;9510,IF(Z177&gt;15000,(15000-9510)*AP$5,(Z177-9510)*AP$5),0)</f>
        <v>0</v>
      </c>
      <c r="AQ177" s="87" t="n">
        <f aca="false">IF(Z177&gt;15000,IF(Z177&gt;20000,(20000-15000)*AQ$5,(Z177-15000)*AQ$5),0)</f>
        <v>0</v>
      </c>
      <c r="AR177" s="87" t="n">
        <f aca="false">IF(Z177&gt;20000,IF(Z177&gt;25000,(25000-20000)*AR$5,(Z177-20000)*AR$5),0)</f>
        <v>0</v>
      </c>
      <c r="AS177" s="87" t="n">
        <f aca="false">IF(Z177&gt;25000,IF(Z177&gt;30000,(30000-25000)*AS$5,(Z177-25000)*AS$5),0)</f>
        <v>0</v>
      </c>
      <c r="AT177" s="82" t="n">
        <f aca="false">IF(Z177&gt;30000,(Z177-30000)*AT$5,0)</f>
        <v>0</v>
      </c>
      <c r="AU177" s="89" t="n">
        <f aca="false">SUM(AO177:AT177)</f>
        <v>0</v>
      </c>
      <c r="AV177" s="90" t="n">
        <f aca="false">AU177-AN177</f>
        <v>0</v>
      </c>
      <c r="AW177" s="86"/>
      <c r="AX177" s="79" t="n">
        <f aca="false">Y177-AG177-AV177-AW177</f>
        <v>0</v>
      </c>
      <c r="AY177" s="91" t="s">
        <v>35</v>
      </c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  <c r="BO177" s="124"/>
      <c r="BP177" s="124"/>
      <c r="BQ177" s="124"/>
      <c r="BR177" s="124"/>
      <c r="BS177" s="124"/>
      <c r="BT177" s="124"/>
      <c r="BU177" s="124"/>
      <c r="BV177" s="124"/>
      <c r="BW177" s="124"/>
      <c r="BX177" s="124"/>
      <c r="BY177" s="124"/>
      <c r="BZ177" s="124"/>
      <c r="CA177" s="124"/>
    </row>
    <row r="178" customFormat="false" ht="16.5" hidden="false" customHeight="true" outlineLevel="0" collapsed="false">
      <c r="B178" s="63" t="n">
        <v>173</v>
      </c>
      <c r="C178" s="63"/>
      <c r="D178" s="63"/>
      <c r="E178" s="64" t="s">
        <v>219</v>
      </c>
      <c r="F178" s="65" t="s">
        <v>43</v>
      </c>
      <c r="G178" s="66" t="n">
        <v>200</v>
      </c>
      <c r="H178" s="67" t="n">
        <v>5886.67</v>
      </c>
      <c r="I178" s="66" t="n">
        <v>196</v>
      </c>
      <c r="J178" s="68" t="n">
        <v>5244.49</v>
      </c>
      <c r="K178" s="66" t="n">
        <v>184</v>
      </c>
      <c r="L178" s="69" t="n">
        <v>4923.4</v>
      </c>
      <c r="M178" s="70" t="n">
        <f aca="false">(H178+J178+L178)/3</f>
        <v>5351.52</v>
      </c>
      <c r="N178" s="71" t="n">
        <v>4</v>
      </c>
      <c r="O178" s="71" t="n">
        <v>4</v>
      </c>
      <c r="P178" s="71" t="n">
        <v>4</v>
      </c>
      <c r="Q178" s="72" t="n">
        <f aca="false">SUM(N178:P178)/IF((3-COUNTIF(N178:P178,"NE")=0),1,(3-COUNTIF(N178:P178,"NE")))</f>
        <v>4</v>
      </c>
      <c r="R178" s="72" t="n">
        <f aca="false">IF(Q178&lt;=2,0,Q178)</f>
        <v>4</v>
      </c>
      <c r="S178" s="73" t="n">
        <f aca="false">M178*R178</f>
        <v>21406.08</v>
      </c>
      <c r="T178" s="74" t="n">
        <f aca="false">$M$3</f>
        <v>4.94188619900111</v>
      </c>
      <c r="U178" s="75" t="n">
        <f aca="false">ROUNDDOWN(S178*T178,2)</f>
        <v>105786.41</v>
      </c>
      <c r="V178" s="76"/>
      <c r="W178" s="21"/>
      <c r="X178" s="78" t="n">
        <f aca="false">VLOOKUP(E178,SALARIO!$D$4:$G$252,4,FALSE())</f>
        <v>4923.4</v>
      </c>
      <c r="Y178" s="79" t="n">
        <f aca="false">U178</f>
        <v>105786.41</v>
      </c>
      <c r="Z178" s="80" t="n">
        <f aca="false">X178+Y178</f>
        <v>110709.81</v>
      </c>
      <c r="AA178" s="81" t="n">
        <f aca="false">IF(X178&lt;=15000,X178*AA$5,15000*AA$5)</f>
        <v>246.17</v>
      </c>
      <c r="AB178" s="82" t="n">
        <f aca="false">IF(X178&lt;=15000,0,(X178-15000)*AB$5)</f>
        <v>0</v>
      </c>
      <c r="AC178" s="94" t="n">
        <f aca="false">SUM(AA178:AB178)</f>
        <v>246.17</v>
      </c>
      <c r="AD178" s="84" t="n">
        <f aca="false">IF(Z178&lt;=15000,Z178*AD$5,15000*AD$5)</f>
        <v>750</v>
      </c>
      <c r="AE178" s="82" t="n">
        <f aca="false">IF(Z178&lt;=15000,0,(Z178-15000)*AE$5)</f>
        <v>9570.981</v>
      </c>
      <c r="AF178" s="85" t="n">
        <f aca="false">SUM(AD178:AE178)</f>
        <v>10320.981</v>
      </c>
      <c r="AG178" s="86" t="n">
        <f aca="false">AF178-AC178</f>
        <v>10074.811</v>
      </c>
      <c r="AH178" s="84" t="n">
        <f aca="false">IF(X178&gt;3260,IF(X178&gt;9510,(9510-3260)*AH$5,(X178-3260)*AH$5),0)</f>
        <v>49.902</v>
      </c>
      <c r="AI178" s="87" t="n">
        <f aca="false">IF(X178&gt;9510,IF(X178&gt;15000,(15000-9510)*AI$5,(X178-9510)*AI$5),0)</f>
        <v>0</v>
      </c>
      <c r="AJ178" s="87" t="n">
        <f aca="false">IF(X178&gt;15000,IF(X178&gt;20000,(20000-15000)*AJ$5,(X178-15000)*AJ$5),0)</f>
        <v>0</v>
      </c>
      <c r="AK178" s="87" t="n">
        <f aca="false">IF(X178&gt;20000,IF(X178&gt;25000,(25000-20000)*AK$5,(X178-20000)*AK$5),0)</f>
        <v>0</v>
      </c>
      <c r="AL178" s="87" t="n">
        <f aca="false">IF(X178&gt;25000,IF(X178&gt;30000,(30000-25000)*AL$5,(X178-25000)*AL$5),0)</f>
        <v>0</v>
      </c>
      <c r="AM178" s="82" t="n">
        <f aca="false">IF(X178&gt;30000,(X178-30000)*AM$5,0)</f>
        <v>0</v>
      </c>
      <c r="AN178" s="89" t="n">
        <f aca="false">SUM(AH178:AM178)</f>
        <v>49.902</v>
      </c>
      <c r="AO178" s="84" t="n">
        <f aca="false">IF(Z178&gt;3260,IF(Z178&gt;9510,(9510-3260)*AO$5,(Z178-3260)*AO$5),0)</f>
        <v>187.5</v>
      </c>
      <c r="AP178" s="87" t="n">
        <f aca="false">IF(Z178&gt;9510,IF(Z178&gt;15000,(15000-9510)*AP$5,(Z178-9510)*AP$5),0)</f>
        <v>274.5</v>
      </c>
      <c r="AQ178" s="87" t="n">
        <f aca="false">IF(Z178&gt;15000,IF(Z178&gt;20000,(20000-15000)*AQ$5,(Z178-15000)*AQ$5),0)</f>
        <v>375</v>
      </c>
      <c r="AR178" s="87" t="n">
        <f aca="false">IF(Z178&gt;20000,IF(Z178&gt;25000,(25000-20000)*AR$5,(Z178-20000)*AR$5),0)</f>
        <v>500</v>
      </c>
      <c r="AS178" s="87" t="n">
        <f aca="false">IF(Z178&gt;25000,IF(Z178&gt;30000,(30000-25000)*AS$5,(Z178-25000)*AS$5),0)</f>
        <v>750</v>
      </c>
      <c r="AT178" s="82" t="n">
        <f aca="false">IF(Z178&gt;30000,(Z178-30000)*AT$5,0)</f>
        <v>16141.962</v>
      </c>
      <c r="AU178" s="89" t="n">
        <f aca="false">SUM(AO178:AT178)</f>
        <v>18228.962</v>
      </c>
      <c r="AV178" s="90" t="n">
        <f aca="false">AU178-AN178</f>
        <v>18179.06</v>
      </c>
      <c r="AW178" s="86"/>
      <c r="AX178" s="79" t="n">
        <f aca="false">Y178-AG178-AV178-AW178</f>
        <v>77532.539</v>
      </c>
      <c r="AY178" s="91" t="s">
        <v>35</v>
      </c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  <c r="BO178" s="124"/>
      <c r="BP178" s="124"/>
      <c r="BQ178" s="124"/>
      <c r="BR178" s="124"/>
      <c r="BS178" s="124"/>
      <c r="BT178" s="124"/>
      <c r="BU178" s="124"/>
      <c r="BV178" s="124"/>
      <c r="BW178" s="124"/>
      <c r="BX178" s="124"/>
      <c r="BY178" s="124"/>
      <c r="BZ178" s="124"/>
      <c r="CA178" s="124"/>
    </row>
    <row r="179" customFormat="false" ht="16.5" hidden="false" customHeight="true" outlineLevel="0" collapsed="false">
      <c r="B179" s="63" t="n">
        <v>174</v>
      </c>
      <c r="C179" s="63"/>
      <c r="D179" s="63"/>
      <c r="E179" s="64" t="s">
        <v>220</v>
      </c>
      <c r="F179" s="65" t="s">
        <v>47</v>
      </c>
      <c r="G179" s="66" t="n">
        <v>191.25</v>
      </c>
      <c r="H179" s="67" t="n">
        <v>4885.34</v>
      </c>
      <c r="I179" s="66" t="n">
        <v>200</v>
      </c>
      <c r="J179" s="68" t="n">
        <v>4790.05</v>
      </c>
      <c r="K179" s="66" t="n">
        <v>200</v>
      </c>
      <c r="L179" s="69" t="n">
        <v>4790.05</v>
      </c>
      <c r="M179" s="70" t="n">
        <f aca="false">(H179+J179+L179)/3</f>
        <v>4821.81333333333</v>
      </c>
      <c r="N179" s="71" t="n">
        <v>4</v>
      </c>
      <c r="O179" s="71" t="n">
        <v>4</v>
      </c>
      <c r="P179" s="71" t="n">
        <v>4</v>
      </c>
      <c r="Q179" s="72" t="n">
        <f aca="false">SUM(N179:P179)/IF((3-COUNTIF(N179:P179,"NE")=0),1,(3-COUNTIF(N179:P179,"NE")))</f>
        <v>4</v>
      </c>
      <c r="R179" s="72" t="n">
        <f aca="false">IF(Q179&lt;=2,0,Q179)</f>
        <v>4</v>
      </c>
      <c r="S179" s="73" t="n">
        <f aca="false">M179*R179</f>
        <v>19287.2533333333</v>
      </c>
      <c r="T179" s="74" t="n">
        <f aca="false">$M$3</f>
        <v>4.94188619900111</v>
      </c>
      <c r="U179" s="75" t="n">
        <f aca="false">ROUNDDOWN(S179*T179,2)</f>
        <v>95315.41</v>
      </c>
      <c r="V179" s="76"/>
      <c r="W179" s="21"/>
      <c r="X179" s="78" t="n">
        <f aca="false">VLOOKUP(E179,SALARIO!$D$4:$G$252,4,FALSE())</f>
        <v>4790.05</v>
      </c>
      <c r="Y179" s="79" t="n">
        <f aca="false">U179</f>
        <v>95315.41</v>
      </c>
      <c r="Z179" s="80" t="n">
        <f aca="false">X179+Y179</f>
        <v>100105.46</v>
      </c>
      <c r="AA179" s="81" t="n">
        <f aca="false">IF(X179&lt;=15000,X179*AA$5,15000*AA$5)</f>
        <v>239.5025</v>
      </c>
      <c r="AB179" s="82" t="n">
        <f aca="false">IF(X179&lt;=15000,0,(X179-15000)*AB$5)</f>
        <v>0</v>
      </c>
      <c r="AC179" s="94" t="n">
        <f aca="false">SUM(AA179:AB179)</f>
        <v>239.5025</v>
      </c>
      <c r="AD179" s="84" t="n">
        <f aca="false">IF(Z179&lt;=15000,Z179*AD$5,15000*AD$5)</f>
        <v>750</v>
      </c>
      <c r="AE179" s="82" t="n">
        <f aca="false">IF(Z179&lt;=15000,0,(Z179-15000)*AE$5)</f>
        <v>8510.546</v>
      </c>
      <c r="AF179" s="85" t="n">
        <f aca="false">SUM(AD179:AE179)</f>
        <v>9260.546</v>
      </c>
      <c r="AG179" s="86" t="n">
        <f aca="false">AF179-AC179</f>
        <v>9021.0435</v>
      </c>
      <c r="AH179" s="84" t="n">
        <f aca="false">IF(X179&gt;3260,IF(X179&gt;9510,(9510-3260)*AH$5,(X179-3260)*AH$5),0)</f>
        <v>45.9015</v>
      </c>
      <c r="AI179" s="87" t="n">
        <f aca="false">IF(X179&gt;9510,IF(X179&gt;15000,(15000-9510)*AI$5,(X179-9510)*AI$5),0)</f>
        <v>0</v>
      </c>
      <c r="AJ179" s="87" t="n">
        <f aca="false">IF(X179&gt;15000,IF(X179&gt;20000,(20000-15000)*AJ$5,(X179-15000)*AJ$5),0)</f>
        <v>0</v>
      </c>
      <c r="AK179" s="87" t="n">
        <f aca="false">IF(X179&gt;20000,IF(X179&gt;25000,(25000-20000)*AK$5,(X179-20000)*AK$5),0)</f>
        <v>0</v>
      </c>
      <c r="AL179" s="87" t="n">
        <f aca="false">IF(X179&gt;25000,IF(X179&gt;30000,(30000-25000)*AL$5,(X179-25000)*AL$5),0)</f>
        <v>0</v>
      </c>
      <c r="AM179" s="82" t="n">
        <f aca="false">IF(X179&gt;30000,(X179-30000)*AM$5,0)</f>
        <v>0</v>
      </c>
      <c r="AN179" s="89" t="n">
        <f aca="false">SUM(AH179:AM179)</f>
        <v>45.9015</v>
      </c>
      <c r="AO179" s="84" t="n">
        <f aca="false">IF(Z179&gt;3260,IF(Z179&gt;9510,(9510-3260)*AO$5,(Z179-3260)*AO$5),0)</f>
        <v>187.5</v>
      </c>
      <c r="AP179" s="87" t="n">
        <f aca="false">IF(Z179&gt;9510,IF(Z179&gt;15000,(15000-9510)*AP$5,(Z179-9510)*AP$5),0)</f>
        <v>274.5</v>
      </c>
      <c r="AQ179" s="87" t="n">
        <f aca="false">IF(Z179&gt;15000,IF(Z179&gt;20000,(20000-15000)*AQ$5,(Z179-15000)*AQ$5),0)</f>
        <v>375</v>
      </c>
      <c r="AR179" s="87" t="n">
        <f aca="false">IF(Z179&gt;20000,IF(Z179&gt;25000,(25000-20000)*AR$5,(Z179-20000)*AR$5),0)</f>
        <v>500</v>
      </c>
      <c r="AS179" s="87" t="n">
        <f aca="false">IF(Z179&gt;25000,IF(Z179&gt;30000,(30000-25000)*AS$5,(Z179-25000)*AS$5),0)</f>
        <v>750</v>
      </c>
      <c r="AT179" s="82" t="n">
        <f aca="false">IF(Z179&gt;30000,(Z179-30000)*AT$5,0)</f>
        <v>14021.092</v>
      </c>
      <c r="AU179" s="89" t="n">
        <f aca="false">SUM(AO179:AT179)</f>
        <v>16108.092</v>
      </c>
      <c r="AV179" s="90" t="n">
        <f aca="false">AU179-AN179</f>
        <v>16062.1905</v>
      </c>
      <c r="AW179" s="86"/>
      <c r="AX179" s="79" t="n">
        <f aca="false">Y179-AG179-AV179-AW179</f>
        <v>70232.176</v>
      </c>
      <c r="AY179" s="91" t="s">
        <v>35</v>
      </c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  <c r="BO179" s="124"/>
      <c r="BP179" s="124"/>
      <c r="BQ179" s="124"/>
      <c r="BR179" s="124"/>
      <c r="BS179" s="124"/>
      <c r="BT179" s="124"/>
      <c r="BU179" s="124"/>
      <c r="BV179" s="124"/>
      <c r="BW179" s="124"/>
      <c r="BX179" s="124"/>
      <c r="BY179" s="124"/>
      <c r="BZ179" s="124"/>
      <c r="CA179" s="124"/>
    </row>
    <row r="180" customFormat="false" ht="16.5" hidden="false" customHeight="true" outlineLevel="0" collapsed="false">
      <c r="B180" s="63" t="n">
        <v>175</v>
      </c>
      <c r="C180" s="63"/>
      <c r="D180" s="63"/>
      <c r="E180" s="64" t="s">
        <v>221</v>
      </c>
      <c r="F180" s="65" t="s">
        <v>47</v>
      </c>
      <c r="G180" s="66" t="n">
        <v>204</v>
      </c>
      <c r="H180" s="67" t="n">
        <v>5496.01</v>
      </c>
      <c r="I180" s="66" t="n">
        <v>195.25</v>
      </c>
      <c r="J180" s="68" t="n">
        <v>4675.3</v>
      </c>
      <c r="K180" s="66" t="n">
        <v>182.5</v>
      </c>
      <c r="L180" s="69" t="n">
        <v>4369.96</v>
      </c>
      <c r="M180" s="70" t="n">
        <f aca="false">(H180+J180+L180)/3</f>
        <v>4847.09</v>
      </c>
      <c r="N180" s="71" t="n">
        <v>4</v>
      </c>
      <c r="O180" s="71" t="n">
        <v>4</v>
      </c>
      <c r="P180" s="71" t="n">
        <v>4</v>
      </c>
      <c r="Q180" s="72" t="n">
        <f aca="false">SUM(N180:P180)/IF((3-COUNTIF(N180:P180,"NE")=0),1,(3-COUNTIF(N180:P180,"NE")))</f>
        <v>4</v>
      </c>
      <c r="R180" s="72" t="n">
        <f aca="false">IF(Q180&lt;=2,0,Q180)</f>
        <v>4</v>
      </c>
      <c r="S180" s="73" t="n">
        <f aca="false">M180*R180</f>
        <v>19388.36</v>
      </c>
      <c r="T180" s="74" t="n">
        <f aca="false">$M$3</f>
        <v>4.94188619900111</v>
      </c>
      <c r="U180" s="75" t="n">
        <f aca="false">ROUNDDOWN(S180*T180,2)</f>
        <v>95815.06</v>
      </c>
      <c r="V180" s="76"/>
      <c r="W180" s="21"/>
      <c r="X180" s="78" t="n">
        <f aca="false">VLOOKUP(E180,SALARIO!$D$4:$G$252,4,FALSE())</f>
        <v>4369.96</v>
      </c>
      <c r="Y180" s="79" t="n">
        <f aca="false">U180</f>
        <v>95815.06</v>
      </c>
      <c r="Z180" s="80" t="n">
        <f aca="false">X180+Y180</f>
        <v>100185.02</v>
      </c>
      <c r="AA180" s="81" t="n">
        <f aca="false">IF(X180&lt;=15000,X180*AA$5,15000*AA$5)</f>
        <v>218.498</v>
      </c>
      <c r="AB180" s="82" t="n">
        <f aca="false">IF(X180&lt;=15000,0,(X180-15000)*AB$5)</f>
        <v>0</v>
      </c>
      <c r="AC180" s="94" t="n">
        <f aca="false">SUM(AA180:AB180)</f>
        <v>218.498</v>
      </c>
      <c r="AD180" s="84" t="n">
        <f aca="false">IF(Z180&lt;=15000,Z180*AD$5,15000*AD$5)</f>
        <v>750</v>
      </c>
      <c r="AE180" s="82" t="n">
        <f aca="false">IF(Z180&lt;=15000,0,(Z180-15000)*AE$5)</f>
        <v>8518.502</v>
      </c>
      <c r="AF180" s="85" t="n">
        <f aca="false">SUM(AD180:AE180)</f>
        <v>9268.502</v>
      </c>
      <c r="AG180" s="86" t="n">
        <f aca="false">AF180-AC180</f>
        <v>9050.004</v>
      </c>
      <c r="AH180" s="84" t="n">
        <f aca="false">IF(X180&gt;3260,IF(X180&gt;9510,(9510-3260)*AH$5,(X180-3260)*AH$5),0)</f>
        <v>33.2988</v>
      </c>
      <c r="AI180" s="87" t="n">
        <f aca="false">IF(X180&gt;9510,IF(X180&gt;15000,(15000-9510)*AI$5,(X180-9510)*AI$5),0)</f>
        <v>0</v>
      </c>
      <c r="AJ180" s="87" t="n">
        <f aca="false">IF(X180&gt;15000,IF(X180&gt;20000,(20000-15000)*AJ$5,(X180-15000)*AJ$5),0)</f>
        <v>0</v>
      </c>
      <c r="AK180" s="87" t="n">
        <f aca="false">IF(X180&gt;20000,IF(X180&gt;25000,(25000-20000)*AK$5,(X180-20000)*AK$5),0)</f>
        <v>0</v>
      </c>
      <c r="AL180" s="87" t="n">
        <f aca="false">IF(X180&gt;25000,IF(X180&gt;30000,(30000-25000)*AL$5,(X180-25000)*AL$5),0)</f>
        <v>0</v>
      </c>
      <c r="AM180" s="82" t="n">
        <f aca="false">IF(X180&gt;30000,(X180-30000)*AM$5,0)</f>
        <v>0</v>
      </c>
      <c r="AN180" s="89" t="n">
        <f aca="false">SUM(AH180:AM180)</f>
        <v>33.2988</v>
      </c>
      <c r="AO180" s="84" t="n">
        <f aca="false">IF(Z180&gt;3260,IF(Z180&gt;9510,(9510-3260)*AO$5,(Z180-3260)*AO$5),0)</f>
        <v>187.5</v>
      </c>
      <c r="AP180" s="87" t="n">
        <f aca="false">IF(Z180&gt;9510,IF(Z180&gt;15000,(15000-9510)*AP$5,(Z180-9510)*AP$5),0)</f>
        <v>274.5</v>
      </c>
      <c r="AQ180" s="87" t="n">
        <f aca="false">IF(Z180&gt;15000,IF(Z180&gt;20000,(20000-15000)*AQ$5,(Z180-15000)*AQ$5),0)</f>
        <v>375</v>
      </c>
      <c r="AR180" s="87" t="n">
        <f aca="false">IF(Z180&gt;20000,IF(Z180&gt;25000,(25000-20000)*AR$5,(Z180-20000)*AR$5),0)</f>
        <v>500</v>
      </c>
      <c r="AS180" s="87" t="n">
        <f aca="false">IF(Z180&gt;25000,IF(Z180&gt;30000,(30000-25000)*AS$5,(Z180-25000)*AS$5),0)</f>
        <v>750</v>
      </c>
      <c r="AT180" s="82" t="n">
        <f aca="false">IF(Z180&gt;30000,(Z180-30000)*AT$5,0)</f>
        <v>14037.004</v>
      </c>
      <c r="AU180" s="89" t="n">
        <f aca="false">SUM(AO180:AT180)</f>
        <v>16124.004</v>
      </c>
      <c r="AV180" s="90" t="n">
        <f aca="false">AU180-AN180</f>
        <v>16090.7052</v>
      </c>
      <c r="AW180" s="86"/>
      <c r="AX180" s="79" t="n">
        <f aca="false">Y180-AG180-AV180-AW180</f>
        <v>70674.3508</v>
      </c>
      <c r="AY180" s="91" t="s">
        <v>35</v>
      </c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  <c r="BO180" s="124"/>
      <c r="BP180" s="124"/>
      <c r="BQ180" s="124"/>
      <c r="BR180" s="124"/>
      <c r="BS180" s="124"/>
      <c r="BT180" s="124"/>
      <c r="BU180" s="124"/>
      <c r="BV180" s="124"/>
      <c r="BW180" s="124"/>
      <c r="BX180" s="124"/>
      <c r="BY180" s="124"/>
      <c r="BZ180" s="124"/>
      <c r="CA180" s="124"/>
    </row>
    <row r="181" customFormat="false" ht="16.5" hidden="false" customHeight="true" outlineLevel="0" collapsed="false">
      <c r="B181" s="62" t="n">
        <v>176</v>
      </c>
      <c r="C181" s="62"/>
      <c r="D181" s="62"/>
      <c r="E181" s="92" t="s">
        <v>222</v>
      </c>
      <c r="F181" s="65" t="s">
        <v>57</v>
      </c>
      <c r="G181" s="66"/>
      <c r="H181" s="67"/>
      <c r="I181" s="66" t="n">
        <v>124</v>
      </c>
      <c r="J181" s="68" t="n">
        <v>3838.41</v>
      </c>
      <c r="K181" s="66" t="n">
        <v>184</v>
      </c>
      <c r="L181" s="69" t="n">
        <v>5695.7</v>
      </c>
      <c r="M181" s="70" t="n">
        <f aca="false">(H181+J181+L181)/3</f>
        <v>3178.03666666667</v>
      </c>
      <c r="N181" s="93" t="s">
        <v>41</v>
      </c>
      <c r="O181" s="71" t="n">
        <v>4</v>
      </c>
      <c r="P181" s="71" t="n">
        <v>4</v>
      </c>
      <c r="Q181" s="72" t="n">
        <f aca="false">SUM(N181:P181)/IF((3-COUNTIF(N181:P181,"NE")=0),1,(3-COUNTIF(N181:P181,"NE")))</f>
        <v>4</v>
      </c>
      <c r="R181" s="72" t="n">
        <f aca="false">IF(Q181&lt;=2,0,Q181)</f>
        <v>4</v>
      </c>
      <c r="S181" s="73" t="n">
        <f aca="false">M181*R181</f>
        <v>12712.1466666667</v>
      </c>
      <c r="T181" s="74" t="n">
        <f aca="false">$M$3</f>
        <v>4.94188619900111</v>
      </c>
      <c r="U181" s="75" t="n">
        <f aca="false">ROUNDDOWN(S181*T181,2)</f>
        <v>62821.98</v>
      </c>
      <c r="V181" s="76"/>
      <c r="W181" s="21"/>
      <c r="X181" s="78" t="n">
        <f aca="false">VLOOKUP(E181,SALARIO!$D$4:$G$252,4,FALSE())</f>
        <v>3958.02</v>
      </c>
      <c r="Y181" s="79" t="n">
        <f aca="false">U181</f>
        <v>62821.98</v>
      </c>
      <c r="Z181" s="80" t="n">
        <f aca="false">X181+Y181</f>
        <v>66780</v>
      </c>
      <c r="AA181" s="81" t="n">
        <f aca="false">IF(X181&lt;=15000,X181*AA$5,15000*AA$5)</f>
        <v>197.901</v>
      </c>
      <c r="AB181" s="82" t="n">
        <f aca="false">IF(X181&lt;=15000,0,(X181-15000)*AB$5)</f>
        <v>0</v>
      </c>
      <c r="AC181" s="94" t="n">
        <f aca="false">SUM(AA181:AB181)</f>
        <v>197.901</v>
      </c>
      <c r="AD181" s="84" t="n">
        <f aca="false">IF(Z181&lt;=15000,Z181*AD$5,15000*AD$5)</f>
        <v>750</v>
      </c>
      <c r="AE181" s="82" t="n">
        <f aca="false">IF(Z181&lt;=15000,0,(Z181-15000)*AE$5)</f>
        <v>5178</v>
      </c>
      <c r="AF181" s="85" t="n">
        <f aca="false">SUM(AD181:AE181)</f>
        <v>5928</v>
      </c>
      <c r="AG181" s="86" t="n">
        <f aca="false">AF181-AC181</f>
        <v>5730.099</v>
      </c>
      <c r="AH181" s="84" t="n">
        <f aca="false">IF(X181&gt;3260,IF(X181&gt;9510,(9510-3260)*AH$5,(X181-3260)*AH$5),0)</f>
        <v>20.9406</v>
      </c>
      <c r="AI181" s="87" t="n">
        <f aca="false">IF(X181&gt;9510,IF(X181&gt;15000,(15000-9510)*AI$5,(X181-9510)*AI$5),0)</f>
        <v>0</v>
      </c>
      <c r="AJ181" s="87" t="n">
        <f aca="false">IF(X181&gt;15000,IF(X181&gt;20000,(20000-15000)*AJ$5,(X181-15000)*AJ$5),0)</f>
        <v>0</v>
      </c>
      <c r="AK181" s="87" t="n">
        <f aca="false">IF(X181&gt;20000,IF(X181&gt;25000,(25000-20000)*AK$5,(X181-20000)*AK$5),0)</f>
        <v>0</v>
      </c>
      <c r="AL181" s="87" t="n">
        <f aca="false">IF(X181&gt;25000,IF(X181&gt;30000,(30000-25000)*AL$5,(X181-25000)*AL$5),0)</f>
        <v>0</v>
      </c>
      <c r="AM181" s="82" t="n">
        <f aca="false">IF(X181&gt;30000,(X181-30000)*AM$5,0)</f>
        <v>0</v>
      </c>
      <c r="AN181" s="89" t="n">
        <f aca="false">SUM(AH181:AM181)</f>
        <v>20.9406</v>
      </c>
      <c r="AO181" s="84" t="n">
        <f aca="false">IF(Z181&gt;3260,IF(Z181&gt;9510,(9510-3260)*AO$5,(Z181-3260)*AO$5),0)</f>
        <v>187.5</v>
      </c>
      <c r="AP181" s="87" t="n">
        <f aca="false">IF(Z181&gt;9510,IF(Z181&gt;15000,(15000-9510)*AP$5,(Z181-9510)*AP$5),0)</f>
        <v>274.5</v>
      </c>
      <c r="AQ181" s="87" t="n">
        <f aca="false">IF(Z181&gt;15000,IF(Z181&gt;20000,(20000-15000)*AQ$5,(Z181-15000)*AQ$5),0)</f>
        <v>375</v>
      </c>
      <c r="AR181" s="87" t="n">
        <f aca="false">IF(Z181&gt;20000,IF(Z181&gt;25000,(25000-20000)*AR$5,(Z181-20000)*AR$5),0)</f>
        <v>500</v>
      </c>
      <c r="AS181" s="87" t="n">
        <f aca="false">IF(Z181&gt;25000,IF(Z181&gt;30000,(30000-25000)*AS$5,(Z181-25000)*AS$5),0)</f>
        <v>750</v>
      </c>
      <c r="AT181" s="82" t="n">
        <f aca="false">IF(Z181&gt;30000,(Z181-30000)*AT$5,0)</f>
        <v>7356</v>
      </c>
      <c r="AU181" s="89" t="n">
        <f aca="false">SUM(AO181:AT181)</f>
        <v>9443</v>
      </c>
      <c r="AV181" s="90" t="n">
        <f aca="false">AU181-AN181</f>
        <v>9422.0594</v>
      </c>
      <c r="AW181" s="86"/>
      <c r="AX181" s="79" t="n">
        <f aca="false">Y181-AG181-AV181-AW181</f>
        <v>47669.8216</v>
      </c>
      <c r="AY181" s="91" t="s">
        <v>35</v>
      </c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  <c r="BO181" s="124"/>
      <c r="BP181" s="124"/>
      <c r="BQ181" s="124"/>
      <c r="BR181" s="124"/>
      <c r="BS181" s="124"/>
      <c r="BT181" s="124"/>
      <c r="BU181" s="124"/>
      <c r="BV181" s="124"/>
      <c r="BW181" s="124"/>
      <c r="BX181" s="124"/>
      <c r="BY181" s="124"/>
      <c r="BZ181" s="124"/>
      <c r="CA181" s="124"/>
    </row>
    <row r="182" customFormat="false" ht="16.5" hidden="false" customHeight="true" outlineLevel="0" collapsed="false">
      <c r="B182" s="63" t="n">
        <v>177</v>
      </c>
      <c r="C182" s="63"/>
      <c r="D182" s="63"/>
      <c r="E182" s="92" t="s">
        <v>223</v>
      </c>
      <c r="F182" s="65" t="s">
        <v>151</v>
      </c>
      <c r="G182" s="66"/>
      <c r="H182" s="67"/>
      <c r="I182" s="66" t="n">
        <v>79</v>
      </c>
      <c r="J182" s="68" t="n">
        <v>3440.19</v>
      </c>
      <c r="K182" s="66" t="n">
        <v>185</v>
      </c>
      <c r="L182" s="69" t="n">
        <v>8056.14</v>
      </c>
      <c r="M182" s="70" t="n">
        <f aca="false">(H182+J182+L182)/3</f>
        <v>3832.11</v>
      </c>
      <c r="N182" s="93" t="s">
        <v>41</v>
      </c>
      <c r="O182" s="71" t="n">
        <v>4</v>
      </c>
      <c r="P182" s="71" t="n">
        <v>4</v>
      </c>
      <c r="Q182" s="72" t="n">
        <f aca="false">SUM(N182:P182)/IF((3-COUNTIF(N182:P182,"NE")=0),1,(3-COUNTIF(N182:P182,"NE")))</f>
        <v>4</v>
      </c>
      <c r="R182" s="72" t="n">
        <f aca="false">IF(Q182&lt;=2,0,Q182)</f>
        <v>4</v>
      </c>
      <c r="S182" s="73" t="n">
        <f aca="false">M182*R182</f>
        <v>15328.44</v>
      </c>
      <c r="T182" s="74" t="n">
        <f aca="false">$M$3</f>
        <v>4.94188619900111</v>
      </c>
      <c r="U182" s="75" t="n">
        <f aca="false">ROUNDDOWN(S182*T182,2)</f>
        <v>75751.4</v>
      </c>
      <c r="V182" s="76"/>
      <c r="W182" s="21"/>
      <c r="X182" s="78" t="n">
        <f aca="false">VLOOKUP(E182,SALARIO!$D$4:$G$252,4,FALSE())</f>
        <v>8056.14</v>
      </c>
      <c r="Y182" s="79" t="n">
        <f aca="false">U182</f>
        <v>75751.4</v>
      </c>
      <c r="Z182" s="80" t="n">
        <f aca="false">X182+Y182</f>
        <v>83807.54</v>
      </c>
      <c r="AA182" s="81" t="n">
        <f aca="false">IF(X182&lt;=15000,X182*AA$5,15000*AA$5)</f>
        <v>402.807</v>
      </c>
      <c r="AB182" s="82" t="n">
        <f aca="false">IF(X182&lt;=15000,0,(X182-15000)*AB$5)</f>
        <v>0</v>
      </c>
      <c r="AC182" s="94" t="n">
        <f aca="false">SUM(AA182:AB182)</f>
        <v>402.807</v>
      </c>
      <c r="AD182" s="84" t="n">
        <f aca="false">IF(Z182&lt;=15000,Z182*AD$5,15000*AD$5)</f>
        <v>750</v>
      </c>
      <c r="AE182" s="82" t="n">
        <f aca="false">IF(Z182&lt;=15000,0,(Z182-15000)*AE$5)</f>
        <v>6880.754</v>
      </c>
      <c r="AF182" s="85" t="n">
        <f aca="false">SUM(AD182:AE182)</f>
        <v>7630.754</v>
      </c>
      <c r="AG182" s="86" t="n">
        <f aca="false">AF182-AC182</f>
        <v>7227.947</v>
      </c>
      <c r="AH182" s="84" t="n">
        <f aca="false">IF(X182&gt;3260,IF(X182&gt;9510,(9510-3260)*AH$5,(X182-3260)*AH$5),0)</f>
        <v>143.8842</v>
      </c>
      <c r="AI182" s="87" t="n">
        <f aca="false">IF(X182&gt;9510,IF(X182&gt;15000,(15000-9510)*AI$5,(X182-9510)*AI$5),0)</f>
        <v>0</v>
      </c>
      <c r="AJ182" s="87" t="n">
        <f aca="false">IF(X182&gt;15000,IF(X182&gt;20000,(20000-15000)*AJ$5,(X182-15000)*AJ$5),0)</f>
        <v>0</v>
      </c>
      <c r="AK182" s="87" t="n">
        <f aca="false">IF(X182&gt;20000,IF(X182&gt;25000,(25000-20000)*AK$5,(X182-20000)*AK$5),0)</f>
        <v>0</v>
      </c>
      <c r="AL182" s="87" t="n">
        <f aca="false">IF(X182&gt;25000,IF(X182&gt;30000,(30000-25000)*AL$5,(X182-25000)*AL$5),0)</f>
        <v>0</v>
      </c>
      <c r="AM182" s="82" t="n">
        <f aca="false">IF(X182&gt;30000,(X182-30000)*AM$5,0)</f>
        <v>0</v>
      </c>
      <c r="AN182" s="89" t="n">
        <f aca="false">SUM(AH182:AM182)</f>
        <v>143.8842</v>
      </c>
      <c r="AO182" s="84" t="n">
        <f aca="false">IF(Z182&gt;3260,IF(Z182&gt;9510,(9510-3260)*AO$5,(Z182-3260)*AO$5),0)</f>
        <v>187.5</v>
      </c>
      <c r="AP182" s="87" t="n">
        <f aca="false">IF(Z182&gt;9510,IF(Z182&gt;15000,(15000-9510)*AP$5,(Z182-9510)*AP$5),0)</f>
        <v>274.5</v>
      </c>
      <c r="AQ182" s="87" t="n">
        <f aca="false">IF(Z182&gt;15000,IF(Z182&gt;20000,(20000-15000)*AQ$5,(Z182-15000)*AQ$5),0)</f>
        <v>375</v>
      </c>
      <c r="AR182" s="87" t="n">
        <f aca="false">IF(Z182&gt;20000,IF(Z182&gt;25000,(25000-20000)*AR$5,(Z182-20000)*AR$5),0)</f>
        <v>500</v>
      </c>
      <c r="AS182" s="87" t="n">
        <f aca="false">IF(Z182&gt;25000,IF(Z182&gt;30000,(30000-25000)*AS$5,(Z182-25000)*AS$5),0)</f>
        <v>750</v>
      </c>
      <c r="AT182" s="82" t="n">
        <f aca="false">IF(Z182&gt;30000,(Z182-30000)*AT$5,0)</f>
        <v>10761.508</v>
      </c>
      <c r="AU182" s="89" t="n">
        <f aca="false">SUM(AO182:AT182)</f>
        <v>12848.508</v>
      </c>
      <c r="AV182" s="90" t="n">
        <f aca="false">AU182-AN182</f>
        <v>12704.6238</v>
      </c>
      <c r="AW182" s="86"/>
      <c r="AX182" s="79" t="n">
        <f aca="false">Y182-AG182-AV182-AW182</f>
        <v>55818.8292</v>
      </c>
      <c r="AY182" s="91" t="s">
        <v>35</v>
      </c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  <c r="BO182" s="124"/>
      <c r="BP182" s="124"/>
      <c r="BQ182" s="124"/>
      <c r="BR182" s="124"/>
      <c r="BS182" s="124"/>
      <c r="BT182" s="124"/>
      <c r="BU182" s="124"/>
      <c r="BV182" s="124"/>
      <c r="BW182" s="124"/>
      <c r="BX182" s="124"/>
      <c r="BY182" s="124"/>
      <c r="BZ182" s="124"/>
      <c r="CA182" s="124"/>
    </row>
    <row r="183" customFormat="false" ht="16.5" hidden="false" customHeight="true" outlineLevel="0" collapsed="false">
      <c r="B183" s="63" t="n">
        <v>178</v>
      </c>
      <c r="C183" s="63"/>
      <c r="D183" s="63"/>
      <c r="E183" s="64" t="s">
        <v>224</v>
      </c>
      <c r="F183" s="65" t="s">
        <v>57</v>
      </c>
      <c r="G183" s="66" t="n">
        <v>200</v>
      </c>
      <c r="H183" s="67" t="n">
        <v>6810.08</v>
      </c>
      <c r="I183" s="66" t="n">
        <v>196</v>
      </c>
      <c r="J183" s="68" t="n">
        <v>6067.16</v>
      </c>
      <c r="K183" s="66" t="n">
        <v>184</v>
      </c>
      <c r="L183" s="69" t="n">
        <v>5695.7</v>
      </c>
      <c r="M183" s="70" t="n">
        <f aca="false">(H183+J183+L183)/3</f>
        <v>6190.98</v>
      </c>
      <c r="N183" s="71" t="n">
        <v>4</v>
      </c>
      <c r="O183" s="71" t="n">
        <v>4</v>
      </c>
      <c r="P183" s="71" t="n">
        <v>4</v>
      </c>
      <c r="Q183" s="72" t="n">
        <f aca="false">SUM(N183:P183)/IF((3-COUNTIF(N183:P183,"NE")=0),1,(3-COUNTIF(N183:P183,"NE")))</f>
        <v>4</v>
      </c>
      <c r="R183" s="72" t="n">
        <f aca="false">IF(Q183&lt;=2,0,Q183)</f>
        <v>4</v>
      </c>
      <c r="S183" s="73" t="n">
        <f aca="false">M183*R183</f>
        <v>24763.92</v>
      </c>
      <c r="T183" s="74" t="n">
        <f aca="false">$M$3</f>
        <v>4.94188619900111</v>
      </c>
      <c r="U183" s="75" t="n">
        <f aca="false">ROUNDDOWN(S183*T183,2)</f>
        <v>122380.47</v>
      </c>
      <c r="V183" s="76"/>
      <c r="W183" s="21"/>
      <c r="X183" s="78" t="n">
        <f aca="false">VLOOKUP(E183,SALARIO!$D$4:$G$252,4,FALSE())</f>
        <v>5695.7</v>
      </c>
      <c r="Y183" s="79" t="n">
        <f aca="false">U183</f>
        <v>122380.47</v>
      </c>
      <c r="Z183" s="80" t="n">
        <f aca="false">X183+Y183</f>
        <v>128076.17</v>
      </c>
      <c r="AA183" s="81" t="n">
        <f aca="false">IF(X183&lt;=15000,X183*AA$5,15000*AA$5)</f>
        <v>284.785</v>
      </c>
      <c r="AB183" s="82" t="n">
        <f aca="false">IF(X183&lt;=15000,0,(X183-15000)*AB$5)</f>
        <v>0</v>
      </c>
      <c r="AC183" s="94" t="n">
        <f aca="false">SUM(AA183:AB183)</f>
        <v>284.785</v>
      </c>
      <c r="AD183" s="84" t="n">
        <f aca="false">IF(Z183&lt;=15000,Z183*AD$5,15000*AD$5)</f>
        <v>750</v>
      </c>
      <c r="AE183" s="82" t="n">
        <f aca="false">IF(Z183&lt;=15000,0,(Z183-15000)*AE$5)</f>
        <v>11307.617</v>
      </c>
      <c r="AF183" s="85" t="n">
        <f aca="false">SUM(AD183:AE183)</f>
        <v>12057.617</v>
      </c>
      <c r="AG183" s="86" t="n">
        <f aca="false">AF183-AC183</f>
        <v>11772.832</v>
      </c>
      <c r="AH183" s="84" t="n">
        <f aca="false">IF(X183&gt;3260,IF(X183&gt;9510,(9510-3260)*AH$5,(X183-3260)*AH$5),0)</f>
        <v>73.071</v>
      </c>
      <c r="AI183" s="87" t="n">
        <f aca="false">IF(X183&gt;9510,IF(X183&gt;15000,(15000-9510)*AI$5,(X183-9510)*AI$5),0)</f>
        <v>0</v>
      </c>
      <c r="AJ183" s="87" t="n">
        <f aca="false">IF(X183&gt;15000,IF(X183&gt;20000,(20000-15000)*AJ$5,(X183-15000)*AJ$5),0)</f>
        <v>0</v>
      </c>
      <c r="AK183" s="87" t="n">
        <f aca="false">IF(X183&gt;20000,IF(X183&gt;25000,(25000-20000)*AK$5,(X183-20000)*AK$5),0)</f>
        <v>0</v>
      </c>
      <c r="AL183" s="87" t="n">
        <f aca="false">IF(X183&gt;25000,IF(X183&gt;30000,(30000-25000)*AL$5,(X183-25000)*AL$5),0)</f>
        <v>0</v>
      </c>
      <c r="AM183" s="82" t="n">
        <f aca="false">IF(X183&gt;30000,(X183-30000)*AM$5,0)</f>
        <v>0</v>
      </c>
      <c r="AN183" s="89" t="n">
        <f aca="false">SUM(AH183:AM183)</f>
        <v>73.071</v>
      </c>
      <c r="AO183" s="84" t="n">
        <f aca="false">IF(Z183&gt;3260,IF(Z183&gt;9510,(9510-3260)*AO$5,(Z183-3260)*AO$5),0)</f>
        <v>187.5</v>
      </c>
      <c r="AP183" s="87" t="n">
        <f aca="false">IF(Z183&gt;9510,IF(Z183&gt;15000,(15000-9510)*AP$5,(Z183-9510)*AP$5),0)</f>
        <v>274.5</v>
      </c>
      <c r="AQ183" s="87" t="n">
        <f aca="false">IF(Z183&gt;15000,IF(Z183&gt;20000,(20000-15000)*AQ$5,(Z183-15000)*AQ$5),0)</f>
        <v>375</v>
      </c>
      <c r="AR183" s="87" t="n">
        <f aca="false">IF(Z183&gt;20000,IF(Z183&gt;25000,(25000-20000)*AR$5,(Z183-20000)*AR$5),0)</f>
        <v>500</v>
      </c>
      <c r="AS183" s="87" t="n">
        <f aca="false">IF(Z183&gt;25000,IF(Z183&gt;30000,(30000-25000)*AS$5,(Z183-25000)*AS$5),0)</f>
        <v>750</v>
      </c>
      <c r="AT183" s="82" t="n">
        <f aca="false">IF(Z183&gt;30000,(Z183-30000)*AT$5,0)</f>
        <v>19615.234</v>
      </c>
      <c r="AU183" s="89" t="n">
        <f aca="false">SUM(AO183:AT183)</f>
        <v>21702.234</v>
      </c>
      <c r="AV183" s="90" t="n">
        <f aca="false">AU183-AN183</f>
        <v>21629.163</v>
      </c>
      <c r="AW183" s="86"/>
      <c r="AX183" s="79" t="n">
        <f aca="false">Y183-AG183-AV183-AW183</f>
        <v>88978.475</v>
      </c>
      <c r="AY183" s="91" t="s">
        <v>35</v>
      </c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  <c r="BO183" s="124"/>
      <c r="BP183" s="124"/>
      <c r="BQ183" s="124"/>
      <c r="BR183" s="124"/>
      <c r="BS183" s="124"/>
      <c r="BT183" s="124"/>
      <c r="BU183" s="124"/>
      <c r="BV183" s="124"/>
      <c r="BW183" s="124"/>
      <c r="BX183" s="124"/>
      <c r="BY183" s="124"/>
      <c r="BZ183" s="124"/>
      <c r="CA183" s="124"/>
    </row>
    <row r="184" customFormat="false" ht="16.5" hidden="false" customHeight="true" outlineLevel="0" collapsed="false">
      <c r="B184" s="63" t="n">
        <v>179</v>
      </c>
      <c r="C184" s="63"/>
      <c r="D184" s="63"/>
      <c r="E184" s="64" t="s">
        <v>225</v>
      </c>
      <c r="F184" s="65" t="s">
        <v>43</v>
      </c>
      <c r="G184" s="66" t="n">
        <v>200</v>
      </c>
      <c r="H184" s="67" t="n">
        <v>5886.67</v>
      </c>
      <c r="I184" s="66" t="n">
        <v>196</v>
      </c>
      <c r="J184" s="68" t="n">
        <v>5244.49</v>
      </c>
      <c r="K184" s="66" t="n">
        <v>184</v>
      </c>
      <c r="L184" s="69" t="n">
        <v>4923.4</v>
      </c>
      <c r="M184" s="70" t="n">
        <f aca="false">(H184+J184+L184)/3</f>
        <v>5351.52</v>
      </c>
      <c r="N184" s="71" t="n">
        <v>4</v>
      </c>
      <c r="O184" s="71" t="n">
        <v>4</v>
      </c>
      <c r="P184" s="71" t="n">
        <v>4</v>
      </c>
      <c r="Q184" s="72" t="n">
        <f aca="false">SUM(N184:P184)/IF((3-COUNTIF(N184:P184,"NE")=0),1,(3-COUNTIF(N184:P184,"NE")))</f>
        <v>4</v>
      </c>
      <c r="R184" s="72" t="n">
        <f aca="false">IF(Q184&lt;=2,0,Q184)</f>
        <v>4</v>
      </c>
      <c r="S184" s="73" t="n">
        <f aca="false">M184*R184</f>
        <v>21406.08</v>
      </c>
      <c r="T184" s="74" t="n">
        <f aca="false">$M$3</f>
        <v>4.94188619900111</v>
      </c>
      <c r="U184" s="75" t="n">
        <f aca="false">ROUNDDOWN(S184*T184,2)</f>
        <v>105786.41</v>
      </c>
      <c r="V184" s="76"/>
      <c r="W184" s="21"/>
      <c r="X184" s="78" t="n">
        <f aca="false">VLOOKUP(E184,SALARIO!$D$4:$G$252,4,FALSE())</f>
        <v>4923.4</v>
      </c>
      <c r="Y184" s="79" t="n">
        <f aca="false">U184</f>
        <v>105786.41</v>
      </c>
      <c r="Z184" s="80" t="n">
        <f aca="false">X184+Y184</f>
        <v>110709.81</v>
      </c>
      <c r="AA184" s="81" t="n">
        <f aca="false">IF(X184&lt;=15000,X184*AA$5,15000*AA$5)</f>
        <v>246.17</v>
      </c>
      <c r="AB184" s="82" t="n">
        <f aca="false">IF(X184&lt;=15000,0,(X184-15000)*AB$5)</f>
        <v>0</v>
      </c>
      <c r="AC184" s="94" t="n">
        <f aca="false">SUM(AA184:AB184)</f>
        <v>246.17</v>
      </c>
      <c r="AD184" s="84" t="n">
        <f aca="false">IF(Z184&lt;=15000,Z184*AD$5,15000*AD$5)</f>
        <v>750</v>
      </c>
      <c r="AE184" s="82" t="n">
        <f aca="false">IF(Z184&lt;=15000,0,(Z184-15000)*AE$5)</f>
        <v>9570.981</v>
      </c>
      <c r="AF184" s="85" t="n">
        <f aca="false">SUM(AD184:AE184)</f>
        <v>10320.981</v>
      </c>
      <c r="AG184" s="86" t="n">
        <f aca="false">AF184-AC184</f>
        <v>10074.811</v>
      </c>
      <c r="AH184" s="84" t="n">
        <f aca="false">IF(X184&gt;3260,IF(X184&gt;9510,(9510-3260)*AH$5,(X184-3260)*AH$5),0)</f>
        <v>49.902</v>
      </c>
      <c r="AI184" s="87" t="n">
        <f aca="false">IF(X184&gt;9510,IF(X184&gt;15000,(15000-9510)*AI$5,(X184-9510)*AI$5),0)</f>
        <v>0</v>
      </c>
      <c r="AJ184" s="87" t="n">
        <f aca="false">IF(X184&gt;15000,IF(X184&gt;20000,(20000-15000)*AJ$5,(X184-15000)*AJ$5),0)</f>
        <v>0</v>
      </c>
      <c r="AK184" s="87" t="n">
        <f aca="false">IF(X184&gt;20000,IF(X184&gt;25000,(25000-20000)*AK$5,(X184-20000)*AK$5),0)</f>
        <v>0</v>
      </c>
      <c r="AL184" s="87" t="n">
        <f aca="false">IF(X184&gt;25000,IF(X184&gt;30000,(30000-25000)*AL$5,(X184-25000)*AL$5),0)</f>
        <v>0</v>
      </c>
      <c r="AM184" s="82" t="n">
        <f aca="false">IF(X184&gt;30000,(X184-30000)*AM$5,0)</f>
        <v>0</v>
      </c>
      <c r="AN184" s="89" t="n">
        <f aca="false">SUM(AH184:AM184)</f>
        <v>49.902</v>
      </c>
      <c r="AO184" s="84" t="n">
        <f aca="false">IF(Z184&gt;3260,IF(Z184&gt;9510,(9510-3260)*AO$5,(Z184-3260)*AO$5),0)</f>
        <v>187.5</v>
      </c>
      <c r="AP184" s="87" t="n">
        <f aca="false">IF(Z184&gt;9510,IF(Z184&gt;15000,(15000-9510)*AP$5,(Z184-9510)*AP$5),0)</f>
        <v>274.5</v>
      </c>
      <c r="AQ184" s="87" t="n">
        <f aca="false">IF(Z184&gt;15000,IF(Z184&gt;20000,(20000-15000)*AQ$5,(Z184-15000)*AQ$5),0)</f>
        <v>375</v>
      </c>
      <c r="AR184" s="87" t="n">
        <f aca="false">IF(Z184&gt;20000,IF(Z184&gt;25000,(25000-20000)*AR$5,(Z184-20000)*AR$5),0)</f>
        <v>500</v>
      </c>
      <c r="AS184" s="87" t="n">
        <f aca="false">IF(Z184&gt;25000,IF(Z184&gt;30000,(30000-25000)*AS$5,(Z184-25000)*AS$5),0)</f>
        <v>750</v>
      </c>
      <c r="AT184" s="82" t="n">
        <f aca="false">IF(Z184&gt;30000,(Z184-30000)*AT$5,0)</f>
        <v>16141.962</v>
      </c>
      <c r="AU184" s="89" t="n">
        <f aca="false">SUM(AO184:AT184)</f>
        <v>18228.962</v>
      </c>
      <c r="AV184" s="90" t="n">
        <f aca="false">AU184-AN184</f>
        <v>18179.06</v>
      </c>
      <c r="AW184" s="86"/>
      <c r="AX184" s="79" t="n">
        <f aca="false">Y184-AG184-AV184-AW184</f>
        <v>77532.539</v>
      </c>
      <c r="AY184" s="91" t="s">
        <v>35</v>
      </c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  <c r="BO184" s="124"/>
      <c r="BP184" s="124"/>
      <c r="BQ184" s="124"/>
      <c r="BR184" s="124"/>
      <c r="BS184" s="124"/>
      <c r="BT184" s="124"/>
      <c r="BU184" s="124"/>
      <c r="BV184" s="124"/>
      <c r="BW184" s="124"/>
      <c r="BX184" s="124"/>
      <c r="BY184" s="124"/>
      <c r="BZ184" s="124"/>
      <c r="CA184" s="124"/>
    </row>
    <row r="185" customFormat="false" ht="16.5" hidden="false" customHeight="true" outlineLevel="0" collapsed="false">
      <c r="B185" s="63" t="n">
        <v>180</v>
      </c>
      <c r="C185" s="63"/>
      <c r="D185" s="63"/>
      <c r="E185" s="64" t="s">
        <v>226</v>
      </c>
      <c r="F185" s="65" t="s">
        <v>151</v>
      </c>
      <c r="G185" s="66" t="n">
        <v>186</v>
      </c>
      <c r="H185" s="67" t="n">
        <v>9308.61</v>
      </c>
      <c r="I185" s="66" t="n">
        <v>193</v>
      </c>
      <c r="J185" s="68" t="n">
        <v>8850.05</v>
      </c>
      <c r="K185" s="66" t="n">
        <v>185</v>
      </c>
      <c r="L185" s="69" t="n">
        <v>8483.21</v>
      </c>
      <c r="M185" s="70" t="n">
        <f aca="false">(H185+J185+L185)/3</f>
        <v>8880.62333333333</v>
      </c>
      <c r="N185" s="71" t="n">
        <v>4</v>
      </c>
      <c r="O185" s="71" t="n">
        <v>4</v>
      </c>
      <c r="P185" s="71" t="n">
        <v>4</v>
      </c>
      <c r="Q185" s="72" t="n">
        <f aca="false">SUM(N185:P185)/IF((3-COUNTIF(N185:P185,"NE")=0),1,(3-COUNTIF(N185:P185,"NE")))</f>
        <v>4</v>
      </c>
      <c r="R185" s="72" t="n">
        <f aca="false">IF(Q185&lt;=2,0,Q185)</f>
        <v>4</v>
      </c>
      <c r="S185" s="73" t="n">
        <f aca="false">M185*R185</f>
        <v>35522.4933333333</v>
      </c>
      <c r="T185" s="74" t="n">
        <f aca="false">$M$3</f>
        <v>4.94188619900111</v>
      </c>
      <c r="U185" s="75" t="n">
        <f aca="false">ROUNDDOWN(S185*T185,2)</f>
        <v>175548.11</v>
      </c>
      <c r="V185" s="76"/>
      <c r="W185" s="21"/>
      <c r="X185" s="78" t="n">
        <f aca="false">VLOOKUP(E185,SALARIO!$D$4:$G$252,4,FALSE())</f>
        <v>8483.21</v>
      </c>
      <c r="Y185" s="79" t="n">
        <f aca="false">U185</f>
        <v>175548.11</v>
      </c>
      <c r="Z185" s="80" t="n">
        <f aca="false">X185+Y185</f>
        <v>184031.32</v>
      </c>
      <c r="AA185" s="81" t="n">
        <f aca="false">IF(X185&lt;=15000,X185*AA$5,15000*AA$5)</f>
        <v>424.1605</v>
      </c>
      <c r="AB185" s="82" t="n">
        <f aca="false">IF(X185&lt;=15000,0,(X185-15000)*AB$5)</f>
        <v>0</v>
      </c>
      <c r="AC185" s="94" t="n">
        <f aca="false">SUM(AA185:AB185)</f>
        <v>424.1605</v>
      </c>
      <c r="AD185" s="84" t="n">
        <f aca="false">IF(Z185&lt;=15000,Z185*AD$5,15000*AD$5)</f>
        <v>750</v>
      </c>
      <c r="AE185" s="82" t="n">
        <f aca="false">IF(Z185&lt;=15000,0,(Z185-15000)*AE$5)</f>
        <v>16903.132</v>
      </c>
      <c r="AF185" s="85" t="n">
        <f aca="false">SUM(AD185:AE185)</f>
        <v>17653.132</v>
      </c>
      <c r="AG185" s="86" t="n">
        <f aca="false">AF185-AC185</f>
        <v>17228.9715</v>
      </c>
      <c r="AH185" s="84" t="n">
        <f aca="false">IF(X185&gt;3260,IF(X185&gt;9510,(9510-3260)*AH$5,(X185-3260)*AH$5),0)</f>
        <v>156.6963</v>
      </c>
      <c r="AI185" s="87" t="n">
        <f aca="false">IF(X185&gt;9510,IF(X185&gt;15000,(15000-9510)*AI$5,(X185-9510)*AI$5),0)</f>
        <v>0</v>
      </c>
      <c r="AJ185" s="87" t="n">
        <f aca="false">IF(X185&gt;15000,IF(X185&gt;20000,(20000-15000)*AJ$5,(X185-15000)*AJ$5),0)</f>
        <v>0</v>
      </c>
      <c r="AK185" s="87" t="n">
        <f aca="false">IF(X185&gt;20000,IF(X185&gt;25000,(25000-20000)*AK$5,(X185-20000)*AK$5),0)</f>
        <v>0</v>
      </c>
      <c r="AL185" s="87" t="n">
        <f aca="false">IF(X185&gt;25000,IF(X185&gt;30000,(30000-25000)*AL$5,(X185-25000)*AL$5),0)</f>
        <v>0</v>
      </c>
      <c r="AM185" s="82" t="n">
        <f aca="false">IF(X185&gt;30000,(X185-30000)*AM$5,0)</f>
        <v>0</v>
      </c>
      <c r="AN185" s="89" t="n">
        <f aca="false">SUM(AH185:AM185)</f>
        <v>156.6963</v>
      </c>
      <c r="AO185" s="84" t="n">
        <f aca="false">IF(Z185&gt;3260,IF(Z185&gt;9510,(9510-3260)*AO$5,(Z185-3260)*AO$5),0)</f>
        <v>187.5</v>
      </c>
      <c r="AP185" s="87" t="n">
        <f aca="false">IF(Z185&gt;9510,IF(Z185&gt;15000,(15000-9510)*AP$5,(Z185-9510)*AP$5),0)</f>
        <v>274.5</v>
      </c>
      <c r="AQ185" s="87" t="n">
        <f aca="false">IF(Z185&gt;15000,IF(Z185&gt;20000,(20000-15000)*AQ$5,(Z185-15000)*AQ$5),0)</f>
        <v>375</v>
      </c>
      <c r="AR185" s="87" t="n">
        <f aca="false">IF(Z185&gt;20000,IF(Z185&gt;25000,(25000-20000)*AR$5,(Z185-20000)*AR$5),0)</f>
        <v>500</v>
      </c>
      <c r="AS185" s="87" t="n">
        <f aca="false">IF(Z185&gt;25000,IF(Z185&gt;30000,(30000-25000)*AS$5,(Z185-25000)*AS$5),0)</f>
        <v>750</v>
      </c>
      <c r="AT185" s="82" t="n">
        <f aca="false">IF(Z185&gt;30000,(Z185-30000)*AT$5,0)</f>
        <v>30806.264</v>
      </c>
      <c r="AU185" s="89" t="n">
        <f aca="false">SUM(AO185:AT185)</f>
        <v>32893.264</v>
      </c>
      <c r="AV185" s="90" t="n">
        <f aca="false">AU185-AN185</f>
        <v>32736.5677</v>
      </c>
      <c r="AW185" s="86"/>
      <c r="AX185" s="79" t="n">
        <f aca="false">Y185-AG185-AV185-AW185</f>
        <v>125582.5708</v>
      </c>
      <c r="AY185" s="91" t="s">
        <v>35</v>
      </c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  <c r="BO185" s="124"/>
      <c r="BP185" s="124"/>
      <c r="BQ185" s="124"/>
      <c r="BR185" s="124"/>
      <c r="BS185" s="124"/>
      <c r="BT185" s="124"/>
      <c r="BU185" s="124"/>
      <c r="BV185" s="124"/>
      <c r="BW185" s="124"/>
      <c r="BX185" s="124"/>
      <c r="BY185" s="124"/>
      <c r="BZ185" s="124"/>
      <c r="CA185" s="124"/>
    </row>
    <row r="186" customFormat="false" ht="16.5" hidden="false" customHeight="true" outlineLevel="0" collapsed="false">
      <c r="B186" s="63" t="n">
        <v>181</v>
      </c>
      <c r="C186" s="63"/>
      <c r="D186" s="63"/>
      <c r="E186" s="64" t="s">
        <v>227</v>
      </c>
      <c r="F186" s="65" t="s">
        <v>57</v>
      </c>
      <c r="G186" s="66" t="n">
        <v>200</v>
      </c>
      <c r="H186" s="67" t="n">
        <v>6810.08</v>
      </c>
      <c r="I186" s="66" t="n">
        <v>196</v>
      </c>
      <c r="J186" s="68" t="n">
        <v>6067.16</v>
      </c>
      <c r="K186" s="66" t="n">
        <v>184</v>
      </c>
      <c r="L186" s="69" t="n">
        <v>5695.7</v>
      </c>
      <c r="M186" s="70" t="n">
        <f aca="false">(H186+J186+L186)/3</f>
        <v>6190.98</v>
      </c>
      <c r="N186" s="71" t="n">
        <v>4</v>
      </c>
      <c r="O186" s="71" t="n">
        <v>4</v>
      </c>
      <c r="P186" s="71" t="n">
        <v>4</v>
      </c>
      <c r="Q186" s="72" t="n">
        <f aca="false">SUM(N186:P186)/IF((3-COUNTIF(N186:P186,"NE")=0),1,(3-COUNTIF(N186:P186,"NE")))</f>
        <v>4</v>
      </c>
      <c r="R186" s="72" t="n">
        <f aca="false">IF(Q186&lt;=2,0,Q186)</f>
        <v>4</v>
      </c>
      <c r="S186" s="73" t="n">
        <f aca="false">M186*R186</f>
        <v>24763.92</v>
      </c>
      <c r="T186" s="74" t="n">
        <f aca="false">$M$3</f>
        <v>4.94188619900111</v>
      </c>
      <c r="U186" s="75" t="n">
        <f aca="false">ROUNDDOWN(S186*T186,2)</f>
        <v>122380.47</v>
      </c>
      <c r="V186" s="76"/>
      <c r="W186" s="21"/>
      <c r="X186" s="78" t="n">
        <f aca="false">VLOOKUP(E186,SALARIO!$D$4:$G$252,4,FALSE())</f>
        <v>8682.47</v>
      </c>
      <c r="Y186" s="79" t="n">
        <f aca="false">U186</f>
        <v>122380.47</v>
      </c>
      <c r="Z186" s="80" t="n">
        <f aca="false">X186+Y186</f>
        <v>131062.94</v>
      </c>
      <c r="AA186" s="81" t="n">
        <f aca="false">IF(X186&lt;=15000,X186*AA$5,15000*AA$5)</f>
        <v>434.1235</v>
      </c>
      <c r="AB186" s="82" t="n">
        <f aca="false">IF(X186&lt;=15000,0,(X186-15000)*AB$5)</f>
        <v>0</v>
      </c>
      <c r="AC186" s="94" t="n">
        <f aca="false">SUM(AA186:AB186)</f>
        <v>434.1235</v>
      </c>
      <c r="AD186" s="84" t="n">
        <f aca="false">IF(Z186&lt;=15000,Z186*AD$5,15000*AD$5)</f>
        <v>750</v>
      </c>
      <c r="AE186" s="82" t="n">
        <f aca="false">IF(Z186&lt;=15000,0,(Z186-15000)*AE$5)</f>
        <v>11606.294</v>
      </c>
      <c r="AF186" s="85" t="n">
        <f aca="false">SUM(AD186:AE186)</f>
        <v>12356.294</v>
      </c>
      <c r="AG186" s="86" t="n">
        <f aca="false">AF186-AC186</f>
        <v>11922.1705</v>
      </c>
      <c r="AH186" s="84" t="n">
        <f aca="false">IF(X186&gt;3260,IF(X186&gt;9510,(9510-3260)*AH$5,(X186-3260)*AH$5),0)</f>
        <v>162.6741</v>
      </c>
      <c r="AI186" s="87" t="n">
        <f aca="false">IF(X186&gt;9510,IF(X186&gt;15000,(15000-9510)*AI$5,(X186-9510)*AI$5),0)</f>
        <v>0</v>
      </c>
      <c r="AJ186" s="87" t="n">
        <f aca="false">IF(X186&gt;15000,IF(X186&gt;20000,(20000-15000)*AJ$5,(X186-15000)*AJ$5),0)</f>
        <v>0</v>
      </c>
      <c r="AK186" s="87" t="n">
        <f aca="false">IF(X186&gt;20000,IF(X186&gt;25000,(25000-20000)*AK$5,(X186-20000)*AK$5),0)</f>
        <v>0</v>
      </c>
      <c r="AL186" s="87" t="n">
        <f aca="false">IF(X186&gt;25000,IF(X186&gt;30000,(30000-25000)*AL$5,(X186-25000)*AL$5),0)</f>
        <v>0</v>
      </c>
      <c r="AM186" s="82" t="n">
        <f aca="false">IF(X186&gt;30000,(X186-30000)*AM$5,0)</f>
        <v>0</v>
      </c>
      <c r="AN186" s="89" t="n">
        <f aca="false">SUM(AH186:AM186)</f>
        <v>162.6741</v>
      </c>
      <c r="AO186" s="84" t="n">
        <f aca="false">IF(Z186&gt;3260,IF(Z186&gt;9510,(9510-3260)*AO$5,(Z186-3260)*AO$5),0)</f>
        <v>187.5</v>
      </c>
      <c r="AP186" s="87" t="n">
        <f aca="false">IF(Z186&gt;9510,IF(Z186&gt;15000,(15000-9510)*AP$5,(Z186-9510)*AP$5),0)</f>
        <v>274.5</v>
      </c>
      <c r="AQ186" s="87" t="n">
        <f aca="false">IF(Z186&gt;15000,IF(Z186&gt;20000,(20000-15000)*AQ$5,(Z186-15000)*AQ$5),0)</f>
        <v>375</v>
      </c>
      <c r="AR186" s="87" t="n">
        <f aca="false">IF(Z186&gt;20000,IF(Z186&gt;25000,(25000-20000)*AR$5,(Z186-20000)*AR$5),0)</f>
        <v>500</v>
      </c>
      <c r="AS186" s="87" t="n">
        <f aca="false">IF(Z186&gt;25000,IF(Z186&gt;30000,(30000-25000)*AS$5,(Z186-25000)*AS$5),0)</f>
        <v>750</v>
      </c>
      <c r="AT186" s="82" t="n">
        <f aca="false">IF(Z186&gt;30000,(Z186-30000)*AT$5,0)</f>
        <v>20212.588</v>
      </c>
      <c r="AU186" s="89" t="n">
        <f aca="false">SUM(AO186:AT186)</f>
        <v>22299.588</v>
      </c>
      <c r="AV186" s="90" t="n">
        <f aca="false">AU186-AN186</f>
        <v>22136.9139</v>
      </c>
      <c r="AW186" s="86"/>
      <c r="AX186" s="79" t="n">
        <f aca="false">Y186-AG186-AV186-AW186</f>
        <v>88321.3856</v>
      </c>
      <c r="AY186" s="91" t="s">
        <v>35</v>
      </c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  <c r="BO186" s="124"/>
      <c r="BP186" s="124"/>
      <c r="BQ186" s="124"/>
      <c r="BR186" s="124"/>
      <c r="BS186" s="124"/>
      <c r="BT186" s="124"/>
      <c r="BU186" s="124"/>
      <c r="BV186" s="124"/>
      <c r="BW186" s="124"/>
      <c r="BX186" s="124"/>
      <c r="BY186" s="124"/>
      <c r="BZ186" s="124"/>
      <c r="CA186" s="124"/>
    </row>
    <row r="187" customFormat="false" ht="16.5" hidden="false" customHeight="true" outlineLevel="0" collapsed="false">
      <c r="B187" s="63" t="n">
        <v>182</v>
      </c>
      <c r="C187" s="63"/>
      <c r="D187" s="63"/>
      <c r="E187" s="64" t="s">
        <v>228</v>
      </c>
      <c r="F187" s="65" t="s">
        <v>57</v>
      </c>
      <c r="G187" s="66" t="n">
        <v>200</v>
      </c>
      <c r="H187" s="67" t="n">
        <v>6810.08</v>
      </c>
      <c r="I187" s="66" t="n">
        <v>196</v>
      </c>
      <c r="J187" s="68" t="n">
        <v>6067.16</v>
      </c>
      <c r="K187" s="66" t="n">
        <v>184</v>
      </c>
      <c r="L187" s="69" t="n">
        <v>5695.7</v>
      </c>
      <c r="M187" s="70" t="n">
        <f aca="false">(H187+J187+L187)/3</f>
        <v>6190.98</v>
      </c>
      <c r="N187" s="71" t="n">
        <v>4</v>
      </c>
      <c r="O187" s="71" t="n">
        <v>4</v>
      </c>
      <c r="P187" s="71" t="n">
        <v>4</v>
      </c>
      <c r="Q187" s="72" t="n">
        <f aca="false">SUM(N187:P187)/IF((3-COUNTIF(N187:P187,"NE")=0),1,(3-COUNTIF(N187:P187,"NE")))</f>
        <v>4</v>
      </c>
      <c r="R187" s="72" t="n">
        <f aca="false">IF(Q187&lt;=2,0,Q187)</f>
        <v>4</v>
      </c>
      <c r="S187" s="73" t="n">
        <f aca="false">M187*R187</f>
        <v>24763.92</v>
      </c>
      <c r="T187" s="74" t="n">
        <f aca="false">$M$3</f>
        <v>4.94188619900111</v>
      </c>
      <c r="U187" s="75" t="n">
        <f aca="false">ROUNDDOWN(S187*T187,2)</f>
        <v>122380.47</v>
      </c>
      <c r="V187" s="76"/>
      <c r="W187" s="21"/>
      <c r="X187" s="78" t="n">
        <f aca="false">VLOOKUP(E187,SALARIO!$D$4:$G$252,4,FALSE())</f>
        <v>8452.43</v>
      </c>
      <c r="Y187" s="79" t="n">
        <f aca="false">U187</f>
        <v>122380.47</v>
      </c>
      <c r="Z187" s="80" t="n">
        <f aca="false">X187+Y187</f>
        <v>130832.9</v>
      </c>
      <c r="AA187" s="81" t="n">
        <f aca="false">IF(X187&lt;=15000,X187*AA$5,15000*AA$5)</f>
        <v>422.6215</v>
      </c>
      <c r="AB187" s="82" t="n">
        <f aca="false">IF(X187&lt;=15000,0,(X187-15000)*AB$5)</f>
        <v>0</v>
      </c>
      <c r="AC187" s="94" t="n">
        <f aca="false">SUM(AA187:AB187)</f>
        <v>422.6215</v>
      </c>
      <c r="AD187" s="84" t="n">
        <f aca="false">IF(Z187&lt;=15000,Z187*AD$5,15000*AD$5)</f>
        <v>750</v>
      </c>
      <c r="AE187" s="82" t="n">
        <f aca="false">IF(Z187&lt;=15000,0,(Z187-15000)*AE$5)</f>
        <v>11583.29</v>
      </c>
      <c r="AF187" s="85" t="n">
        <f aca="false">SUM(AD187:AE187)</f>
        <v>12333.29</v>
      </c>
      <c r="AG187" s="86" t="n">
        <f aca="false">AF187-AC187</f>
        <v>11910.6685</v>
      </c>
      <c r="AH187" s="84" t="n">
        <f aca="false">IF(X187&gt;3260,IF(X187&gt;9510,(9510-3260)*AH$5,(X187-3260)*AH$5),0)</f>
        <v>155.7729</v>
      </c>
      <c r="AI187" s="87" t="n">
        <f aca="false">IF(X187&gt;9510,IF(X187&gt;15000,(15000-9510)*AI$5,(X187-9510)*AI$5),0)</f>
        <v>0</v>
      </c>
      <c r="AJ187" s="87" t="n">
        <f aca="false">IF(X187&gt;15000,IF(X187&gt;20000,(20000-15000)*AJ$5,(X187-15000)*AJ$5),0)</f>
        <v>0</v>
      </c>
      <c r="AK187" s="87" t="n">
        <f aca="false">IF(X187&gt;20000,IF(X187&gt;25000,(25000-20000)*AK$5,(X187-20000)*AK$5),0)</f>
        <v>0</v>
      </c>
      <c r="AL187" s="87" t="n">
        <f aca="false">IF(X187&gt;25000,IF(X187&gt;30000,(30000-25000)*AL$5,(X187-25000)*AL$5),0)</f>
        <v>0</v>
      </c>
      <c r="AM187" s="82" t="n">
        <f aca="false">IF(X187&gt;30000,(X187-30000)*AM$5,0)</f>
        <v>0</v>
      </c>
      <c r="AN187" s="89" t="n">
        <f aca="false">SUM(AH187:AM187)</f>
        <v>155.7729</v>
      </c>
      <c r="AO187" s="84" t="n">
        <f aca="false">IF(Z187&gt;3260,IF(Z187&gt;9510,(9510-3260)*AO$5,(Z187-3260)*AO$5),0)</f>
        <v>187.5</v>
      </c>
      <c r="AP187" s="87" t="n">
        <f aca="false">IF(Z187&gt;9510,IF(Z187&gt;15000,(15000-9510)*AP$5,(Z187-9510)*AP$5),0)</f>
        <v>274.5</v>
      </c>
      <c r="AQ187" s="87" t="n">
        <f aca="false">IF(Z187&gt;15000,IF(Z187&gt;20000,(20000-15000)*AQ$5,(Z187-15000)*AQ$5),0)</f>
        <v>375</v>
      </c>
      <c r="AR187" s="87" t="n">
        <f aca="false">IF(Z187&gt;20000,IF(Z187&gt;25000,(25000-20000)*AR$5,(Z187-20000)*AR$5),0)</f>
        <v>500</v>
      </c>
      <c r="AS187" s="87" t="n">
        <f aca="false">IF(Z187&gt;25000,IF(Z187&gt;30000,(30000-25000)*AS$5,(Z187-25000)*AS$5),0)</f>
        <v>750</v>
      </c>
      <c r="AT187" s="82" t="n">
        <f aca="false">IF(Z187&gt;30000,(Z187-30000)*AT$5,0)</f>
        <v>20166.58</v>
      </c>
      <c r="AU187" s="89" t="n">
        <f aca="false">SUM(AO187:AT187)</f>
        <v>22253.58</v>
      </c>
      <c r="AV187" s="90" t="n">
        <f aca="false">AU187-AN187</f>
        <v>22097.8071</v>
      </c>
      <c r="AW187" s="86"/>
      <c r="AX187" s="79" t="n">
        <f aca="false">Y187-AG187-AV187-AW187</f>
        <v>88371.9944</v>
      </c>
      <c r="AY187" s="91" t="s">
        <v>35</v>
      </c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  <c r="BO187" s="124"/>
      <c r="BP187" s="124"/>
      <c r="BQ187" s="124"/>
      <c r="BR187" s="124"/>
      <c r="BS187" s="124"/>
      <c r="BT187" s="124"/>
      <c r="BU187" s="124"/>
      <c r="BV187" s="124"/>
      <c r="BW187" s="124"/>
      <c r="BX187" s="124"/>
      <c r="BY187" s="124"/>
      <c r="BZ187" s="124"/>
      <c r="CA187" s="124"/>
    </row>
    <row r="188" customFormat="false" ht="16.5" hidden="false" customHeight="true" outlineLevel="0" collapsed="false">
      <c r="B188" s="62" t="n">
        <v>183</v>
      </c>
      <c r="C188" s="62"/>
      <c r="D188" s="62"/>
      <c r="E188" s="64" t="s">
        <v>229</v>
      </c>
      <c r="F188" s="65" t="s">
        <v>43</v>
      </c>
      <c r="G188" s="66" t="n">
        <v>190.6</v>
      </c>
      <c r="H188" s="67" t="n">
        <v>6346.57</v>
      </c>
      <c r="I188" s="66" t="n">
        <v>190.6</v>
      </c>
      <c r="J188" s="68" t="n">
        <v>5953.77</v>
      </c>
      <c r="K188" s="66" t="n">
        <v>190.6</v>
      </c>
      <c r="L188" s="69" t="n">
        <v>5546.97</v>
      </c>
      <c r="M188" s="70" t="n">
        <f aca="false">(H188+J188+L188)/3</f>
        <v>5949.10333333333</v>
      </c>
      <c r="N188" s="71" t="n">
        <v>4</v>
      </c>
      <c r="O188" s="71" t="n">
        <v>4</v>
      </c>
      <c r="P188" s="71" t="n">
        <v>4</v>
      </c>
      <c r="Q188" s="72" t="n">
        <f aca="false">SUM(N188:P188)/IF((3-COUNTIF(N188:P188,"NE")=0),1,(3-COUNTIF(N188:P188,"NE")))</f>
        <v>4</v>
      </c>
      <c r="R188" s="72" t="n">
        <f aca="false">IF(Q188&lt;=2,0,Q188)</f>
        <v>4</v>
      </c>
      <c r="S188" s="73" t="n">
        <f aca="false">M188*R188</f>
        <v>23796.4133333333</v>
      </c>
      <c r="T188" s="74" t="n">
        <f aca="false">$M$3</f>
        <v>4.94188619900111</v>
      </c>
      <c r="U188" s="75" t="n">
        <f aca="false">ROUNDDOWN(S188*T188,2)</f>
        <v>117599.16</v>
      </c>
      <c r="V188" s="76"/>
      <c r="W188" s="21"/>
      <c r="X188" s="78" t="n">
        <f aca="false">VLOOKUP(E188,SALARIO!$D$4:$G$252,4,FALSE())</f>
        <v>5546.97</v>
      </c>
      <c r="Y188" s="79" t="n">
        <f aca="false">U188</f>
        <v>117599.16</v>
      </c>
      <c r="Z188" s="80" t="n">
        <f aca="false">X188+Y188</f>
        <v>123146.13</v>
      </c>
      <c r="AA188" s="81" t="n">
        <f aca="false">IF(X188&lt;=15000,X188*AA$5,15000*AA$5)</f>
        <v>277.3485</v>
      </c>
      <c r="AB188" s="82" t="n">
        <f aca="false">IF(X188&lt;=15000,0,(X188-15000)*AB$5)</f>
        <v>0</v>
      </c>
      <c r="AC188" s="94" t="n">
        <f aca="false">SUM(AA188:AB188)</f>
        <v>277.3485</v>
      </c>
      <c r="AD188" s="84" t="n">
        <f aca="false">IF(Z188&lt;=15000,Z188*AD$5,15000*AD$5)</f>
        <v>750</v>
      </c>
      <c r="AE188" s="82" t="n">
        <f aca="false">IF(Z188&lt;=15000,0,(Z188-15000)*AE$5)</f>
        <v>10814.613</v>
      </c>
      <c r="AF188" s="85" t="n">
        <f aca="false">SUM(AD188:AE188)</f>
        <v>11564.613</v>
      </c>
      <c r="AG188" s="86" t="n">
        <f aca="false">AF188-AC188</f>
        <v>11287.2645</v>
      </c>
      <c r="AH188" s="84" t="n">
        <f aca="false">IF(X188&gt;3260,IF(X188&gt;9510,(9510-3260)*AH$5,(X188-3260)*AH$5),0)</f>
        <v>68.6091</v>
      </c>
      <c r="AI188" s="87" t="n">
        <f aca="false">IF(X188&gt;9510,IF(X188&gt;15000,(15000-9510)*AI$5,(X188-9510)*AI$5),0)</f>
        <v>0</v>
      </c>
      <c r="AJ188" s="87" t="n">
        <f aca="false">IF(X188&gt;15000,IF(X188&gt;20000,(20000-15000)*AJ$5,(X188-15000)*AJ$5),0)</f>
        <v>0</v>
      </c>
      <c r="AK188" s="87" t="n">
        <f aca="false">IF(X188&gt;20000,IF(X188&gt;25000,(25000-20000)*AK$5,(X188-20000)*AK$5),0)</f>
        <v>0</v>
      </c>
      <c r="AL188" s="87" t="n">
        <f aca="false">IF(X188&gt;25000,IF(X188&gt;30000,(30000-25000)*AL$5,(X188-25000)*AL$5),0)</f>
        <v>0</v>
      </c>
      <c r="AM188" s="82" t="n">
        <f aca="false">IF(X188&gt;30000,(X188-30000)*AM$5,0)</f>
        <v>0</v>
      </c>
      <c r="AN188" s="89" t="n">
        <f aca="false">SUM(AH188:AM188)</f>
        <v>68.6091</v>
      </c>
      <c r="AO188" s="84" t="n">
        <f aca="false">IF(Z188&gt;3260,IF(Z188&gt;9510,(9510-3260)*AO$5,(Z188-3260)*AO$5),0)</f>
        <v>187.5</v>
      </c>
      <c r="AP188" s="87" t="n">
        <f aca="false">IF(Z188&gt;9510,IF(Z188&gt;15000,(15000-9510)*AP$5,(Z188-9510)*AP$5),0)</f>
        <v>274.5</v>
      </c>
      <c r="AQ188" s="87" t="n">
        <f aca="false">IF(Z188&gt;15000,IF(Z188&gt;20000,(20000-15000)*AQ$5,(Z188-15000)*AQ$5),0)</f>
        <v>375</v>
      </c>
      <c r="AR188" s="87" t="n">
        <f aca="false">IF(Z188&gt;20000,IF(Z188&gt;25000,(25000-20000)*AR$5,(Z188-20000)*AR$5),0)</f>
        <v>500</v>
      </c>
      <c r="AS188" s="87" t="n">
        <f aca="false">IF(Z188&gt;25000,IF(Z188&gt;30000,(30000-25000)*AS$5,(Z188-25000)*AS$5),0)</f>
        <v>750</v>
      </c>
      <c r="AT188" s="82" t="n">
        <f aca="false">IF(Z188&gt;30000,(Z188-30000)*AT$5,0)</f>
        <v>18629.226</v>
      </c>
      <c r="AU188" s="89" t="n">
        <f aca="false">SUM(AO188:AT188)</f>
        <v>20716.226</v>
      </c>
      <c r="AV188" s="90" t="n">
        <f aca="false">AU188-AN188</f>
        <v>20647.6169</v>
      </c>
      <c r="AW188" s="86"/>
      <c r="AX188" s="79" t="n">
        <f aca="false">Y188-AG188-AV188-AW188</f>
        <v>85664.2786</v>
      </c>
      <c r="AY188" s="91" t="s">
        <v>35</v>
      </c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  <c r="BO188" s="124"/>
      <c r="BP188" s="124"/>
      <c r="BQ188" s="124"/>
      <c r="BR188" s="124"/>
      <c r="BS188" s="124"/>
      <c r="BT188" s="124"/>
      <c r="BU188" s="124"/>
      <c r="BV188" s="124"/>
      <c r="BW188" s="124"/>
      <c r="BX188" s="124"/>
      <c r="BY188" s="124"/>
      <c r="BZ188" s="124"/>
      <c r="CA188" s="124"/>
    </row>
    <row r="189" customFormat="false" ht="16.5" hidden="false" customHeight="true" outlineLevel="0" collapsed="false">
      <c r="B189" s="63" t="n">
        <v>184</v>
      </c>
      <c r="C189" s="63"/>
      <c r="D189" s="63"/>
      <c r="E189" s="64" t="s">
        <v>230</v>
      </c>
      <c r="F189" s="65" t="s">
        <v>66</v>
      </c>
      <c r="G189" s="66" t="n">
        <v>200</v>
      </c>
      <c r="H189" s="67" t="n">
        <v>6330.57</v>
      </c>
      <c r="I189" s="66" t="n">
        <v>196</v>
      </c>
      <c r="J189" s="68" t="n">
        <v>5655.82</v>
      </c>
      <c r="K189" s="66" t="n">
        <v>184</v>
      </c>
      <c r="L189" s="69" t="n">
        <v>5309.55</v>
      </c>
      <c r="M189" s="70" t="n">
        <f aca="false">(H189+J189+L189)/3</f>
        <v>5765.31333333333</v>
      </c>
      <c r="N189" s="71" t="n">
        <v>4</v>
      </c>
      <c r="O189" s="71" t="n">
        <v>4</v>
      </c>
      <c r="P189" s="71" t="n">
        <v>4</v>
      </c>
      <c r="Q189" s="72" t="n">
        <f aca="false">SUM(N189:P189)/IF((3-COUNTIF(N189:P189,"NE")=0),1,(3-COUNTIF(N189:P189,"NE")))</f>
        <v>4</v>
      </c>
      <c r="R189" s="72" t="n">
        <f aca="false">IF(Q189&lt;=2,0,Q189)</f>
        <v>4</v>
      </c>
      <c r="S189" s="73" t="n">
        <f aca="false">M189*R189</f>
        <v>23061.2533333333</v>
      </c>
      <c r="T189" s="74" t="n">
        <f aca="false">$M$3</f>
        <v>4.94188619900111</v>
      </c>
      <c r="U189" s="75" t="n">
        <f aca="false">ROUNDDOWN(S189*T189,2)</f>
        <v>113966.08</v>
      </c>
      <c r="V189" s="76"/>
      <c r="W189" s="21"/>
      <c r="X189" s="78" t="n">
        <f aca="false">VLOOKUP(E189,SALARIO!$D$4:$G$252,4,FALSE())</f>
        <v>3958.02</v>
      </c>
      <c r="Y189" s="79" t="n">
        <f aca="false">U189</f>
        <v>113966.08</v>
      </c>
      <c r="Z189" s="80" t="n">
        <f aca="false">X189+Y189</f>
        <v>117924.1</v>
      </c>
      <c r="AA189" s="81" t="n">
        <f aca="false">IF(X189&lt;=15000,X189*AA$5,15000*AA$5)</f>
        <v>197.901</v>
      </c>
      <c r="AB189" s="82" t="n">
        <f aca="false">IF(X189&lt;=15000,0,(X189-15000)*AB$5)</f>
        <v>0</v>
      </c>
      <c r="AC189" s="94" t="n">
        <f aca="false">SUM(AA189:AB189)</f>
        <v>197.901</v>
      </c>
      <c r="AD189" s="84" t="n">
        <f aca="false">IF(Z189&lt;=15000,Z189*AD$5,15000*AD$5)</f>
        <v>750</v>
      </c>
      <c r="AE189" s="82" t="n">
        <f aca="false">IF(Z189&lt;=15000,0,(Z189-15000)*AE$5)</f>
        <v>10292.41</v>
      </c>
      <c r="AF189" s="85" t="n">
        <f aca="false">SUM(AD189:AE189)</f>
        <v>11042.41</v>
      </c>
      <c r="AG189" s="86" t="n">
        <f aca="false">AF189-AC189</f>
        <v>10844.509</v>
      </c>
      <c r="AH189" s="84" t="n">
        <f aca="false">IF(X189&gt;3260,IF(X189&gt;9510,(9510-3260)*AH$5,(X189-3260)*AH$5),0)</f>
        <v>20.9406</v>
      </c>
      <c r="AI189" s="87" t="n">
        <f aca="false">IF(X189&gt;9510,IF(X189&gt;15000,(15000-9510)*AI$5,(X189-9510)*AI$5),0)</f>
        <v>0</v>
      </c>
      <c r="AJ189" s="87" t="n">
        <f aca="false">IF(X189&gt;15000,IF(X189&gt;20000,(20000-15000)*AJ$5,(X189-15000)*AJ$5),0)</f>
        <v>0</v>
      </c>
      <c r="AK189" s="87" t="n">
        <f aca="false">IF(X189&gt;20000,IF(X189&gt;25000,(25000-20000)*AK$5,(X189-20000)*AK$5),0)</f>
        <v>0</v>
      </c>
      <c r="AL189" s="87" t="n">
        <f aca="false">IF(X189&gt;25000,IF(X189&gt;30000,(30000-25000)*AL$5,(X189-25000)*AL$5),0)</f>
        <v>0</v>
      </c>
      <c r="AM189" s="82" t="n">
        <f aca="false">IF(X189&gt;30000,(X189-30000)*AM$5,0)</f>
        <v>0</v>
      </c>
      <c r="AN189" s="89" t="n">
        <f aca="false">SUM(AH189:AM189)</f>
        <v>20.9406</v>
      </c>
      <c r="AO189" s="84" t="n">
        <f aca="false">IF(Z189&gt;3260,IF(Z189&gt;9510,(9510-3260)*AO$5,(Z189-3260)*AO$5),0)</f>
        <v>187.5</v>
      </c>
      <c r="AP189" s="87" t="n">
        <f aca="false">IF(Z189&gt;9510,IF(Z189&gt;15000,(15000-9510)*AP$5,(Z189-9510)*AP$5),0)</f>
        <v>274.5</v>
      </c>
      <c r="AQ189" s="87" t="n">
        <f aca="false">IF(Z189&gt;15000,IF(Z189&gt;20000,(20000-15000)*AQ$5,(Z189-15000)*AQ$5),0)</f>
        <v>375</v>
      </c>
      <c r="AR189" s="87" t="n">
        <f aca="false">IF(Z189&gt;20000,IF(Z189&gt;25000,(25000-20000)*AR$5,(Z189-20000)*AR$5),0)</f>
        <v>500</v>
      </c>
      <c r="AS189" s="87" t="n">
        <f aca="false">IF(Z189&gt;25000,IF(Z189&gt;30000,(30000-25000)*AS$5,(Z189-25000)*AS$5),0)</f>
        <v>750</v>
      </c>
      <c r="AT189" s="82" t="n">
        <f aca="false">IF(Z189&gt;30000,(Z189-30000)*AT$5,0)</f>
        <v>17584.82</v>
      </c>
      <c r="AU189" s="89" t="n">
        <f aca="false">SUM(AO189:AT189)</f>
        <v>19671.82</v>
      </c>
      <c r="AV189" s="90" t="n">
        <f aca="false">AU189-AN189</f>
        <v>19650.8794</v>
      </c>
      <c r="AW189" s="86"/>
      <c r="AX189" s="79" t="n">
        <f aca="false">Y189-AG189-AV189-AW189</f>
        <v>83470.6916</v>
      </c>
      <c r="AY189" s="91" t="s">
        <v>35</v>
      </c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  <c r="BO189" s="124"/>
      <c r="BP189" s="124"/>
      <c r="BQ189" s="124"/>
      <c r="BR189" s="124"/>
      <c r="BS189" s="124"/>
      <c r="BT189" s="124"/>
      <c r="BU189" s="124"/>
      <c r="BV189" s="124"/>
      <c r="BW189" s="124"/>
      <c r="BX189" s="124"/>
      <c r="BY189" s="124"/>
      <c r="BZ189" s="124"/>
      <c r="CA189" s="124"/>
    </row>
    <row r="190" customFormat="false" ht="16.5" hidden="false" customHeight="true" outlineLevel="0" collapsed="false">
      <c r="B190" s="63" t="n">
        <v>185</v>
      </c>
      <c r="C190" s="63"/>
      <c r="D190" s="63"/>
      <c r="E190" s="64" t="s">
        <v>231</v>
      </c>
      <c r="F190" s="65" t="s">
        <v>57</v>
      </c>
      <c r="G190" s="66" t="n">
        <v>0</v>
      </c>
      <c r="H190" s="67" t="n">
        <v>0</v>
      </c>
      <c r="I190" s="66" t="n">
        <v>0</v>
      </c>
      <c r="J190" s="68" t="n">
        <v>0</v>
      </c>
      <c r="K190" s="66" t="n">
        <v>0</v>
      </c>
      <c r="L190" s="69" t="n">
        <v>0</v>
      </c>
      <c r="M190" s="70" t="n">
        <f aca="false">(H190+J190+L190)/3</f>
        <v>0</v>
      </c>
      <c r="N190" s="93" t="s">
        <v>41</v>
      </c>
      <c r="O190" s="93" t="s">
        <v>41</v>
      </c>
      <c r="P190" s="93" t="s">
        <v>41</v>
      </c>
      <c r="Q190" s="72" t="n">
        <f aca="false">SUM(N190:P190)/IF((3-COUNTIF(N190:P190,"NE")=0),1,(3-COUNTIF(N190:P190,"NE")))</f>
        <v>0</v>
      </c>
      <c r="R190" s="72" t="n">
        <f aca="false">IF(Q190&lt;=2,0,Q190)</f>
        <v>0</v>
      </c>
      <c r="S190" s="73" t="n">
        <f aca="false">M190*R190</f>
        <v>0</v>
      </c>
      <c r="T190" s="74" t="n">
        <f aca="false">$M$3</f>
        <v>4.94188619900111</v>
      </c>
      <c r="U190" s="75" t="n">
        <f aca="false">ROUNDDOWN(S190*T190,2)</f>
        <v>0</v>
      </c>
      <c r="V190" s="76"/>
      <c r="W190" s="21"/>
      <c r="X190" s="78" t="n">
        <f aca="false">VLOOKUP(E190,SALARIO!$D$4:$G$252,4,FALSE())</f>
        <v>0</v>
      </c>
      <c r="Y190" s="79" t="n">
        <f aca="false">U190</f>
        <v>0</v>
      </c>
      <c r="Z190" s="80" t="n">
        <f aca="false">X190+Y190</f>
        <v>0</v>
      </c>
      <c r="AA190" s="81" t="n">
        <f aca="false">IF(X190&lt;=15000,X190*AA$5,15000*AA$5)</f>
        <v>0</v>
      </c>
      <c r="AB190" s="82" t="n">
        <f aca="false">IF(X190&lt;=15000,0,(X190-15000)*AB$5)</f>
        <v>0</v>
      </c>
      <c r="AC190" s="94" t="n">
        <f aca="false">SUM(AA190:AB190)</f>
        <v>0</v>
      </c>
      <c r="AD190" s="84" t="n">
        <f aca="false">IF(Z190&lt;=15000,Z190*AD$5,15000*AD$5)</f>
        <v>0</v>
      </c>
      <c r="AE190" s="82" t="n">
        <f aca="false">IF(Z190&lt;=15000,0,(Z190-15000)*AE$5)</f>
        <v>0</v>
      </c>
      <c r="AF190" s="85" t="n">
        <f aca="false">SUM(AD190:AE190)</f>
        <v>0</v>
      </c>
      <c r="AG190" s="86" t="n">
        <f aca="false">AF190-AC190</f>
        <v>0</v>
      </c>
      <c r="AH190" s="84" t="n">
        <f aca="false">IF(X190&gt;3260,IF(X190&gt;9510,(9510-3260)*AH$5,(X190-3260)*AH$5),0)</f>
        <v>0</v>
      </c>
      <c r="AI190" s="87" t="n">
        <f aca="false">IF(X190&gt;9510,IF(X190&gt;15000,(15000-9510)*AI$5,(X190-9510)*AI$5),0)</f>
        <v>0</v>
      </c>
      <c r="AJ190" s="87" t="n">
        <f aca="false">IF(X190&gt;15000,IF(X190&gt;20000,(20000-15000)*AJ$5,(X190-15000)*AJ$5),0)</f>
        <v>0</v>
      </c>
      <c r="AK190" s="87" t="n">
        <f aca="false">IF(X190&gt;20000,IF(X190&gt;25000,(25000-20000)*AK$5,(X190-20000)*AK$5),0)</f>
        <v>0</v>
      </c>
      <c r="AL190" s="87" t="n">
        <f aca="false">IF(X190&gt;25000,IF(X190&gt;30000,(30000-25000)*AL$5,(X190-25000)*AL$5),0)</f>
        <v>0</v>
      </c>
      <c r="AM190" s="82" t="n">
        <f aca="false">IF(X190&gt;30000,(X190-30000)*AM$5,0)</f>
        <v>0</v>
      </c>
      <c r="AN190" s="89" t="n">
        <f aca="false">SUM(AH190:AM190)</f>
        <v>0</v>
      </c>
      <c r="AO190" s="84" t="n">
        <f aca="false">IF(Z190&gt;3260,IF(Z190&gt;9510,(9510-3260)*AO$5,(Z190-3260)*AO$5),0)</f>
        <v>0</v>
      </c>
      <c r="AP190" s="87" t="n">
        <f aca="false">IF(Z190&gt;9510,IF(Z190&gt;15000,(15000-9510)*AP$5,(Z190-9510)*AP$5),0)</f>
        <v>0</v>
      </c>
      <c r="AQ190" s="87" t="n">
        <f aca="false">IF(Z190&gt;15000,IF(Z190&gt;20000,(20000-15000)*AQ$5,(Z190-15000)*AQ$5),0)</f>
        <v>0</v>
      </c>
      <c r="AR190" s="87" t="n">
        <f aca="false">IF(Z190&gt;20000,IF(Z190&gt;25000,(25000-20000)*AR$5,(Z190-20000)*AR$5),0)</f>
        <v>0</v>
      </c>
      <c r="AS190" s="87" t="n">
        <f aca="false">IF(Z190&gt;25000,IF(Z190&gt;30000,(30000-25000)*AS$5,(Z190-25000)*AS$5),0)</f>
        <v>0</v>
      </c>
      <c r="AT190" s="82" t="n">
        <f aca="false">IF(Z190&gt;30000,(Z190-30000)*AT$5,0)</f>
        <v>0</v>
      </c>
      <c r="AU190" s="89" t="n">
        <f aca="false">SUM(AO190:AT190)</f>
        <v>0</v>
      </c>
      <c r="AV190" s="90" t="n">
        <f aca="false">AU190-AN190</f>
        <v>0</v>
      </c>
      <c r="AW190" s="86"/>
      <c r="AX190" s="79" t="n">
        <f aca="false">Y190-AG190-AV190-AW190</f>
        <v>0</v>
      </c>
      <c r="AY190" s="91" t="s">
        <v>35</v>
      </c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  <c r="BO190" s="124"/>
      <c r="BP190" s="124"/>
      <c r="BQ190" s="124"/>
      <c r="BR190" s="124"/>
      <c r="BS190" s="124"/>
      <c r="BT190" s="124"/>
      <c r="BU190" s="124"/>
      <c r="BV190" s="124"/>
      <c r="BW190" s="124"/>
      <c r="BX190" s="124"/>
      <c r="BY190" s="124"/>
      <c r="BZ190" s="124"/>
      <c r="CA190" s="124"/>
    </row>
    <row r="191" customFormat="false" ht="16.5" hidden="false" customHeight="true" outlineLevel="0" collapsed="false">
      <c r="B191" s="63" t="n">
        <v>186</v>
      </c>
      <c r="C191" s="63"/>
      <c r="D191" s="63"/>
      <c r="E191" s="64" t="s">
        <v>232</v>
      </c>
      <c r="F191" s="65" t="s">
        <v>57</v>
      </c>
      <c r="G191" s="66" t="n">
        <v>140.25</v>
      </c>
      <c r="H191" s="67" t="n">
        <v>7120.09</v>
      </c>
      <c r="I191" s="66" t="n">
        <v>204</v>
      </c>
      <c r="J191" s="68" t="n">
        <v>6331.6</v>
      </c>
      <c r="K191" s="66" t="n">
        <v>191.25</v>
      </c>
      <c r="L191" s="69" t="n">
        <v>5935.87</v>
      </c>
      <c r="M191" s="70" t="n">
        <f aca="false">(H191+J191+L191)/3</f>
        <v>6462.52</v>
      </c>
      <c r="N191" s="71" t="n">
        <v>4</v>
      </c>
      <c r="O191" s="71" t="n">
        <v>4</v>
      </c>
      <c r="P191" s="71" t="n">
        <v>4</v>
      </c>
      <c r="Q191" s="72" t="n">
        <f aca="false">SUM(N191:P191)/IF((3-COUNTIF(N191:P191,"NE")=0),1,(3-COUNTIF(N191:P191,"NE")))</f>
        <v>4</v>
      </c>
      <c r="R191" s="72" t="n">
        <f aca="false">IF(Q191&lt;=2,0,Q191)</f>
        <v>4</v>
      </c>
      <c r="S191" s="73" t="n">
        <f aca="false">M191*R191</f>
        <v>25850.08</v>
      </c>
      <c r="T191" s="74" t="n">
        <f aca="false">$M$3</f>
        <v>4.94188619900111</v>
      </c>
      <c r="U191" s="75" t="n">
        <f aca="false">ROUNDDOWN(S191*T191,2)</f>
        <v>127748.15</v>
      </c>
      <c r="V191" s="76"/>
      <c r="W191" s="21"/>
      <c r="X191" s="78" t="n">
        <f aca="false">VLOOKUP(E191,SALARIO!$D$4:$G$252,4,FALSE())</f>
        <v>5935.87</v>
      </c>
      <c r="Y191" s="79" t="n">
        <f aca="false">U191</f>
        <v>127748.15</v>
      </c>
      <c r="Z191" s="80" t="n">
        <f aca="false">X191+Y191</f>
        <v>133684.02</v>
      </c>
      <c r="AA191" s="81" t="n">
        <f aca="false">IF(X191&lt;=15000,X191*AA$5,15000*AA$5)</f>
        <v>296.7935</v>
      </c>
      <c r="AB191" s="82" t="n">
        <f aca="false">IF(X191&lt;=15000,0,(X191-15000)*AB$5)</f>
        <v>0</v>
      </c>
      <c r="AC191" s="94" t="n">
        <f aca="false">SUM(AA191:AB191)</f>
        <v>296.7935</v>
      </c>
      <c r="AD191" s="84" t="n">
        <f aca="false">IF(Z191&lt;=15000,Z191*AD$5,15000*AD$5)</f>
        <v>750</v>
      </c>
      <c r="AE191" s="82" t="n">
        <f aca="false">IF(Z191&lt;=15000,0,(Z191-15000)*AE$5)</f>
        <v>11868.402</v>
      </c>
      <c r="AF191" s="85" t="n">
        <f aca="false">SUM(AD191:AE191)</f>
        <v>12618.402</v>
      </c>
      <c r="AG191" s="86" t="n">
        <f aca="false">AF191-AC191</f>
        <v>12321.6085</v>
      </c>
      <c r="AH191" s="84" t="n">
        <f aca="false">IF(X191&gt;3260,IF(X191&gt;9510,(9510-3260)*AH$5,(X191-3260)*AH$5),0)</f>
        <v>80.2761</v>
      </c>
      <c r="AI191" s="87" t="n">
        <f aca="false">IF(X191&gt;9510,IF(X191&gt;15000,(15000-9510)*AI$5,(X191-9510)*AI$5),0)</f>
        <v>0</v>
      </c>
      <c r="AJ191" s="87" t="n">
        <f aca="false">IF(X191&gt;15000,IF(X191&gt;20000,(20000-15000)*AJ$5,(X191-15000)*AJ$5),0)</f>
        <v>0</v>
      </c>
      <c r="AK191" s="87" t="n">
        <f aca="false">IF(X191&gt;20000,IF(X191&gt;25000,(25000-20000)*AK$5,(X191-20000)*AK$5),0)</f>
        <v>0</v>
      </c>
      <c r="AL191" s="87" t="n">
        <f aca="false">IF(X191&gt;25000,IF(X191&gt;30000,(30000-25000)*AL$5,(X191-25000)*AL$5),0)</f>
        <v>0</v>
      </c>
      <c r="AM191" s="82" t="n">
        <f aca="false">IF(X191&gt;30000,(X191-30000)*AM$5,0)</f>
        <v>0</v>
      </c>
      <c r="AN191" s="89" t="n">
        <f aca="false">SUM(AH191:AM191)</f>
        <v>80.2761</v>
      </c>
      <c r="AO191" s="84" t="n">
        <f aca="false">IF(Z191&gt;3260,IF(Z191&gt;9510,(9510-3260)*AO$5,(Z191-3260)*AO$5),0)</f>
        <v>187.5</v>
      </c>
      <c r="AP191" s="87" t="n">
        <f aca="false">IF(Z191&gt;9510,IF(Z191&gt;15000,(15000-9510)*AP$5,(Z191-9510)*AP$5),0)</f>
        <v>274.5</v>
      </c>
      <c r="AQ191" s="87" t="n">
        <f aca="false">IF(Z191&gt;15000,IF(Z191&gt;20000,(20000-15000)*AQ$5,(Z191-15000)*AQ$5),0)</f>
        <v>375</v>
      </c>
      <c r="AR191" s="87" t="n">
        <f aca="false">IF(Z191&gt;20000,IF(Z191&gt;25000,(25000-20000)*AR$5,(Z191-20000)*AR$5),0)</f>
        <v>500</v>
      </c>
      <c r="AS191" s="87" t="n">
        <f aca="false">IF(Z191&gt;25000,IF(Z191&gt;30000,(30000-25000)*AS$5,(Z191-25000)*AS$5),0)</f>
        <v>750</v>
      </c>
      <c r="AT191" s="82" t="n">
        <f aca="false">IF(Z191&gt;30000,(Z191-30000)*AT$5,0)</f>
        <v>20736.804</v>
      </c>
      <c r="AU191" s="89" t="n">
        <f aca="false">SUM(AO191:AT191)</f>
        <v>22823.804</v>
      </c>
      <c r="AV191" s="90" t="n">
        <f aca="false">AU191-AN191</f>
        <v>22743.5279</v>
      </c>
      <c r="AW191" s="86"/>
      <c r="AX191" s="79" t="n">
        <f aca="false">Y191-AG191-AV191-AW191</f>
        <v>92683.0136</v>
      </c>
      <c r="AY191" s="91" t="s">
        <v>35</v>
      </c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  <c r="BO191" s="124"/>
      <c r="BP191" s="124"/>
      <c r="BQ191" s="124"/>
      <c r="BR191" s="124"/>
      <c r="BS191" s="124"/>
      <c r="BT191" s="124"/>
      <c r="BU191" s="124"/>
      <c r="BV191" s="124"/>
      <c r="BW191" s="124"/>
      <c r="BX191" s="124"/>
      <c r="BY191" s="124"/>
      <c r="BZ191" s="124"/>
      <c r="CA191" s="124"/>
    </row>
    <row r="192" customFormat="false" ht="16.5" hidden="false" customHeight="true" outlineLevel="0" collapsed="false">
      <c r="B192" s="63" t="n">
        <v>187</v>
      </c>
      <c r="C192" s="63"/>
      <c r="D192" s="63"/>
      <c r="E192" s="64" t="s">
        <v>233</v>
      </c>
      <c r="F192" s="65" t="s">
        <v>151</v>
      </c>
      <c r="G192" s="66" t="n">
        <v>186</v>
      </c>
      <c r="H192" s="67" t="n">
        <v>8839.98</v>
      </c>
      <c r="I192" s="66" t="n">
        <v>193</v>
      </c>
      <c r="J192" s="68" t="n">
        <v>8404.51</v>
      </c>
      <c r="K192" s="66" t="n">
        <v>185</v>
      </c>
      <c r="L192" s="69" t="n">
        <v>8056.14</v>
      </c>
      <c r="M192" s="70" t="n">
        <f aca="false">(H192+J192+L192)/3</f>
        <v>8433.54333333333</v>
      </c>
      <c r="N192" s="71" t="n">
        <v>4</v>
      </c>
      <c r="O192" s="71" t="n">
        <v>4</v>
      </c>
      <c r="P192" s="71" t="n">
        <v>4</v>
      </c>
      <c r="Q192" s="72" t="n">
        <f aca="false">SUM(N192:P192)/IF((3-COUNTIF(N192:P192,"NE")=0),1,(3-COUNTIF(N192:P192,"NE")))</f>
        <v>4</v>
      </c>
      <c r="R192" s="72" t="n">
        <f aca="false">IF(Q192&lt;=2,0,Q192)</f>
        <v>4</v>
      </c>
      <c r="S192" s="73" t="n">
        <f aca="false">M192*R192</f>
        <v>33734.1733333333</v>
      </c>
      <c r="T192" s="74" t="n">
        <f aca="false">$M$3</f>
        <v>4.94188619900111</v>
      </c>
      <c r="U192" s="75" t="n">
        <f aca="false">ROUNDDOWN(S192*T192,2)</f>
        <v>166710.44</v>
      </c>
      <c r="V192" s="76"/>
      <c r="W192" s="21"/>
      <c r="X192" s="78" t="n">
        <f aca="false">VLOOKUP(E192,SALARIO!$D$4:$G$252,4,FALSE())</f>
        <v>11842.81</v>
      </c>
      <c r="Y192" s="79" t="n">
        <f aca="false">U192</f>
        <v>166710.44</v>
      </c>
      <c r="Z192" s="80" t="n">
        <f aca="false">X192+Y192</f>
        <v>178553.25</v>
      </c>
      <c r="AA192" s="81" t="n">
        <f aca="false">IF(X192&lt;=15000,X192*AA$5,15000*AA$5)</f>
        <v>592.1405</v>
      </c>
      <c r="AB192" s="82" t="n">
        <f aca="false">IF(X192&lt;=15000,0,(X192-15000)*AB$5)</f>
        <v>0</v>
      </c>
      <c r="AC192" s="94" t="n">
        <f aca="false">SUM(AA192:AB192)</f>
        <v>592.1405</v>
      </c>
      <c r="AD192" s="84" t="n">
        <f aca="false">IF(Z192&lt;=15000,Z192*AD$5,15000*AD$5)</f>
        <v>750</v>
      </c>
      <c r="AE192" s="82" t="n">
        <f aca="false">IF(Z192&lt;=15000,0,(Z192-15000)*AE$5)</f>
        <v>16355.325</v>
      </c>
      <c r="AF192" s="85" t="n">
        <f aca="false">SUM(AD192:AE192)</f>
        <v>17105.325</v>
      </c>
      <c r="AG192" s="86" t="n">
        <f aca="false">AF192-AC192</f>
        <v>16513.1845</v>
      </c>
      <c r="AH192" s="84" t="n">
        <f aca="false">IF(X192&gt;3260,IF(X192&gt;9510,(9510-3260)*AH$5,(X192-3260)*AH$5),0)</f>
        <v>187.5</v>
      </c>
      <c r="AI192" s="87" t="n">
        <f aca="false">IF(X192&gt;9510,IF(X192&gt;15000,(15000-9510)*AI$5,(X192-9510)*AI$5),0)</f>
        <v>116.6405</v>
      </c>
      <c r="AJ192" s="87" t="n">
        <f aca="false">IF(X192&gt;15000,IF(X192&gt;20000,(20000-15000)*AJ$5,(X192-15000)*AJ$5),0)</f>
        <v>0</v>
      </c>
      <c r="AK192" s="87" t="n">
        <f aca="false">IF(X192&gt;20000,IF(X192&gt;25000,(25000-20000)*AK$5,(X192-20000)*AK$5),0)</f>
        <v>0</v>
      </c>
      <c r="AL192" s="87" t="n">
        <f aca="false">IF(X192&gt;25000,IF(X192&gt;30000,(30000-25000)*AL$5,(X192-25000)*AL$5),0)</f>
        <v>0</v>
      </c>
      <c r="AM192" s="82" t="n">
        <f aca="false">IF(X192&gt;30000,(X192-30000)*AM$5,0)</f>
        <v>0</v>
      </c>
      <c r="AN192" s="89" t="n">
        <f aca="false">SUM(AH192:AM192)</f>
        <v>304.1405</v>
      </c>
      <c r="AO192" s="84" t="n">
        <f aca="false">IF(Z192&gt;3260,IF(Z192&gt;9510,(9510-3260)*AO$5,(Z192-3260)*AO$5),0)</f>
        <v>187.5</v>
      </c>
      <c r="AP192" s="87" t="n">
        <f aca="false">IF(Z192&gt;9510,IF(Z192&gt;15000,(15000-9510)*AP$5,(Z192-9510)*AP$5),0)</f>
        <v>274.5</v>
      </c>
      <c r="AQ192" s="87" t="n">
        <f aca="false">IF(Z192&gt;15000,IF(Z192&gt;20000,(20000-15000)*AQ$5,(Z192-15000)*AQ$5),0)</f>
        <v>375</v>
      </c>
      <c r="AR192" s="87" t="n">
        <f aca="false">IF(Z192&gt;20000,IF(Z192&gt;25000,(25000-20000)*AR$5,(Z192-20000)*AR$5),0)</f>
        <v>500</v>
      </c>
      <c r="AS192" s="87" t="n">
        <f aca="false">IF(Z192&gt;25000,IF(Z192&gt;30000,(30000-25000)*AS$5,(Z192-25000)*AS$5),0)</f>
        <v>750</v>
      </c>
      <c r="AT192" s="82" t="n">
        <f aca="false">IF(Z192&gt;30000,(Z192-30000)*AT$5,0)</f>
        <v>29710.65</v>
      </c>
      <c r="AU192" s="89" t="n">
        <f aca="false">SUM(AO192:AT192)</f>
        <v>31797.65</v>
      </c>
      <c r="AV192" s="90" t="n">
        <f aca="false">AU192-AN192</f>
        <v>31493.5095</v>
      </c>
      <c r="AW192" s="86"/>
      <c r="AX192" s="79" t="n">
        <f aca="false">Y192-AG192-AV192-AW192</f>
        <v>118703.746</v>
      </c>
      <c r="AY192" s="91" t="s">
        <v>35</v>
      </c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  <c r="BO192" s="124"/>
      <c r="BP192" s="124"/>
      <c r="BQ192" s="124"/>
      <c r="BR192" s="124"/>
      <c r="BS192" s="124"/>
      <c r="BT192" s="124"/>
      <c r="BU192" s="124"/>
      <c r="BV192" s="124"/>
      <c r="BW192" s="124"/>
      <c r="BX192" s="124"/>
      <c r="BY192" s="124"/>
      <c r="BZ192" s="124"/>
      <c r="CA192" s="124"/>
    </row>
    <row r="193" customFormat="false" ht="16.5" hidden="false" customHeight="true" outlineLevel="0" collapsed="false">
      <c r="B193" s="63" t="n">
        <v>188</v>
      </c>
      <c r="C193" s="63"/>
      <c r="D193" s="63"/>
      <c r="E193" s="64" t="s">
        <v>234</v>
      </c>
      <c r="F193" s="65" t="s">
        <v>43</v>
      </c>
      <c r="G193" s="66" t="n">
        <v>190.6</v>
      </c>
      <c r="H193" s="67" t="n">
        <v>6835.39</v>
      </c>
      <c r="I193" s="66" t="n">
        <v>190.6</v>
      </c>
      <c r="J193" s="68" t="n">
        <v>5475.65</v>
      </c>
      <c r="K193" s="66" t="n">
        <v>190.6</v>
      </c>
      <c r="L193" s="69" t="n">
        <v>6215.88</v>
      </c>
      <c r="M193" s="70" t="n">
        <f aca="false">(H193+J193+L193)/3</f>
        <v>6175.64</v>
      </c>
      <c r="N193" s="71" t="n">
        <v>4</v>
      </c>
      <c r="O193" s="71" t="n">
        <v>4</v>
      </c>
      <c r="P193" s="71" t="n">
        <v>4</v>
      </c>
      <c r="Q193" s="72" t="n">
        <f aca="false">SUM(N193:P193)/IF((3-COUNTIF(N193:P193,"NE")=0),1,(3-COUNTIF(N193:P193,"NE")))</f>
        <v>4</v>
      </c>
      <c r="R193" s="72" t="n">
        <f aca="false">IF(Q193&lt;=2,0,Q193)</f>
        <v>4</v>
      </c>
      <c r="S193" s="73" t="n">
        <f aca="false">M193*R193</f>
        <v>24702.56</v>
      </c>
      <c r="T193" s="74" t="n">
        <f aca="false">$M$3</f>
        <v>4.94188619900111</v>
      </c>
      <c r="U193" s="75" t="n">
        <f aca="false">ROUNDDOWN(S193*T193,2)</f>
        <v>122077.24</v>
      </c>
      <c r="V193" s="76"/>
      <c r="W193" s="21"/>
      <c r="X193" s="78" t="n">
        <f aca="false">VLOOKUP(E193,SALARIO!$D$4:$G$252,4,FALSE())</f>
        <v>8942.73</v>
      </c>
      <c r="Y193" s="79" t="n">
        <f aca="false">U193</f>
        <v>122077.24</v>
      </c>
      <c r="Z193" s="80" t="n">
        <f aca="false">X193+Y193</f>
        <v>131019.97</v>
      </c>
      <c r="AA193" s="81" t="n">
        <f aca="false">IF(X193&lt;=15000,X193*AA$5,15000*AA$5)</f>
        <v>447.1365</v>
      </c>
      <c r="AB193" s="82" t="n">
        <f aca="false">IF(X193&lt;=15000,0,(X193-15000)*AB$5)</f>
        <v>0</v>
      </c>
      <c r="AC193" s="94" t="n">
        <f aca="false">SUM(AA193:AB193)</f>
        <v>447.1365</v>
      </c>
      <c r="AD193" s="84" t="n">
        <f aca="false">IF(Z193&lt;=15000,Z193*AD$5,15000*AD$5)</f>
        <v>750</v>
      </c>
      <c r="AE193" s="82" t="n">
        <f aca="false">IF(Z193&lt;=15000,0,(Z193-15000)*AE$5)</f>
        <v>11601.997</v>
      </c>
      <c r="AF193" s="85" t="n">
        <f aca="false">SUM(AD193:AE193)</f>
        <v>12351.997</v>
      </c>
      <c r="AG193" s="86" t="n">
        <f aca="false">AF193-AC193</f>
        <v>11904.8605</v>
      </c>
      <c r="AH193" s="84" t="n">
        <f aca="false">IF(X193&gt;3260,IF(X193&gt;9510,(9510-3260)*AH$5,(X193-3260)*AH$5),0)</f>
        <v>170.4819</v>
      </c>
      <c r="AI193" s="87" t="n">
        <f aca="false">IF(X193&gt;9510,IF(X193&gt;15000,(15000-9510)*AI$5,(X193-9510)*AI$5),0)</f>
        <v>0</v>
      </c>
      <c r="AJ193" s="87" t="n">
        <f aca="false">IF(X193&gt;15000,IF(X193&gt;20000,(20000-15000)*AJ$5,(X193-15000)*AJ$5),0)</f>
        <v>0</v>
      </c>
      <c r="AK193" s="87" t="n">
        <f aca="false">IF(X193&gt;20000,IF(X193&gt;25000,(25000-20000)*AK$5,(X193-20000)*AK$5),0)</f>
        <v>0</v>
      </c>
      <c r="AL193" s="87" t="n">
        <f aca="false">IF(X193&gt;25000,IF(X193&gt;30000,(30000-25000)*AL$5,(X193-25000)*AL$5),0)</f>
        <v>0</v>
      </c>
      <c r="AM193" s="82" t="n">
        <f aca="false">IF(X193&gt;30000,(X193-30000)*AM$5,0)</f>
        <v>0</v>
      </c>
      <c r="AN193" s="89" t="n">
        <f aca="false">SUM(AH193:AM193)</f>
        <v>170.4819</v>
      </c>
      <c r="AO193" s="84" t="n">
        <f aca="false">IF(Z193&gt;3260,IF(Z193&gt;9510,(9510-3260)*AO$5,(Z193-3260)*AO$5),0)</f>
        <v>187.5</v>
      </c>
      <c r="AP193" s="87" t="n">
        <f aca="false">IF(Z193&gt;9510,IF(Z193&gt;15000,(15000-9510)*AP$5,(Z193-9510)*AP$5),0)</f>
        <v>274.5</v>
      </c>
      <c r="AQ193" s="87" t="n">
        <f aca="false">IF(Z193&gt;15000,IF(Z193&gt;20000,(20000-15000)*AQ$5,(Z193-15000)*AQ$5),0)</f>
        <v>375</v>
      </c>
      <c r="AR193" s="87" t="n">
        <f aca="false">IF(Z193&gt;20000,IF(Z193&gt;25000,(25000-20000)*AR$5,(Z193-20000)*AR$5),0)</f>
        <v>500</v>
      </c>
      <c r="AS193" s="87" t="n">
        <f aca="false">IF(Z193&gt;25000,IF(Z193&gt;30000,(30000-25000)*AS$5,(Z193-25000)*AS$5),0)</f>
        <v>750</v>
      </c>
      <c r="AT193" s="82" t="n">
        <f aca="false">IF(Z193&gt;30000,(Z193-30000)*AT$5,0)</f>
        <v>20203.994</v>
      </c>
      <c r="AU193" s="89" t="n">
        <f aca="false">SUM(AO193:AT193)</f>
        <v>22290.994</v>
      </c>
      <c r="AV193" s="90" t="n">
        <f aca="false">AU193-AN193</f>
        <v>22120.5121</v>
      </c>
      <c r="AW193" s="86"/>
      <c r="AX193" s="79" t="n">
        <f aca="false">Y193-AG193-AV193-AW193</f>
        <v>88051.8674</v>
      </c>
      <c r="AY193" s="91" t="s">
        <v>35</v>
      </c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  <c r="BO193" s="124"/>
      <c r="BP193" s="124"/>
      <c r="BQ193" s="124"/>
      <c r="BR193" s="124"/>
      <c r="BS193" s="124"/>
      <c r="BT193" s="124"/>
      <c r="BU193" s="124"/>
      <c r="BV193" s="124"/>
      <c r="BW193" s="124"/>
      <c r="BX193" s="124"/>
      <c r="BY193" s="124"/>
      <c r="BZ193" s="124"/>
      <c r="CA193" s="124"/>
    </row>
    <row r="194" customFormat="false" ht="16.5" hidden="false" customHeight="true" outlineLevel="0" collapsed="false">
      <c r="B194" s="63" t="n">
        <v>189</v>
      </c>
      <c r="C194" s="63"/>
      <c r="D194" s="63"/>
      <c r="E194" s="64" t="s">
        <v>235</v>
      </c>
      <c r="F194" s="65" t="s">
        <v>57</v>
      </c>
      <c r="G194" s="66" t="n">
        <v>203</v>
      </c>
      <c r="H194" s="67" t="n">
        <v>6954.44</v>
      </c>
      <c r="I194" s="66" t="n">
        <v>193</v>
      </c>
      <c r="J194" s="68" t="n">
        <v>7955.4</v>
      </c>
      <c r="K194" s="66" t="n">
        <v>185</v>
      </c>
      <c r="L194" s="69" t="n">
        <v>5726.65</v>
      </c>
      <c r="M194" s="70" t="n">
        <f aca="false">(H194+J194+L194)/3</f>
        <v>6878.83</v>
      </c>
      <c r="N194" s="71" t="n">
        <v>4</v>
      </c>
      <c r="O194" s="71" t="n">
        <v>4</v>
      </c>
      <c r="P194" s="71" t="n">
        <v>4</v>
      </c>
      <c r="Q194" s="72" t="n">
        <f aca="false">SUM(N194:P194)/IF((3-COUNTIF(N194:P194,"NE")=0),1,(3-COUNTIF(N194:P194,"NE")))</f>
        <v>4</v>
      </c>
      <c r="R194" s="72" t="n">
        <f aca="false">IF(Q194&lt;=2,0,Q194)</f>
        <v>4</v>
      </c>
      <c r="S194" s="73" t="n">
        <f aca="false">M194*R194</f>
        <v>27515.32</v>
      </c>
      <c r="T194" s="74" t="n">
        <f aca="false">$M$3</f>
        <v>4.94188619900111</v>
      </c>
      <c r="U194" s="75" t="n">
        <f aca="false">ROUNDDOWN(S194*T194,2)</f>
        <v>135977.58</v>
      </c>
      <c r="V194" s="76"/>
      <c r="W194" s="21"/>
      <c r="X194" s="78" t="n">
        <f aca="false">VLOOKUP(E194,SALARIO!$D$4:$G$252,4,FALSE())</f>
        <v>3979.54</v>
      </c>
      <c r="Y194" s="79" t="n">
        <f aca="false">U194</f>
        <v>135977.58</v>
      </c>
      <c r="Z194" s="80" t="n">
        <f aca="false">X194+Y194</f>
        <v>139957.12</v>
      </c>
      <c r="AA194" s="81" t="n">
        <f aca="false">IF(X194&lt;=15000,X194*AA$5,15000*AA$5)</f>
        <v>198.977</v>
      </c>
      <c r="AB194" s="82" t="n">
        <f aca="false">IF(X194&lt;=15000,0,(X194-15000)*AB$5)</f>
        <v>0</v>
      </c>
      <c r="AC194" s="94" t="n">
        <f aca="false">SUM(AA194:AB194)</f>
        <v>198.977</v>
      </c>
      <c r="AD194" s="84" t="n">
        <f aca="false">IF(Z194&lt;=15000,Z194*AD$5,15000*AD$5)</f>
        <v>750</v>
      </c>
      <c r="AE194" s="82" t="n">
        <f aca="false">IF(Z194&lt;=15000,0,(Z194-15000)*AE$5)</f>
        <v>12495.712</v>
      </c>
      <c r="AF194" s="85" t="n">
        <f aca="false">SUM(AD194:AE194)</f>
        <v>13245.712</v>
      </c>
      <c r="AG194" s="86" t="n">
        <f aca="false">AF194-AC194</f>
        <v>13046.735</v>
      </c>
      <c r="AH194" s="84" t="n">
        <f aca="false">IF(X194&gt;3260,IF(X194&gt;9510,(9510-3260)*AH$5,(X194-3260)*AH$5),0)</f>
        <v>21.5862</v>
      </c>
      <c r="AI194" s="87" t="n">
        <f aca="false">IF(X194&gt;9510,IF(X194&gt;15000,(15000-9510)*AI$5,(X194-9510)*AI$5),0)</f>
        <v>0</v>
      </c>
      <c r="AJ194" s="87" t="n">
        <f aca="false">IF(X194&gt;15000,IF(X194&gt;20000,(20000-15000)*AJ$5,(X194-15000)*AJ$5),0)</f>
        <v>0</v>
      </c>
      <c r="AK194" s="87" t="n">
        <f aca="false">IF(X194&gt;20000,IF(X194&gt;25000,(25000-20000)*AK$5,(X194-20000)*AK$5),0)</f>
        <v>0</v>
      </c>
      <c r="AL194" s="87" t="n">
        <f aca="false">IF(X194&gt;25000,IF(X194&gt;30000,(30000-25000)*AL$5,(X194-25000)*AL$5),0)</f>
        <v>0</v>
      </c>
      <c r="AM194" s="82" t="n">
        <f aca="false">IF(X194&gt;30000,(X194-30000)*AM$5,0)</f>
        <v>0</v>
      </c>
      <c r="AN194" s="89" t="n">
        <f aca="false">SUM(AH194:AM194)</f>
        <v>21.5862</v>
      </c>
      <c r="AO194" s="84" t="n">
        <f aca="false">IF(Z194&gt;3260,IF(Z194&gt;9510,(9510-3260)*AO$5,(Z194-3260)*AO$5),0)</f>
        <v>187.5</v>
      </c>
      <c r="AP194" s="87" t="n">
        <f aca="false">IF(Z194&gt;9510,IF(Z194&gt;15000,(15000-9510)*AP$5,(Z194-9510)*AP$5),0)</f>
        <v>274.5</v>
      </c>
      <c r="AQ194" s="87" t="n">
        <f aca="false">IF(Z194&gt;15000,IF(Z194&gt;20000,(20000-15000)*AQ$5,(Z194-15000)*AQ$5),0)</f>
        <v>375</v>
      </c>
      <c r="AR194" s="87" t="n">
        <f aca="false">IF(Z194&gt;20000,IF(Z194&gt;25000,(25000-20000)*AR$5,(Z194-20000)*AR$5),0)</f>
        <v>500</v>
      </c>
      <c r="AS194" s="87" t="n">
        <f aca="false">IF(Z194&gt;25000,IF(Z194&gt;30000,(30000-25000)*AS$5,(Z194-25000)*AS$5),0)</f>
        <v>750</v>
      </c>
      <c r="AT194" s="82" t="n">
        <f aca="false">IF(Z194&gt;30000,(Z194-30000)*AT$5,0)</f>
        <v>21991.424</v>
      </c>
      <c r="AU194" s="89" t="n">
        <f aca="false">SUM(AO194:AT194)</f>
        <v>24078.424</v>
      </c>
      <c r="AV194" s="90" t="n">
        <f aca="false">AU194-AN194</f>
        <v>24056.8378</v>
      </c>
      <c r="AW194" s="86"/>
      <c r="AX194" s="79" t="n">
        <f aca="false">Y194-AG194-AV194-AW194</f>
        <v>98874.0072</v>
      </c>
      <c r="AY194" s="91" t="s">
        <v>35</v>
      </c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4"/>
      <c r="BQ194" s="124"/>
      <c r="BR194" s="124"/>
      <c r="BS194" s="124"/>
      <c r="BT194" s="124"/>
      <c r="BU194" s="124"/>
      <c r="BV194" s="124"/>
      <c r="BW194" s="124"/>
      <c r="BX194" s="124"/>
      <c r="BY194" s="124"/>
      <c r="BZ194" s="124"/>
      <c r="CA194" s="124"/>
    </row>
    <row r="195" customFormat="false" ht="16.5" hidden="false" customHeight="true" outlineLevel="0" collapsed="false">
      <c r="B195" s="62" t="n">
        <v>190</v>
      </c>
      <c r="C195" s="62"/>
      <c r="D195" s="62"/>
      <c r="E195" s="64" t="s">
        <v>236</v>
      </c>
      <c r="F195" s="65" t="s">
        <v>57</v>
      </c>
      <c r="G195" s="66" t="n">
        <v>204</v>
      </c>
      <c r="H195" s="67" t="n">
        <v>7123.05</v>
      </c>
      <c r="I195" s="66" t="n">
        <v>191.25</v>
      </c>
      <c r="J195" s="68" t="n">
        <v>5935.87</v>
      </c>
      <c r="K195" s="66" t="n">
        <v>191.25</v>
      </c>
      <c r="L195" s="69" t="n">
        <v>5935.87</v>
      </c>
      <c r="M195" s="70" t="n">
        <f aca="false">(H195+J195+L195)/3</f>
        <v>6331.59666666667</v>
      </c>
      <c r="N195" s="71" t="n">
        <v>4</v>
      </c>
      <c r="O195" s="71" t="n">
        <v>4</v>
      </c>
      <c r="P195" s="71" t="n">
        <v>4</v>
      </c>
      <c r="Q195" s="72" t="n">
        <f aca="false">SUM(N195:P195)/IF((3-COUNTIF(N195:P195,"NE")=0),1,(3-COUNTIF(N195:P195,"NE")))</f>
        <v>4</v>
      </c>
      <c r="R195" s="72" t="n">
        <f aca="false">IF(Q195&lt;=2,0,Q195)</f>
        <v>4</v>
      </c>
      <c r="S195" s="73" t="n">
        <f aca="false">M195*R195</f>
        <v>25326.3866666667</v>
      </c>
      <c r="T195" s="74" t="n">
        <f aca="false">$M$3</f>
        <v>4.94188619900111</v>
      </c>
      <c r="U195" s="75" t="n">
        <f aca="false">ROUNDDOWN(S195*T195,2)</f>
        <v>125160.12</v>
      </c>
      <c r="V195" s="76"/>
      <c r="W195" s="21"/>
      <c r="X195" s="78" t="n">
        <f aca="false">VLOOKUP(E195,SALARIO!$D$4:$G$252,4,FALSE())</f>
        <v>8889.74</v>
      </c>
      <c r="Y195" s="79" t="n">
        <f aca="false">U195</f>
        <v>125160.12</v>
      </c>
      <c r="Z195" s="80" t="n">
        <f aca="false">X195+Y195</f>
        <v>134049.86</v>
      </c>
      <c r="AA195" s="81" t="n">
        <f aca="false">IF(X195&lt;=15000,X195*AA$5,15000*AA$5)</f>
        <v>444.487</v>
      </c>
      <c r="AB195" s="82" t="n">
        <f aca="false">IF(X195&lt;=15000,0,(X195-15000)*AB$5)</f>
        <v>0</v>
      </c>
      <c r="AC195" s="94" t="n">
        <f aca="false">SUM(AA195:AB195)</f>
        <v>444.487</v>
      </c>
      <c r="AD195" s="84" t="n">
        <f aca="false">IF(Z195&lt;=15000,Z195*AD$5,15000*AD$5)</f>
        <v>750</v>
      </c>
      <c r="AE195" s="82" t="n">
        <f aca="false">IF(Z195&lt;=15000,0,(Z195-15000)*AE$5)</f>
        <v>11904.986</v>
      </c>
      <c r="AF195" s="85" t="n">
        <f aca="false">SUM(AD195:AE195)</f>
        <v>12654.986</v>
      </c>
      <c r="AG195" s="86" t="n">
        <f aca="false">AF195-AC195</f>
        <v>12210.499</v>
      </c>
      <c r="AH195" s="84" t="n">
        <f aca="false">IF(X195&gt;3260,IF(X195&gt;9510,(9510-3260)*AH$5,(X195-3260)*AH$5),0)</f>
        <v>168.8922</v>
      </c>
      <c r="AI195" s="87" t="n">
        <f aca="false">IF(X195&gt;9510,IF(X195&gt;15000,(15000-9510)*AI$5,(X195-9510)*AI$5),0)</f>
        <v>0</v>
      </c>
      <c r="AJ195" s="87" t="n">
        <f aca="false">IF(X195&gt;15000,IF(X195&gt;20000,(20000-15000)*AJ$5,(X195-15000)*AJ$5),0)</f>
        <v>0</v>
      </c>
      <c r="AK195" s="87" t="n">
        <f aca="false">IF(X195&gt;20000,IF(X195&gt;25000,(25000-20000)*AK$5,(X195-20000)*AK$5),0)</f>
        <v>0</v>
      </c>
      <c r="AL195" s="87" t="n">
        <f aca="false">IF(X195&gt;25000,IF(X195&gt;30000,(30000-25000)*AL$5,(X195-25000)*AL$5),0)</f>
        <v>0</v>
      </c>
      <c r="AM195" s="82" t="n">
        <f aca="false">IF(X195&gt;30000,(X195-30000)*AM$5,0)</f>
        <v>0</v>
      </c>
      <c r="AN195" s="89" t="n">
        <f aca="false">SUM(AH195:AM195)</f>
        <v>168.8922</v>
      </c>
      <c r="AO195" s="84" t="n">
        <f aca="false">IF(Z195&gt;3260,IF(Z195&gt;9510,(9510-3260)*AO$5,(Z195-3260)*AO$5),0)</f>
        <v>187.5</v>
      </c>
      <c r="AP195" s="87" t="n">
        <f aca="false">IF(Z195&gt;9510,IF(Z195&gt;15000,(15000-9510)*AP$5,(Z195-9510)*AP$5),0)</f>
        <v>274.5</v>
      </c>
      <c r="AQ195" s="87" t="n">
        <f aca="false">IF(Z195&gt;15000,IF(Z195&gt;20000,(20000-15000)*AQ$5,(Z195-15000)*AQ$5),0)</f>
        <v>375</v>
      </c>
      <c r="AR195" s="87" t="n">
        <f aca="false">IF(Z195&gt;20000,IF(Z195&gt;25000,(25000-20000)*AR$5,(Z195-20000)*AR$5),0)</f>
        <v>500</v>
      </c>
      <c r="AS195" s="87" t="n">
        <f aca="false">IF(Z195&gt;25000,IF(Z195&gt;30000,(30000-25000)*AS$5,(Z195-25000)*AS$5),0)</f>
        <v>750</v>
      </c>
      <c r="AT195" s="82" t="n">
        <f aca="false">IF(Z195&gt;30000,(Z195-30000)*AT$5,0)</f>
        <v>20809.972</v>
      </c>
      <c r="AU195" s="89" t="n">
        <f aca="false">SUM(AO195:AT195)</f>
        <v>22896.972</v>
      </c>
      <c r="AV195" s="90" t="n">
        <f aca="false">AU195-AN195</f>
        <v>22728.0798</v>
      </c>
      <c r="AW195" s="86"/>
      <c r="AX195" s="79" t="n">
        <f aca="false">Y195-AG195-AV195-AW195</f>
        <v>90221.5412</v>
      </c>
      <c r="AY195" s="91" t="s">
        <v>35</v>
      </c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  <c r="BO195" s="124"/>
      <c r="BP195" s="124"/>
      <c r="BQ195" s="124"/>
      <c r="BR195" s="124"/>
      <c r="BS195" s="124"/>
      <c r="BT195" s="124"/>
      <c r="BU195" s="124"/>
      <c r="BV195" s="124"/>
      <c r="BW195" s="124"/>
      <c r="BX195" s="124"/>
      <c r="BY195" s="124"/>
      <c r="BZ195" s="124"/>
      <c r="CA195" s="124"/>
    </row>
    <row r="196" customFormat="false" ht="16.5" hidden="false" customHeight="true" outlineLevel="0" collapsed="false">
      <c r="B196" s="63" t="n">
        <v>191</v>
      </c>
      <c r="C196" s="63"/>
      <c r="D196" s="63"/>
      <c r="E196" s="64" t="s">
        <v>237</v>
      </c>
      <c r="F196" s="65" t="s">
        <v>43</v>
      </c>
      <c r="G196" s="66" t="n">
        <v>191.25</v>
      </c>
      <c r="H196" s="67" t="n">
        <v>5475.35</v>
      </c>
      <c r="I196" s="66" t="n">
        <v>191.25</v>
      </c>
      <c r="J196" s="68" t="n">
        <v>5133.14</v>
      </c>
      <c r="K196" s="66" t="n">
        <v>191.25</v>
      </c>
      <c r="L196" s="69" t="n">
        <v>5133.14</v>
      </c>
      <c r="M196" s="70" t="n">
        <f aca="false">(H196+J196+L196)/3</f>
        <v>5247.21</v>
      </c>
      <c r="N196" s="71" t="n">
        <v>4</v>
      </c>
      <c r="O196" s="71" t="n">
        <v>4</v>
      </c>
      <c r="P196" s="71" t="n">
        <v>4</v>
      </c>
      <c r="Q196" s="72" t="n">
        <f aca="false">SUM(N196:P196)/IF((3-COUNTIF(N196:P196,"NE")=0),1,(3-COUNTIF(N196:P196,"NE")))</f>
        <v>4</v>
      </c>
      <c r="R196" s="72" t="n">
        <f aca="false">IF(Q196&lt;=2,0,Q196)</f>
        <v>4</v>
      </c>
      <c r="S196" s="73" t="n">
        <f aca="false">M196*R196</f>
        <v>20988.84</v>
      </c>
      <c r="T196" s="74" t="n">
        <f aca="false">$M$3</f>
        <v>4.94188619900111</v>
      </c>
      <c r="U196" s="75" t="n">
        <f aca="false">ROUNDDOWN(S196*T196,2)</f>
        <v>103724.45</v>
      </c>
      <c r="V196" s="76"/>
      <c r="W196" s="21"/>
      <c r="X196" s="78" t="n">
        <f aca="false">VLOOKUP(E196,SALARIO!$D$4:$G$252,4,FALSE())</f>
        <v>5133.14</v>
      </c>
      <c r="Y196" s="79" t="n">
        <f aca="false">U196</f>
        <v>103724.45</v>
      </c>
      <c r="Z196" s="80" t="n">
        <f aca="false">X196+Y196</f>
        <v>108857.59</v>
      </c>
      <c r="AA196" s="81" t="n">
        <f aca="false">IF(X196&lt;=15000,X196*AA$5,15000*AA$5)</f>
        <v>256.657</v>
      </c>
      <c r="AB196" s="82" t="n">
        <f aca="false">IF(X196&lt;=15000,0,(X196-15000)*AB$5)</f>
        <v>0</v>
      </c>
      <c r="AC196" s="94" t="n">
        <f aca="false">SUM(AA196:AB196)</f>
        <v>256.657</v>
      </c>
      <c r="AD196" s="84" t="n">
        <f aca="false">IF(Z196&lt;=15000,Z196*AD$5,15000*AD$5)</f>
        <v>750</v>
      </c>
      <c r="AE196" s="82" t="n">
        <f aca="false">IF(Z196&lt;=15000,0,(Z196-15000)*AE$5)</f>
        <v>9385.759</v>
      </c>
      <c r="AF196" s="85" t="n">
        <f aca="false">SUM(AD196:AE196)</f>
        <v>10135.759</v>
      </c>
      <c r="AG196" s="86" t="n">
        <f aca="false">AF196-AC196</f>
        <v>9879.102</v>
      </c>
      <c r="AH196" s="84" t="n">
        <f aca="false">IF(X196&gt;3260,IF(X196&gt;9510,(9510-3260)*AH$5,(X196-3260)*AH$5),0)</f>
        <v>56.1942</v>
      </c>
      <c r="AI196" s="87" t="n">
        <f aca="false">IF(X196&gt;9510,IF(X196&gt;15000,(15000-9510)*AI$5,(X196-9510)*AI$5),0)</f>
        <v>0</v>
      </c>
      <c r="AJ196" s="87" t="n">
        <f aca="false">IF(X196&gt;15000,IF(X196&gt;20000,(20000-15000)*AJ$5,(X196-15000)*AJ$5),0)</f>
        <v>0</v>
      </c>
      <c r="AK196" s="87" t="n">
        <f aca="false">IF(X196&gt;20000,IF(X196&gt;25000,(25000-20000)*AK$5,(X196-20000)*AK$5),0)</f>
        <v>0</v>
      </c>
      <c r="AL196" s="87" t="n">
        <f aca="false">IF(X196&gt;25000,IF(X196&gt;30000,(30000-25000)*AL$5,(X196-25000)*AL$5),0)</f>
        <v>0</v>
      </c>
      <c r="AM196" s="82" t="n">
        <f aca="false">IF(X196&gt;30000,(X196-30000)*AM$5,0)</f>
        <v>0</v>
      </c>
      <c r="AN196" s="89" t="n">
        <f aca="false">SUM(AH196:AM196)</f>
        <v>56.1942</v>
      </c>
      <c r="AO196" s="84" t="n">
        <f aca="false">IF(Z196&gt;3260,IF(Z196&gt;9510,(9510-3260)*AO$5,(Z196-3260)*AO$5),0)</f>
        <v>187.5</v>
      </c>
      <c r="AP196" s="87" t="n">
        <f aca="false">IF(Z196&gt;9510,IF(Z196&gt;15000,(15000-9510)*AP$5,(Z196-9510)*AP$5),0)</f>
        <v>274.5</v>
      </c>
      <c r="AQ196" s="87" t="n">
        <f aca="false">IF(Z196&gt;15000,IF(Z196&gt;20000,(20000-15000)*AQ$5,(Z196-15000)*AQ$5),0)</f>
        <v>375</v>
      </c>
      <c r="AR196" s="87" t="n">
        <f aca="false">IF(Z196&gt;20000,IF(Z196&gt;25000,(25000-20000)*AR$5,(Z196-20000)*AR$5),0)</f>
        <v>500</v>
      </c>
      <c r="AS196" s="87" t="n">
        <f aca="false">IF(Z196&gt;25000,IF(Z196&gt;30000,(30000-25000)*AS$5,(Z196-25000)*AS$5),0)</f>
        <v>750</v>
      </c>
      <c r="AT196" s="82" t="n">
        <f aca="false">IF(Z196&gt;30000,(Z196-30000)*AT$5,0)</f>
        <v>15771.518</v>
      </c>
      <c r="AU196" s="89" t="n">
        <f aca="false">SUM(AO196:AT196)</f>
        <v>17858.518</v>
      </c>
      <c r="AV196" s="90" t="n">
        <f aca="false">AU196-AN196</f>
        <v>17802.3238</v>
      </c>
      <c r="AW196" s="86"/>
      <c r="AX196" s="79" t="n">
        <f aca="false">Y196-AG196-AV196-AW196</f>
        <v>76043.0242</v>
      </c>
      <c r="AY196" s="91" t="s">
        <v>35</v>
      </c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  <c r="BO196" s="124"/>
      <c r="BP196" s="124"/>
      <c r="BQ196" s="124"/>
      <c r="BR196" s="124"/>
      <c r="BS196" s="124"/>
      <c r="BT196" s="124"/>
      <c r="BU196" s="124"/>
      <c r="BV196" s="124"/>
      <c r="BW196" s="124"/>
      <c r="BX196" s="124"/>
      <c r="BY196" s="124"/>
      <c r="BZ196" s="124"/>
      <c r="CA196" s="124"/>
    </row>
    <row r="197" s="123" customFormat="true" ht="16.5" hidden="false" customHeight="true" outlineLevel="0" collapsed="false">
      <c r="B197" s="63" t="n">
        <v>192</v>
      </c>
      <c r="C197" s="63"/>
      <c r="D197" s="63"/>
      <c r="E197" s="64" t="s">
        <v>238</v>
      </c>
      <c r="F197" s="65" t="s">
        <v>57</v>
      </c>
      <c r="G197" s="66" t="n">
        <v>191.25</v>
      </c>
      <c r="H197" s="67" t="n">
        <v>9270.06</v>
      </c>
      <c r="I197" s="66" t="n">
        <v>102</v>
      </c>
      <c r="J197" s="68" t="n">
        <v>3165.8</v>
      </c>
      <c r="K197" s="66" t="n">
        <v>191.25</v>
      </c>
      <c r="L197" s="69" t="n">
        <v>5935.87</v>
      </c>
      <c r="M197" s="70" t="n">
        <f aca="false">(H197+J197+L197)/3</f>
        <v>6123.91</v>
      </c>
      <c r="N197" s="71" t="n">
        <v>4</v>
      </c>
      <c r="O197" s="71" t="n">
        <v>4</v>
      </c>
      <c r="P197" s="71" t="n">
        <v>4</v>
      </c>
      <c r="Q197" s="72" t="n">
        <f aca="false">SUM(N197:P197)/IF((3-COUNTIF(N197:P197,"NE")=0),1,(3-COUNTIF(N197:P197,"NE")))</f>
        <v>4</v>
      </c>
      <c r="R197" s="72" t="n">
        <f aca="false">IF(Q197&lt;=2,0,Q197)</f>
        <v>4</v>
      </c>
      <c r="S197" s="73" t="n">
        <f aca="false">M197*R197</f>
        <v>24495.64</v>
      </c>
      <c r="T197" s="74" t="n">
        <f aca="false">$M$3</f>
        <v>4.94188619900111</v>
      </c>
      <c r="U197" s="75" t="n">
        <f aca="false">ROUNDDOWN(S197*T197,2)</f>
        <v>121054.66</v>
      </c>
      <c r="V197" s="76"/>
      <c r="W197" s="21"/>
      <c r="X197" s="78" t="n">
        <f aca="false">VLOOKUP(E197,SALARIO!$D$4:$G$252,4,FALSE())</f>
        <v>5935.87</v>
      </c>
      <c r="Y197" s="79" t="n">
        <f aca="false">U197</f>
        <v>121054.66</v>
      </c>
      <c r="Z197" s="80" t="n">
        <f aca="false">X197+Y197</f>
        <v>126990.53</v>
      </c>
      <c r="AA197" s="81" t="n">
        <f aca="false">IF(X197&lt;=15000,X197*AA$5,15000*AA$5)</f>
        <v>296.7935</v>
      </c>
      <c r="AB197" s="82" t="n">
        <f aca="false">IF(X197&lt;=15000,0,(X197-15000)*AB$5)</f>
        <v>0</v>
      </c>
      <c r="AC197" s="94" t="n">
        <f aca="false">SUM(AA197:AB197)</f>
        <v>296.7935</v>
      </c>
      <c r="AD197" s="84" t="n">
        <f aca="false">IF(Z197&lt;=15000,Z197*AD$5,15000*AD$5)</f>
        <v>750</v>
      </c>
      <c r="AE197" s="82" t="n">
        <f aca="false">IF(Z197&lt;=15000,0,(Z197-15000)*AE$5)</f>
        <v>11199.053</v>
      </c>
      <c r="AF197" s="85" t="n">
        <f aca="false">SUM(AD197:AE197)</f>
        <v>11949.053</v>
      </c>
      <c r="AG197" s="86" t="n">
        <f aca="false">AF197-AC197</f>
        <v>11652.2595</v>
      </c>
      <c r="AH197" s="84" t="n">
        <f aca="false">IF(X197&gt;3260,IF(X197&gt;9510,(9510-3260)*AH$5,(X197-3260)*AH$5),0)</f>
        <v>80.2761</v>
      </c>
      <c r="AI197" s="87" t="n">
        <f aca="false">IF(X197&gt;9510,IF(X197&gt;15000,(15000-9510)*AI$5,(X197-9510)*AI$5),0)</f>
        <v>0</v>
      </c>
      <c r="AJ197" s="87" t="n">
        <f aca="false">IF(X197&gt;15000,IF(X197&gt;20000,(20000-15000)*AJ$5,(X197-15000)*AJ$5),0)</f>
        <v>0</v>
      </c>
      <c r="AK197" s="87" t="n">
        <f aca="false">IF(X197&gt;20000,IF(X197&gt;25000,(25000-20000)*AK$5,(X197-20000)*AK$5),0)</f>
        <v>0</v>
      </c>
      <c r="AL197" s="87" t="n">
        <f aca="false">IF(X197&gt;25000,IF(X197&gt;30000,(30000-25000)*AL$5,(X197-25000)*AL$5),0)</f>
        <v>0</v>
      </c>
      <c r="AM197" s="82" t="n">
        <f aca="false">IF(X197&gt;30000,(X197-30000)*AM$5,0)</f>
        <v>0</v>
      </c>
      <c r="AN197" s="89" t="n">
        <f aca="false">SUM(AH197:AM197)</f>
        <v>80.2761</v>
      </c>
      <c r="AO197" s="84" t="n">
        <f aca="false">IF(Z197&gt;3260,IF(Z197&gt;9510,(9510-3260)*AO$5,(Z197-3260)*AO$5),0)</f>
        <v>187.5</v>
      </c>
      <c r="AP197" s="87" t="n">
        <f aca="false">IF(Z197&gt;9510,IF(Z197&gt;15000,(15000-9510)*AP$5,(Z197-9510)*AP$5),0)</f>
        <v>274.5</v>
      </c>
      <c r="AQ197" s="87" t="n">
        <f aca="false">IF(Z197&gt;15000,IF(Z197&gt;20000,(20000-15000)*AQ$5,(Z197-15000)*AQ$5),0)</f>
        <v>375</v>
      </c>
      <c r="AR197" s="87" t="n">
        <f aca="false">IF(Z197&gt;20000,IF(Z197&gt;25000,(25000-20000)*AR$5,(Z197-20000)*AR$5),0)</f>
        <v>500</v>
      </c>
      <c r="AS197" s="87" t="n">
        <f aca="false">IF(Z197&gt;25000,IF(Z197&gt;30000,(30000-25000)*AS$5,(Z197-25000)*AS$5),0)</f>
        <v>750</v>
      </c>
      <c r="AT197" s="82" t="n">
        <f aca="false">IF(Z197&gt;30000,(Z197-30000)*AT$5,0)</f>
        <v>19398.106</v>
      </c>
      <c r="AU197" s="89" t="n">
        <f aca="false">SUM(AO197:AT197)</f>
        <v>21485.106</v>
      </c>
      <c r="AV197" s="90" t="n">
        <f aca="false">AU197-AN197</f>
        <v>21404.8299</v>
      </c>
      <c r="AW197" s="86"/>
      <c r="AX197" s="79" t="n">
        <f aca="false">Y197-AG197-AV197-AW197</f>
        <v>87997.5706</v>
      </c>
      <c r="AY197" s="91" t="s">
        <v>35</v>
      </c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  <c r="BO197" s="124"/>
      <c r="BP197" s="124"/>
      <c r="BQ197" s="124"/>
      <c r="BR197" s="124"/>
      <c r="BS197" s="124"/>
      <c r="BT197" s="124"/>
      <c r="BU197" s="124"/>
      <c r="BV197" s="124"/>
      <c r="BW197" s="124"/>
      <c r="BX197" s="124"/>
      <c r="BY197" s="124"/>
      <c r="BZ197" s="124"/>
      <c r="CA197" s="124"/>
    </row>
    <row r="198" customFormat="false" ht="16.5" hidden="false" customHeight="true" outlineLevel="0" collapsed="false">
      <c r="B198" s="62" t="n">
        <v>193</v>
      </c>
      <c r="C198" s="62"/>
      <c r="D198" s="62"/>
      <c r="E198" s="64" t="s">
        <v>239</v>
      </c>
      <c r="F198" s="65" t="s">
        <v>57</v>
      </c>
      <c r="G198" s="66" t="n">
        <v>204</v>
      </c>
      <c r="H198" s="67" t="n">
        <v>7123.05</v>
      </c>
      <c r="I198" s="66" t="n">
        <v>204</v>
      </c>
      <c r="J198" s="68" t="n">
        <v>6331.6</v>
      </c>
      <c r="K198" s="66" t="n">
        <v>191.25</v>
      </c>
      <c r="L198" s="69" t="n">
        <v>5935.87</v>
      </c>
      <c r="M198" s="70" t="n">
        <f aca="false">(H198+J198+L198)/3</f>
        <v>6463.50666666667</v>
      </c>
      <c r="N198" s="71" t="n">
        <v>4</v>
      </c>
      <c r="O198" s="71" t="n">
        <v>4</v>
      </c>
      <c r="P198" s="71" t="n">
        <v>4</v>
      </c>
      <c r="Q198" s="72" t="n">
        <f aca="false">SUM(N198:P198)/IF((3-COUNTIF(N198:P198,"NE")=0),1,(3-COUNTIF(N198:P198,"NE")))</f>
        <v>4</v>
      </c>
      <c r="R198" s="72" t="n">
        <f aca="false">IF(Q198&lt;=2,0,Q198)</f>
        <v>4</v>
      </c>
      <c r="S198" s="73" t="n">
        <f aca="false">M198*R198</f>
        <v>25854.0266666667</v>
      </c>
      <c r="T198" s="74" t="n">
        <f aca="false">$M$3</f>
        <v>4.94188619900111</v>
      </c>
      <c r="U198" s="75" t="n">
        <f aca="false">ROUNDDOWN(S198*T198,2)</f>
        <v>127767.65</v>
      </c>
      <c r="V198" s="76"/>
      <c r="W198" s="21"/>
      <c r="X198" s="78" t="n">
        <f aca="false">VLOOKUP(E198,SALARIO!$D$4:$G$252,4,FALSE())</f>
        <v>5935.87</v>
      </c>
      <c r="Y198" s="79" t="n">
        <f aca="false">U198</f>
        <v>127767.65</v>
      </c>
      <c r="Z198" s="80" t="n">
        <f aca="false">X198+Y198</f>
        <v>133703.52</v>
      </c>
      <c r="AA198" s="81" t="n">
        <f aca="false">IF(X198&lt;=15000,X198*AA$5,15000*AA$5)</f>
        <v>296.7935</v>
      </c>
      <c r="AB198" s="82" t="n">
        <f aca="false">IF(X198&lt;=15000,0,(X198-15000)*AB$5)</f>
        <v>0</v>
      </c>
      <c r="AC198" s="94" t="n">
        <f aca="false">SUM(AA198:AB198)</f>
        <v>296.7935</v>
      </c>
      <c r="AD198" s="84" t="n">
        <f aca="false">IF(Z198&lt;=15000,Z198*AD$5,15000*AD$5)</f>
        <v>750</v>
      </c>
      <c r="AE198" s="82" t="n">
        <f aca="false">IF(Z198&lt;=15000,0,(Z198-15000)*AE$5)</f>
        <v>11870.352</v>
      </c>
      <c r="AF198" s="85" t="n">
        <f aca="false">SUM(AD198:AE198)</f>
        <v>12620.352</v>
      </c>
      <c r="AG198" s="86" t="n">
        <f aca="false">AF198-AC198</f>
        <v>12323.5585</v>
      </c>
      <c r="AH198" s="84" t="n">
        <f aca="false">IF(X198&gt;3260,IF(X198&gt;9510,(9510-3260)*AH$5,(X198-3260)*AH$5),0)</f>
        <v>80.2761</v>
      </c>
      <c r="AI198" s="87" t="n">
        <f aca="false">IF(X198&gt;9510,IF(X198&gt;15000,(15000-9510)*AI$5,(X198-9510)*AI$5),0)</f>
        <v>0</v>
      </c>
      <c r="AJ198" s="87" t="n">
        <f aca="false">IF(X198&gt;15000,IF(X198&gt;20000,(20000-15000)*AJ$5,(X198-15000)*AJ$5),0)</f>
        <v>0</v>
      </c>
      <c r="AK198" s="87" t="n">
        <f aca="false">IF(X198&gt;20000,IF(X198&gt;25000,(25000-20000)*AK$5,(X198-20000)*AK$5),0)</f>
        <v>0</v>
      </c>
      <c r="AL198" s="87" t="n">
        <f aca="false">IF(X198&gt;25000,IF(X198&gt;30000,(30000-25000)*AL$5,(X198-25000)*AL$5),0)</f>
        <v>0</v>
      </c>
      <c r="AM198" s="82" t="n">
        <f aca="false">IF(X198&gt;30000,(X198-30000)*AM$5,0)</f>
        <v>0</v>
      </c>
      <c r="AN198" s="89" t="n">
        <f aca="false">SUM(AH198:AM198)</f>
        <v>80.2761</v>
      </c>
      <c r="AO198" s="84" t="n">
        <f aca="false">IF(Z198&gt;3260,IF(Z198&gt;9510,(9510-3260)*AO$5,(Z198-3260)*AO$5),0)</f>
        <v>187.5</v>
      </c>
      <c r="AP198" s="87" t="n">
        <f aca="false">IF(Z198&gt;9510,IF(Z198&gt;15000,(15000-9510)*AP$5,(Z198-9510)*AP$5),0)</f>
        <v>274.5</v>
      </c>
      <c r="AQ198" s="87" t="n">
        <f aca="false">IF(Z198&gt;15000,IF(Z198&gt;20000,(20000-15000)*AQ$5,(Z198-15000)*AQ$5),0)</f>
        <v>375</v>
      </c>
      <c r="AR198" s="87" t="n">
        <f aca="false">IF(Z198&gt;20000,IF(Z198&gt;25000,(25000-20000)*AR$5,(Z198-20000)*AR$5),0)</f>
        <v>500</v>
      </c>
      <c r="AS198" s="87" t="n">
        <f aca="false">IF(Z198&gt;25000,IF(Z198&gt;30000,(30000-25000)*AS$5,(Z198-25000)*AS$5),0)</f>
        <v>750</v>
      </c>
      <c r="AT198" s="82" t="n">
        <f aca="false">IF(Z198&gt;30000,(Z198-30000)*AT$5,0)</f>
        <v>20740.704</v>
      </c>
      <c r="AU198" s="89" t="n">
        <f aca="false">SUM(AO198:AT198)</f>
        <v>22827.704</v>
      </c>
      <c r="AV198" s="90" t="n">
        <f aca="false">AU198-AN198</f>
        <v>22747.4279</v>
      </c>
      <c r="AW198" s="86"/>
      <c r="AX198" s="79" t="n">
        <f aca="false">Y198-AG198-AV198-AW198</f>
        <v>92696.6636</v>
      </c>
      <c r="AY198" s="91" t="s">
        <v>35</v>
      </c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  <c r="BO198" s="124"/>
      <c r="BP198" s="124"/>
      <c r="BQ198" s="124"/>
      <c r="BR198" s="124"/>
      <c r="BS198" s="124"/>
      <c r="BT198" s="124"/>
      <c r="BU198" s="124"/>
      <c r="BV198" s="124"/>
      <c r="BW198" s="124"/>
      <c r="BX198" s="124"/>
      <c r="BY198" s="124"/>
      <c r="BZ198" s="124"/>
      <c r="CA198" s="124"/>
    </row>
    <row r="199" customFormat="false" ht="16.5" hidden="false" customHeight="true" outlineLevel="0" collapsed="false">
      <c r="B199" s="63" t="n">
        <v>194</v>
      </c>
      <c r="C199" s="63"/>
      <c r="D199" s="63"/>
      <c r="E199" s="64" t="s">
        <v>240</v>
      </c>
      <c r="F199" s="65" t="s">
        <v>47</v>
      </c>
      <c r="G199" s="66" t="n">
        <v>200</v>
      </c>
      <c r="H199" s="67" t="n">
        <v>5306.58</v>
      </c>
      <c r="I199" s="66" t="n">
        <v>204</v>
      </c>
      <c r="J199" s="68" t="n">
        <v>4885.34</v>
      </c>
      <c r="K199" s="66" t="n">
        <v>182.5</v>
      </c>
      <c r="L199" s="69" t="n">
        <v>4369.96</v>
      </c>
      <c r="M199" s="70" t="n">
        <f aca="false">(H199+J199+L199)/3</f>
        <v>4853.96</v>
      </c>
      <c r="N199" s="71" t="n">
        <v>4</v>
      </c>
      <c r="O199" s="71" t="n">
        <v>4</v>
      </c>
      <c r="P199" s="71" t="n">
        <v>4</v>
      </c>
      <c r="Q199" s="72" t="n">
        <f aca="false">SUM(N199:P199)/IF((3-COUNTIF(N199:P199,"NE")=0),1,(3-COUNTIF(N199:P199,"NE")))</f>
        <v>4</v>
      </c>
      <c r="R199" s="72" t="n">
        <f aca="false">IF(Q199&lt;=2,0,Q199)</f>
        <v>4</v>
      </c>
      <c r="S199" s="73" t="n">
        <f aca="false">M199*R199</f>
        <v>19415.84</v>
      </c>
      <c r="T199" s="74" t="n">
        <f aca="false">$M$3</f>
        <v>4.94188619900111</v>
      </c>
      <c r="U199" s="75" t="n">
        <f aca="false">ROUNDDOWN(S199*T199,2)</f>
        <v>95950.87</v>
      </c>
      <c r="V199" s="76"/>
      <c r="W199" s="21"/>
      <c r="X199" s="78" t="n">
        <f aca="false">VLOOKUP(E199,SALARIO!$D$4:$G$252,4,FALSE())</f>
        <v>4369.96</v>
      </c>
      <c r="Y199" s="79" t="n">
        <f aca="false">U199</f>
        <v>95950.87</v>
      </c>
      <c r="Z199" s="80" t="n">
        <f aca="false">X199+Y199</f>
        <v>100320.83</v>
      </c>
      <c r="AA199" s="81" t="n">
        <f aca="false">IF(X199&lt;=15000,X199*AA$5,15000*AA$5)</f>
        <v>218.498</v>
      </c>
      <c r="AB199" s="82" t="n">
        <f aca="false">IF(X199&lt;=15000,0,(X199-15000)*AB$5)</f>
        <v>0</v>
      </c>
      <c r="AC199" s="94" t="n">
        <f aca="false">SUM(AA199:AB199)</f>
        <v>218.498</v>
      </c>
      <c r="AD199" s="84" t="n">
        <f aca="false">IF(Z199&lt;=15000,Z199*AD$5,15000*AD$5)</f>
        <v>750</v>
      </c>
      <c r="AE199" s="82" t="n">
        <f aca="false">IF(Z199&lt;=15000,0,(Z199-15000)*AE$5)</f>
        <v>8532.083</v>
      </c>
      <c r="AF199" s="85" t="n">
        <f aca="false">SUM(AD199:AE199)</f>
        <v>9282.083</v>
      </c>
      <c r="AG199" s="86" t="n">
        <f aca="false">AF199-AC199</f>
        <v>9063.585</v>
      </c>
      <c r="AH199" s="84" t="n">
        <f aca="false">IF(X199&gt;3260,IF(X199&gt;9510,(9510-3260)*AH$5,(X199-3260)*AH$5),0)</f>
        <v>33.2988</v>
      </c>
      <c r="AI199" s="87" t="n">
        <f aca="false">IF(X199&gt;9510,IF(X199&gt;15000,(15000-9510)*AI$5,(X199-9510)*AI$5),0)</f>
        <v>0</v>
      </c>
      <c r="AJ199" s="87" t="n">
        <f aca="false">IF(X199&gt;15000,IF(X199&gt;20000,(20000-15000)*AJ$5,(X199-15000)*AJ$5),0)</f>
        <v>0</v>
      </c>
      <c r="AK199" s="87" t="n">
        <f aca="false">IF(X199&gt;20000,IF(X199&gt;25000,(25000-20000)*AK$5,(X199-20000)*AK$5),0)</f>
        <v>0</v>
      </c>
      <c r="AL199" s="87" t="n">
        <f aca="false">IF(X199&gt;25000,IF(X199&gt;30000,(30000-25000)*AL$5,(X199-25000)*AL$5),0)</f>
        <v>0</v>
      </c>
      <c r="AM199" s="82" t="n">
        <f aca="false">IF(X199&gt;30000,(X199-30000)*AM$5,0)</f>
        <v>0</v>
      </c>
      <c r="AN199" s="89" t="n">
        <f aca="false">SUM(AH199:AM199)</f>
        <v>33.2988</v>
      </c>
      <c r="AO199" s="84" t="n">
        <f aca="false">IF(Z199&gt;3260,IF(Z199&gt;9510,(9510-3260)*AO$5,(Z199-3260)*AO$5),0)</f>
        <v>187.5</v>
      </c>
      <c r="AP199" s="87" t="n">
        <f aca="false">IF(Z199&gt;9510,IF(Z199&gt;15000,(15000-9510)*AP$5,(Z199-9510)*AP$5),0)</f>
        <v>274.5</v>
      </c>
      <c r="AQ199" s="87" t="n">
        <f aca="false">IF(Z199&gt;15000,IF(Z199&gt;20000,(20000-15000)*AQ$5,(Z199-15000)*AQ$5),0)</f>
        <v>375</v>
      </c>
      <c r="AR199" s="87" t="n">
        <f aca="false">IF(Z199&gt;20000,IF(Z199&gt;25000,(25000-20000)*AR$5,(Z199-20000)*AR$5),0)</f>
        <v>500</v>
      </c>
      <c r="AS199" s="87" t="n">
        <f aca="false">IF(Z199&gt;25000,IF(Z199&gt;30000,(30000-25000)*AS$5,(Z199-25000)*AS$5),0)</f>
        <v>750</v>
      </c>
      <c r="AT199" s="82" t="n">
        <f aca="false">IF(Z199&gt;30000,(Z199-30000)*AT$5,0)</f>
        <v>14064.166</v>
      </c>
      <c r="AU199" s="89" t="n">
        <f aca="false">SUM(AO199:AT199)</f>
        <v>16151.166</v>
      </c>
      <c r="AV199" s="90" t="n">
        <f aca="false">AU199-AN199</f>
        <v>16117.8672</v>
      </c>
      <c r="AW199" s="86"/>
      <c r="AX199" s="79" t="n">
        <f aca="false">Y199-AG199-AV199-AW199</f>
        <v>70769.4178</v>
      </c>
      <c r="AY199" s="91" t="s">
        <v>35</v>
      </c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  <c r="BO199" s="124"/>
      <c r="BP199" s="124"/>
      <c r="BQ199" s="124"/>
      <c r="BR199" s="124"/>
      <c r="BS199" s="124"/>
      <c r="BT199" s="124"/>
      <c r="BU199" s="124"/>
      <c r="BV199" s="124"/>
      <c r="BW199" s="124"/>
      <c r="BX199" s="124"/>
      <c r="BY199" s="124"/>
      <c r="BZ199" s="124"/>
      <c r="CA199" s="124"/>
    </row>
    <row r="200" s="95" customFormat="true" ht="16.5" hidden="false" customHeight="true" outlineLevel="0" collapsed="false">
      <c r="B200" s="63" t="n">
        <v>195</v>
      </c>
      <c r="C200" s="63"/>
      <c r="D200" s="63"/>
      <c r="E200" s="64" t="s">
        <v>241</v>
      </c>
      <c r="F200" s="65" t="s">
        <v>57</v>
      </c>
      <c r="G200" s="66" t="n">
        <v>204</v>
      </c>
      <c r="H200" s="67" t="n">
        <v>7123.05</v>
      </c>
      <c r="I200" s="66" t="n">
        <v>191.25</v>
      </c>
      <c r="J200" s="68" t="n">
        <v>5935.87</v>
      </c>
      <c r="K200" s="66" t="n">
        <v>191.25</v>
      </c>
      <c r="L200" s="69" t="n">
        <v>5935.87</v>
      </c>
      <c r="M200" s="70" t="n">
        <f aca="false">(H200+J200+L200)/3</f>
        <v>6331.59666666667</v>
      </c>
      <c r="N200" s="71" t="n">
        <v>4</v>
      </c>
      <c r="O200" s="71" t="n">
        <v>4</v>
      </c>
      <c r="P200" s="71" t="n">
        <v>4</v>
      </c>
      <c r="Q200" s="72" t="n">
        <f aca="false">SUM(N200:P200)/IF((3-COUNTIF(N200:P200,"NE")=0),1,(3-COUNTIF(N200:P200,"NE")))</f>
        <v>4</v>
      </c>
      <c r="R200" s="72" t="n">
        <f aca="false">IF(Q200&lt;=2,0,Q200)</f>
        <v>4</v>
      </c>
      <c r="S200" s="73" t="n">
        <f aca="false">M200*R200</f>
        <v>25326.3866666667</v>
      </c>
      <c r="T200" s="74" t="n">
        <f aca="false">$M$3</f>
        <v>4.94188619900111</v>
      </c>
      <c r="U200" s="75" t="n">
        <f aca="false">ROUNDDOWN(S200*T200,2)</f>
        <v>125160.12</v>
      </c>
      <c r="V200" s="76"/>
      <c r="W200" s="21"/>
      <c r="X200" s="78" t="n">
        <f aca="false">VLOOKUP(E200,SALARIO!$D$4:$G$252,4,FALSE())</f>
        <v>5935.87</v>
      </c>
      <c r="Y200" s="79" t="n">
        <f aca="false">U200</f>
        <v>125160.12</v>
      </c>
      <c r="Z200" s="80" t="n">
        <f aca="false">X200+Y200</f>
        <v>131095.99</v>
      </c>
      <c r="AA200" s="81" t="n">
        <f aca="false">IF(X200&lt;=15000,X200*AA$5,15000*AA$5)</f>
        <v>296.7935</v>
      </c>
      <c r="AB200" s="82" t="n">
        <f aca="false">IF(X200&lt;=15000,0,(X200-15000)*AB$5)</f>
        <v>0</v>
      </c>
      <c r="AC200" s="94" t="n">
        <f aca="false">SUM(AA200:AB200)</f>
        <v>296.7935</v>
      </c>
      <c r="AD200" s="84" t="n">
        <f aca="false">IF(Z200&lt;=15000,Z200*AD$5,15000*AD$5)</f>
        <v>750</v>
      </c>
      <c r="AE200" s="82" t="n">
        <f aca="false">IF(Z200&lt;=15000,0,(Z200-15000)*AE$5)</f>
        <v>11609.599</v>
      </c>
      <c r="AF200" s="85" t="n">
        <f aca="false">SUM(AD200:AE200)</f>
        <v>12359.599</v>
      </c>
      <c r="AG200" s="86" t="n">
        <f aca="false">AF200-AC200</f>
        <v>12062.8055</v>
      </c>
      <c r="AH200" s="84" t="n">
        <f aca="false">IF(X200&gt;3260,IF(X200&gt;9510,(9510-3260)*AH$5,(X200-3260)*AH$5),0)</f>
        <v>80.2761</v>
      </c>
      <c r="AI200" s="87" t="n">
        <f aca="false">IF(X200&gt;9510,IF(X200&gt;15000,(15000-9510)*AI$5,(X200-9510)*AI$5),0)</f>
        <v>0</v>
      </c>
      <c r="AJ200" s="87" t="n">
        <f aca="false">IF(X200&gt;15000,IF(X200&gt;20000,(20000-15000)*AJ$5,(X200-15000)*AJ$5),0)</f>
        <v>0</v>
      </c>
      <c r="AK200" s="87" t="n">
        <f aca="false">IF(X200&gt;20000,IF(X200&gt;25000,(25000-20000)*AK$5,(X200-20000)*AK$5),0)</f>
        <v>0</v>
      </c>
      <c r="AL200" s="87" t="n">
        <f aca="false">IF(X200&gt;25000,IF(X200&gt;30000,(30000-25000)*AL$5,(X200-25000)*AL$5),0)</f>
        <v>0</v>
      </c>
      <c r="AM200" s="82" t="n">
        <f aca="false">IF(X200&gt;30000,(X200-30000)*AM$5,0)</f>
        <v>0</v>
      </c>
      <c r="AN200" s="89" t="n">
        <f aca="false">SUM(AH200:AM200)</f>
        <v>80.2761</v>
      </c>
      <c r="AO200" s="84" t="n">
        <f aca="false">IF(Z200&gt;3260,IF(Z200&gt;9510,(9510-3260)*AO$5,(Z200-3260)*AO$5),0)</f>
        <v>187.5</v>
      </c>
      <c r="AP200" s="87" t="n">
        <f aca="false">IF(Z200&gt;9510,IF(Z200&gt;15000,(15000-9510)*AP$5,(Z200-9510)*AP$5),0)</f>
        <v>274.5</v>
      </c>
      <c r="AQ200" s="87" t="n">
        <f aca="false">IF(Z200&gt;15000,IF(Z200&gt;20000,(20000-15000)*AQ$5,(Z200-15000)*AQ$5),0)</f>
        <v>375</v>
      </c>
      <c r="AR200" s="87" t="n">
        <f aca="false">IF(Z200&gt;20000,IF(Z200&gt;25000,(25000-20000)*AR$5,(Z200-20000)*AR$5),0)</f>
        <v>500</v>
      </c>
      <c r="AS200" s="87" t="n">
        <f aca="false">IF(Z200&gt;25000,IF(Z200&gt;30000,(30000-25000)*AS$5,(Z200-25000)*AS$5),0)</f>
        <v>750</v>
      </c>
      <c r="AT200" s="82" t="n">
        <f aca="false">IF(Z200&gt;30000,(Z200-30000)*AT$5,0)</f>
        <v>20219.198</v>
      </c>
      <c r="AU200" s="89" t="n">
        <f aca="false">SUM(AO200:AT200)</f>
        <v>22306.198</v>
      </c>
      <c r="AV200" s="90" t="n">
        <f aca="false">AU200-AN200</f>
        <v>22225.9219</v>
      </c>
      <c r="AW200" s="86"/>
      <c r="AX200" s="79" t="n">
        <f aca="false">Y200-AG200-AV200-AW200</f>
        <v>90871.3926</v>
      </c>
      <c r="AY200" s="91" t="s">
        <v>35</v>
      </c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  <c r="BO200" s="124"/>
      <c r="BP200" s="124"/>
      <c r="BQ200" s="124"/>
      <c r="BR200" s="124"/>
      <c r="BS200" s="124"/>
      <c r="BT200" s="124"/>
      <c r="BU200" s="124"/>
      <c r="BV200" s="124"/>
      <c r="BW200" s="124"/>
      <c r="BX200" s="124"/>
      <c r="BY200" s="124"/>
      <c r="BZ200" s="124"/>
      <c r="CA200" s="124"/>
    </row>
    <row r="201" customFormat="false" ht="16.5" hidden="false" customHeight="true" outlineLevel="0" collapsed="false">
      <c r="B201" s="63" t="n">
        <v>196</v>
      </c>
      <c r="C201" s="63"/>
      <c r="D201" s="63"/>
      <c r="E201" s="92" t="s">
        <v>242</v>
      </c>
      <c r="F201" s="65" t="s">
        <v>43</v>
      </c>
      <c r="G201" s="66"/>
      <c r="H201" s="67"/>
      <c r="I201" s="66" t="n">
        <v>204</v>
      </c>
      <c r="J201" s="68" t="n">
        <v>5475.35</v>
      </c>
      <c r="K201" s="66" t="n">
        <v>0</v>
      </c>
      <c r="L201" s="69" t="n">
        <v>0</v>
      </c>
      <c r="M201" s="70" t="n">
        <f aca="false">(H201+J201+L201)/3</f>
        <v>1825.11666666667</v>
      </c>
      <c r="N201" s="93" t="s">
        <v>41</v>
      </c>
      <c r="O201" s="71" t="n">
        <v>4</v>
      </c>
      <c r="P201" s="93" t="s">
        <v>41</v>
      </c>
      <c r="Q201" s="72" t="n">
        <f aca="false">SUM(N201:P201)/IF((3-COUNTIF(N201:P201,"NE")=0),1,(3-COUNTIF(N201:P201,"NE")))</f>
        <v>4</v>
      </c>
      <c r="R201" s="72" t="n">
        <f aca="false">IF(Q201&lt;=2,0,Q201)</f>
        <v>4</v>
      </c>
      <c r="S201" s="73" t="n">
        <f aca="false">M201*R201</f>
        <v>7300.46666666667</v>
      </c>
      <c r="T201" s="74" t="n">
        <f aca="false">$M$3</f>
        <v>4.94188619900111</v>
      </c>
      <c r="U201" s="75" t="n">
        <f aca="false">ROUNDDOWN(S201*T201,2)</f>
        <v>36078.07</v>
      </c>
      <c r="V201" s="76"/>
      <c r="W201" s="21"/>
      <c r="X201" s="78" t="n">
        <f aca="false">VLOOKUP(E201,SALARIO!$D$4:$G$252,4,FALSE())</f>
        <v>497.71</v>
      </c>
      <c r="Y201" s="79" t="n">
        <f aca="false">U201</f>
        <v>36078.07</v>
      </c>
      <c r="Z201" s="80" t="n">
        <f aca="false">X201+Y201</f>
        <v>36575.78</v>
      </c>
      <c r="AA201" s="81" t="n">
        <f aca="false">IF(X201&lt;=15000,X201*AA$5,15000*AA$5)</f>
        <v>24.8855</v>
      </c>
      <c r="AB201" s="82" t="n">
        <f aca="false">IF(X201&lt;=15000,0,(X201-15000)*AB$5)</f>
        <v>0</v>
      </c>
      <c r="AC201" s="94" t="n">
        <f aca="false">SUM(AA201:AB201)</f>
        <v>24.8855</v>
      </c>
      <c r="AD201" s="84" t="n">
        <f aca="false">IF(Z201&lt;=15000,Z201*AD$5,15000*AD$5)</f>
        <v>750</v>
      </c>
      <c r="AE201" s="82" t="n">
        <f aca="false">IF(Z201&lt;=15000,0,(Z201-15000)*AE$5)</f>
        <v>2157.578</v>
      </c>
      <c r="AF201" s="85" t="n">
        <f aca="false">SUM(AD201:AE201)</f>
        <v>2907.578</v>
      </c>
      <c r="AG201" s="86" t="n">
        <f aca="false">AF201-AC201</f>
        <v>2882.6925</v>
      </c>
      <c r="AH201" s="84" t="n">
        <f aca="false">IF(X201&gt;3260,IF(X201&gt;9510,(9510-3260)*AH$5,(X201-3260)*AH$5),0)</f>
        <v>0</v>
      </c>
      <c r="AI201" s="87" t="n">
        <f aca="false">IF(X201&gt;9510,IF(X201&gt;15000,(15000-9510)*AI$5,(X201-9510)*AI$5),0)</f>
        <v>0</v>
      </c>
      <c r="AJ201" s="87" t="n">
        <f aca="false">IF(X201&gt;15000,IF(X201&gt;20000,(20000-15000)*AJ$5,(X201-15000)*AJ$5),0)</f>
        <v>0</v>
      </c>
      <c r="AK201" s="87" t="n">
        <f aca="false">IF(X201&gt;20000,IF(X201&gt;25000,(25000-20000)*AK$5,(X201-20000)*AK$5),0)</f>
        <v>0</v>
      </c>
      <c r="AL201" s="87" t="n">
        <f aca="false">IF(X201&gt;25000,IF(X201&gt;30000,(30000-25000)*AL$5,(X201-25000)*AL$5),0)</f>
        <v>0</v>
      </c>
      <c r="AM201" s="82" t="n">
        <f aca="false">IF(X201&gt;30000,(X201-30000)*AM$5,0)</f>
        <v>0</v>
      </c>
      <c r="AN201" s="89" t="n">
        <f aca="false">SUM(AH201:AM201)</f>
        <v>0</v>
      </c>
      <c r="AO201" s="84" t="n">
        <f aca="false">IF(Z201&gt;3260,IF(Z201&gt;9510,(9510-3260)*AO$5,(Z201-3260)*AO$5),0)</f>
        <v>187.5</v>
      </c>
      <c r="AP201" s="87" t="n">
        <f aca="false">IF(Z201&gt;9510,IF(Z201&gt;15000,(15000-9510)*AP$5,(Z201-9510)*AP$5),0)</f>
        <v>274.5</v>
      </c>
      <c r="AQ201" s="87" t="n">
        <f aca="false">IF(Z201&gt;15000,IF(Z201&gt;20000,(20000-15000)*AQ$5,(Z201-15000)*AQ$5),0)</f>
        <v>375</v>
      </c>
      <c r="AR201" s="87" t="n">
        <f aca="false">IF(Z201&gt;20000,IF(Z201&gt;25000,(25000-20000)*AR$5,(Z201-20000)*AR$5),0)</f>
        <v>500</v>
      </c>
      <c r="AS201" s="87" t="n">
        <f aca="false">IF(Z201&gt;25000,IF(Z201&gt;30000,(30000-25000)*AS$5,(Z201-25000)*AS$5),0)</f>
        <v>750</v>
      </c>
      <c r="AT201" s="82" t="n">
        <f aca="false">IF(Z201&gt;30000,(Z201-30000)*AT$5,0)</f>
        <v>1315.156</v>
      </c>
      <c r="AU201" s="89" t="n">
        <f aca="false">SUM(AO201:AT201)</f>
        <v>3402.156</v>
      </c>
      <c r="AV201" s="90" t="n">
        <f aca="false">AU201-AN201</f>
        <v>3402.156</v>
      </c>
      <c r="AW201" s="86"/>
      <c r="AX201" s="79" t="n">
        <f aca="false">Y201-AG201-AV201-AW201</f>
        <v>29793.2215</v>
      </c>
      <c r="AY201" s="91" t="s">
        <v>35</v>
      </c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  <c r="BO201" s="124"/>
      <c r="BP201" s="124"/>
      <c r="BQ201" s="124"/>
      <c r="BR201" s="124"/>
      <c r="BS201" s="124"/>
      <c r="BT201" s="124"/>
      <c r="BU201" s="124"/>
      <c r="BV201" s="124"/>
      <c r="BW201" s="124"/>
      <c r="BX201" s="124"/>
      <c r="BY201" s="124"/>
      <c r="BZ201" s="124"/>
      <c r="CA201" s="124"/>
    </row>
    <row r="202" customFormat="false" ht="16.5" hidden="false" customHeight="true" outlineLevel="0" collapsed="false">
      <c r="B202" s="63" t="n">
        <v>197</v>
      </c>
      <c r="C202" s="63"/>
      <c r="D202" s="63"/>
      <c r="E202" s="64" t="s">
        <v>243</v>
      </c>
      <c r="F202" s="65" t="s">
        <v>47</v>
      </c>
      <c r="G202" s="66" t="n">
        <v>195.25</v>
      </c>
      <c r="H202" s="67" t="n">
        <v>5075.92</v>
      </c>
      <c r="I202" s="66" t="n">
        <v>191.25</v>
      </c>
      <c r="J202" s="68" t="n">
        <v>4581.16</v>
      </c>
      <c r="K202" s="66" t="n">
        <v>98</v>
      </c>
      <c r="L202" s="69" t="n">
        <v>4430.29</v>
      </c>
      <c r="M202" s="70" t="n">
        <f aca="false">(H202+J202+L202)/3</f>
        <v>4695.79</v>
      </c>
      <c r="N202" s="71" t="n">
        <v>4</v>
      </c>
      <c r="O202" s="71" t="n">
        <v>4</v>
      </c>
      <c r="P202" s="71" t="n">
        <v>4</v>
      </c>
      <c r="Q202" s="72" t="n">
        <f aca="false">SUM(N202:P202)/IF((3-COUNTIF(N202:P202,"NE")=0),1,(3-COUNTIF(N202:P202,"NE")))</f>
        <v>4</v>
      </c>
      <c r="R202" s="72" t="n">
        <f aca="false">IF(Q202&lt;=2,0,Q202)</f>
        <v>4</v>
      </c>
      <c r="S202" s="73" t="n">
        <f aca="false">M202*R202</f>
        <v>18783.16</v>
      </c>
      <c r="T202" s="74" t="n">
        <f aca="false">$M$3</f>
        <v>4.94188619900111</v>
      </c>
      <c r="U202" s="75" t="n">
        <f aca="false">ROUNDDOWN(S202*T202,2)</f>
        <v>92824.23</v>
      </c>
      <c r="V202" s="76"/>
      <c r="W202" s="21"/>
      <c r="X202" s="78" t="n">
        <f aca="false">VLOOKUP(E202,SALARIO!$D$4:$G$252,4,FALSE())</f>
        <v>4430.29</v>
      </c>
      <c r="Y202" s="79" t="n">
        <f aca="false">U202</f>
        <v>92824.23</v>
      </c>
      <c r="Z202" s="80" t="n">
        <f aca="false">X202+Y202</f>
        <v>97254.52</v>
      </c>
      <c r="AA202" s="81" t="n">
        <f aca="false">IF(X202&lt;=15000,X202*AA$5,15000*AA$5)</f>
        <v>221.5145</v>
      </c>
      <c r="AB202" s="82" t="n">
        <f aca="false">IF(X202&lt;=15000,0,(X202-15000)*AB$5)</f>
        <v>0</v>
      </c>
      <c r="AC202" s="94" t="n">
        <f aca="false">SUM(AA202:AB202)</f>
        <v>221.5145</v>
      </c>
      <c r="AD202" s="84" t="n">
        <f aca="false">IF(Z202&lt;=15000,Z202*AD$5,15000*AD$5)</f>
        <v>750</v>
      </c>
      <c r="AE202" s="82" t="n">
        <f aca="false">IF(Z202&lt;=15000,0,(Z202-15000)*AE$5)</f>
        <v>8225.452</v>
      </c>
      <c r="AF202" s="85" t="n">
        <f aca="false">SUM(AD202:AE202)</f>
        <v>8975.452</v>
      </c>
      <c r="AG202" s="86" t="n">
        <f aca="false">AF202-AC202</f>
        <v>8753.9375</v>
      </c>
      <c r="AH202" s="84" t="n">
        <f aca="false">IF(X202&gt;3260,IF(X202&gt;9510,(9510-3260)*AH$5,(X202-3260)*AH$5),0)</f>
        <v>35.1087</v>
      </c>
      <c r="AI202" s="87" t="n">
        <f aca="false">IF(X202&gt;9510,IF(X202&gt;15000,(15000-9510)*AI$5,(X202-9510)*AI$5),0)</f>
        <v>0</v>
      </c>
      <c r="AJ202" s="87" t="n">
        <f aca="false">IF(X202&gt;15000,IF(X202&gt;20000,(20000-15000)*AJ$5,(X202-15000)*AJ$5),0)</f>
        <v>0</v>
      </c>
      <c r="AK202" s="87" t="n">
        <f aca="false">IF(X202&gt;20000,IF(X202&gt;25000,(25000-20000)*AK$5,(X202-20000)*AK$5),0)</f>
        <v>0</v>
      </c>
      <c r="AL202" s="87" t="n">
        <f aca="false">IF(X202&gt;25000,IF(X202&gt;30000,(30000-25000)*AL$5,(X202-25000)*AL$5),0)</f>
        <v>0</v>
      </c>
      <c r="AM202" s="82" t="n">
        <f aca="false">IF(X202&gt;30000,(X202-30000)*AM$5,0)</f>
        <v>0</v>
      </c>
      <c r="AN202" s="89" t="n">
        <f aca="false">SUM(AH202:AM202)</f>
        <v>35.1087</v>
      </c>
      <c r="AO202" s="84" t="n">
        <f aca="false">IF(Z202&gt;3260,IF(Z202&gt;9510,(9510-3260)*AO$5,(Z202-3260)*AO$5),0)</f>
        <v>187.5</v>
      </c>
      <c r="AP202" s="87" t="n">
        <f aca="false">IF(Z202&gt;9510,IF(Z202&gt;15000,(15000-9510)*AP$5,(Z202-9510)*AP$5),0)</f>
        <v>274.5</v>
      </c>
      <c r="AQ202" s="87" t="n">
        <f aca="false">IF(Z202&gt;15000,IF(Z202&gt;20000,(20000-15000)*AQ$5,(Z202-15000)*AQ$5),0)</f>
        <v>375</v>
      </c>
      <c r="AR202" s="87" t="n">
        <f aca="false">IF(Z202&gt;20000,IF(Z202&gt;25000,(25000-20000)*AR$5,(Z202-20000)*AR$5),0)</f>
        <v>500</v>
      </c>
      <c r="AS202" s="87" t="n">
        <f aca="false">IF(Z202&gt;25000,IF(Z202&gt;30000,(30000-25000)*AS$5,(Z202-25000)*AS$5),0)</f>
        <v>750</v>
      </c>
      <c r="AT202" s="82" t="n">
        <f aca="false">IF(Z202&gt;30000,(Z202-30000)*AT$5,0)</f>
        <v>13450.904</v>
      </c>
      <c r="AU202" s="89" t="n">
        <f aca="false">SUM(AO202:AT202)</f>
        <v>15537.904</v>
      </c>
      <c r="AV202" s="90" t="n">
        <f aca="false">AU202-AN202</f>
        <v>15502.7953</v>
      </c>
      <c r="AW202" s="86"/>
      <c r="AX202" s="79" t="n">
        <f aca="false">Y202-AG202-AV202-AW202</f>
        <v>68567.4972</v>
      </c>
      <c r="AY202" s="91" t="s">
        <v>35</v>
      </c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  <c r="BO202" s="124"/>
      <c r="BP202" s="124"/>
      <c r="BQ202" s="124"/>
      <c r="BR202" s="124"/>
      <c r="BS202" s="124"/>
      <c r="BT202" s="124"/>
      <c r="BU202" s="124"/>
      <c r="BV202" s="124"/>
      <c r="BW202" s="124"/>
      <c r="BX202" s="124"/>
      <c r="BY202" s="124"/>
      <c r="BZ202" s="124"/>
      <c r="CA202" s="124"/>
    </row>
    <row r="203" customFormat="false" ht="16.5" hidden="false" customHeight="true" outlineLevel="0" collapsed="false">
      <c r="B203" s="63" t="n">
        <v>198</v>
      </c>
      <c r="C203" s="63"/>
      <c r="D203" s="63"/>
      <c r="E203" s="64" t="s">
        <v>244</v>
      </c>
      <c r="F203" s="65" t="s">
        <v>43</v>
      </c>
      <c r="G203" s="66" t="n">
        <v>204</v>
      </c>
      <c r="H203" s="67" t="n">
        <v>8669.72</v>
      </c>
      <c r="I203" s="66" t="n">
        <v>102</v>
      </c>
      <c r="J203" s="68" t="n">
        <v>2737.68</v>
      </c>
      <c r="K203" s="66" t="n">
        <v>191.25</v>
      </c>
      <c r="L203" s="69" t="n">
        <v>5133.14</v>
      </c>
      <c r="M203" s="70" t="n">
        <f aca="false">(H203+J203+L203)/3</f>
        <v>5513.51333333333</v>
      </c>
      <c r="N203" s="71" t="n">
        <v>4</v>
      </c>
      <c r="O203" s="71" t="n">
        <v>4</v>
      </c>
      <c r="P203" s="71" t="n">
        <v>4</v>
      </c>
      <c r="Q203" s="72" t="n">
        <f aca="false">SUM(N203:P203)/IF((3-COUNTIF(N203:P203,"NE")=0),1,(3-COUNTIF(N203:P203,"NE")))</f>
        <v>4</v>
      </c>
      <c r="R203" s="72" t="n">
        <f aca="false">IF(Q203&lt;=2,0,Q203)</f>
        <v>4</v>
      </c>
      <c r="S203" s="73" t="n">
        <f aca="false">M203*R203</f>
        <v>22054.0533333333</v>
      </c>
      <c r="T203" s="74" t="n">
        <f aca="false">$M$3</f>
        <v>4.94188619900111</v>
      </c>
      <c r="U203" s="75" t="n">
        <f aca="false">ROUNDDOWN(S203*T203,2)</f>
        <v>108988.62</v>
      </c>
      <c r="V203" s="76"/>
      <c r="W203" s="21"/>
      <c r="X203" s="78" t="n">
        <f aca="false">VLOOKUP(E203,SALARIO!$D$4:$G$252,4,FALSE())</f>
        <v>5133.14</v>
      </c>
      <c r="Y203" s="79" t="n">
        <f aca="false">U203</f>
        <v>108988.62</v>
      </c>
      <c r="Z203" s="80" t="n">
        <f aca="false">X203+Y203</f>
        <v>114121.76</v>
      </c>
      <c r="AA203" s="81" t="n">
        <f aca="false">IF(X203&lt;=15000,X203*AA$5,15000*AA$5)</f>
        <v>256.657</v>
      </c>
      <c r="AB203" s="82" t="n">
        <f aca="false">IF(X203&lt;=15000,0,(X203-15000)*AB$5)</f>
        <v>0</v>
      </c>
      <c r="AC203" s="94" t="n">
        <f aca="false">SUM(AA203:AB203)</f>
        <v>256.657</v>
      </c>
      <c r="AD203" s="84" t="n">
        <f aca="false">IF(Z203&lt;=15000,Z203*AD$5,15000*AD$5)</f>
        <v>750</v>
      </c>
      <c r="AE203" s="82" t="n">
        <f aca="false">IF(Z203&lt;=15000,0,(Z203-15000)*AE$5)</f>
        <v>9912.176</v>
      </c>
      <c r="AF203" s="85" t="n">
        <f aca="false">SUM(AD203:AE203)</f>
        <v>10662.176</v>
      </c>
      <c r="AG203" s="86" t="n">
        <f aca="false">AF203-AC203</f>
        <v>10405.519</v>
      </c>
      <c r="AH203" s="84" t="n">
        <f aca="false">IF(X203&gt;3260,IF(X203&gt;9510,(9510-3260)*AH$5,(X203-3260)*AH$5),0)</f>
        <v>56.1942</v>
      </c>
      <c r="AI203" s="87" t="n">
        <f aca="false">IF(X203&gt;9510,IF(X203&gt;15000,(15000-9510)*AI$5,(X203-9510)*AI$5),0)</f>
        <v>0</v>
      </c>
      <c r="AJ203" s="87" t="n">
        <f aca="false">IF(X203&gt;15000,IF(X203&gt;20000,(20000-15000)*AJ$5,(X203-15000)*AJ$5),0)</f>
        <v>0</v>
      </c>
      <c r="AK203" s="87" t="n">
        <f aca="false">IF(X203&gt;20000,IF(X203&gt;25000,(25000-20000)*AK$5,(X203-20000)*AK$5),0)</f>
        <v>0</v>
      </c>
      <c r="AL203" s="87" t="n">
        <f aca="false">IF(X203&gt;25000,IF(X203&gt;30000,(30000-25000)*AL$5,(X203-25000)*AL$5),0)</f>
        <v>0</v>
      </c>
      <c r="AM203" s="82" t="n">
        <f aca="false">IF(X203&gt;30000,(X203-30000)*AM$5,0)</f>
        <v>0</v>
      </c>
      <c r="AN203" s="89" t="n">
        <f aca="false">SUM(AH203:AM203)</f>
        <v>56.1942</v>
      </c>
      <c r="AO203" s="84" t="n">
        <f aca="false">IF(Z203&gt;3260,IF(Z203&gt;9510,(9510-3260)*AO$5,(Z203-3260)*AO$5),0)</f>
        <v>187.5</v>
      </c>
      <c r="AP203" s="87" t="n">
        <f aca="false">IF(Z203&gt;9510,IF(Z203&gt;15000,(15000-9510)*AP$5,(Z203-9510)*AP$5),0)</f>
        <v>274.5</v>
      </c>
      <c r="AQ203" s="87" t="n">
        <f aca="false">IF(Z203&gt;15000,IF(Z203&gt;20000,(20000-15000)*AQ$5,(Z203-15000)*AQ$5),0)</f>
        <v>375</v>
      </c>
      <c r="AR203" s="87" t="n">
        <f aca="false">IF(Z203&gt;20000,IF(Z203&gt;25000,(25000-20000)*AR$5,(Z203-20000)*AR$5),0)</f>
        <v>500</v>
      </c>
      <c r="AS203" s="87" t="n">
        <f aca="false">IF(Z203&gt;25000,IF(Z203&gt;30000,(30000-25000)*AS$5,(Z203-25000)*AS$5),0)</f>
        <v>750</v>
      </c>
      <c r="AT203" s="82" t="n">
        <f aca="false">IF(Z203&gt;30000,(Z203-30000)*AT$5,0)</f>
        <v>16824.352</v>
      </c>
      <c r="AU203" s="89" t="n">
        <f aca="false">SUM(AO203:AT203)</f>
        <v>18911.352</v>
      </c>
      <c r="AV203" s="90" t="n">
        <f aca="false">AU203-AN203</f>
        <v>18855.1578</v>
      </c>
      <c r="AW203" s="86"/>
      <c r="AX203" s="79" t="n">
        <f aca="false">Y203-AG203-AV203-AW203</f>
        <v>79727.9432</v>
      </c>
      <c r="AY203" s="91" t="s">
        <v>35</v>
      </c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  <c r="BO203" s="124"/>
      <c r="BP203" s="124"/>
      <c r="BQ203" s="124"/>
      <c r="BR203" s="124"/>
      <c r="BS203" s="124"/>
      <c r="BT203" s="124"/>
      <c r="BU203" s="124"/>
      <c r="BV203" s="124"/>
      <c r="BW203" s="124"/>
      <c r="BX203" s="124"/>
      <c r="BY203" s="124"/>
      <c r="BZ203" s="124"/>
      <c r="CA203" s="124"/>
    </row>
    <row r="204" customFormat="false" ht="16.5" hidden="false" customHeight="true" outlineLevel="0" collapsed="false">
      <c r="B204" s="63" t="n">
        <v>199</v>
      </c>
      <c r="C204" s="63"/>
      <c r="D204" s="63"/>
      <c r="E204" s="64" t="s">
        <v>245</v>
      </c>
      <c r="F204" s="65" t="s">
        <v>47</v>
      </c>
      <c r="G204" s="66" t="n">
        <v>192</v>
      </c>
      <c r="H204" s="67" t="n">
        <v>5090.76</v>
      </c>
      <c r="I204" s="66" t="n">
        <v>184</v>
      </c>
      <c r="J204" s="68" t="n">
        <v>4332.39</v>
      </c>
      <c r="K204" s="66" t="n">
        <v>176</v>
      </c>
      <c r="L204" s="69" t="n">
        <v>4152.21</v>
      </c>
      <c r="M204" s="70" t="n">
        <f aca="false">(H204+J204+L204)/3</f>
        <v>4525.12</v>
      </c>
      <c r="N204" s="71" t="n">
        <v>4</v>
      </c>
      <c r="O204" s="71" t="n">
        <v>4</v>
      </c>
      <c r="P204" s="71" t="n">
        <v>4</v>
      </c>
      <c r="Q204" s="72" t="n">
        <f aca="false">SUM(N204:P204)/IF((3-COUNTIF(N204:P204,"NE")=0),1,(3-COUNTIF(N204:P204,"NE")))</f>
        <v>4</v>
      </c>
      <c r="R204" s="72" t="n">
        <f aca="false">IF(Q204&lt;=2,0,Q204)</f>
        <v>4</v>
      </c>
      <c r="S204" s="73" t="n">
        <f aca="false">M204*R204</f>
        <v>18100.48</v>
      </c>
      <c r="T204" s="74" t="n">
        <f aca="false">$M$3</f>
        <v>4.94188619900111</v>
      </c>
      <c r="U204" s="75" t="n">
        <f aca="false">ROUNDDOWN(S204*T204,2)</f>
        <v>89450.51</v>
      </c>
      <c r="V204" s="76"/>
      <c r="W204" s="21"/>
      <c r="X204" s="78" t="n">
        <f aca="false">VLOOKUP(E204,SALARIO!$D$4:$G$252,4,FALSE())</f>
        <v>6352</v>
      </c>
      <c r="Y204" s="79" t="n">
        <f aca="false">U204</f>
        <v>89450.51</v>
      </c>
      <c r="Z204" s="80" t="n">
        <f aca="false">X204+Y204</f>
        <v>95802.51</v>
      </c>
      <c r="AA204" s="81" t="n">
        <f aca="false">IF(X204&lt;=15000,X204*AA$5,15000*AA$5)</f>
        <v>317.6</v>
      </c>
      <c r="AB204" s="82" t="n">
        <f aca="false">IF(X204&lt;=15000,0,(X204-15000)*AB$5)</f>
        <v>0</v>
      </c>
      <c r="AC204" s="94" t="n">
        <f aca="false">SUM(AA204:AB204)</f>
        <v>317.6</v>
      </c>
      <c r="AD204" s="84" t="n">
        <f aca="false">IF(Z204&lt;=15000,Z204*AD$5,15000*AD$5)</f>
        <v>750</v>
      </c>
      <c r="AE204" s="82" t="n">
        <f aca="false">IF(Z204&lt;=15000,0,(Z204-15000)*AE$5)</f>
        <v>8080.251</v>
      </c>
      <c r="AF204" s="85" t="n">
        <f aca="false">SUM(AD204:AE204)</f>
        <v>8830.251</v>
      </c>
      <c r="AG204" s="86" t="n">
        <f aca="false">AF204-AC204</f>
        <v>8512.651</v>
      </c>
      <c r="AH204" s="84" t="n">
        <f aca="false">IF(X204&gt;3260,IF(X204&gt;9510,(9510-3260)*AH$5,(X204-3260)*AH$5),0)</f>
        <v>92.76</v>
      </c>
      <c r="AI204" s="87" t="n">
        <f aca="false">IF(X204&gt;9510,IF(X204&gt;15000,(15000-9510)*AI$5,(X204-9510)*AI$5),0)</f>
        <v>0</v>
      </c>
      <c r="AJ204" s="87" t="n">
        <f aca="false">IF(X204&gt;15000,IF(X204&gt;20000,(20000-15000)*AJ$5,(X204-15000)*AJ$5),0)</f>
        <v>0</v>
      </c>
      <c r="AK204" s="87" t="n">
        <f aca="false">IF(X204&gt;20000,IF(X204&gt;25000,(25000-20000)*AK$5,(X204-20000)*AK$5),0)</f>
        <v>0</v>
      </c>
      <c r="AL204" s="87" t="n">
        <f aca="false">IF(X204&gt;25000,IF(X204&gt;30000,(30000-25000)*AL$5,(X204-25000)*AL$5),0)</f>
        <v>0</v>
      </c>
      <c r="AM204" s="82" t="n">
        <f aca="false">IF(X204&gt;30000,(X204-30000)*AM$5,0)</f>
        <v>0</v>
      </c>
      <c r="AN204" s="89" t="n">
        <f aca="false">SUM(AH204:AM204)</f>
        <v>92.76</v>
      </c>
      <c r="AO204" s="84" t="n">
        <f aca="false">IF(Z204&gt;3260,IF(Z204&gt;9510,(9510-3260)*AO$5,(Z204-3260)*AO$5),0)</f>
        <v>187.5</v>
      </c>
      <c r="AP204" s="87" t="n">
        <f aca="false">IF(Z204&gt;9510,IF(Z204&gt;15000,(15000-9510)*AP$5,(Z204-9510)*AP$5),0)</f>
        <v>274.5</v>
      </c>
      <c r="AQ204" s="87" t="n">
        <f aca="false">IF(Z204&gt;15000,IF(Z204&gt;20000,(20000-15000)*AQ$5,(Z204-15000)*AQ$5),0)</f>
        <v>375</v>
      </c>
      <c r="AR204" s="87" t="n">
        <f aca="false">IF(Z204&gt;20000,IF(Z204&gt;25000,(25000-20000)*AR$5,(Z204-20000)*AR$5),0)</f>
        <v>500</v>
      </c>
      <c r="AS204" s="87" t="n">
        <f aca="false">IF(Z204&gt;25000,IF(Z204&gt;30000,(30000-25000)*AS$5,(Z204-25000)*AS$5),0)</f>
        <v>750</v>
      </c>
      <c r="AT204" s="82" t="n">
        <f aca="false">IF(Z204&gt;30000,(Z204-30000)*AT$5,0)</f>
        <v>13160.502</v>
      </c>
      <c r="AU204" s="89" t="n">
        <f aca="false">SUM(AO204:AT204)</f>
        <v>15247.502</v>
      </c>
      <c r="AV204" s="90" t="n">
        <f aca="false">AU204-AN204</f>
        <v>15154.742</v>
      </c>
      <c r="AW204" s="86"/>
      <c r="AX204" s="79" t="n">
        <f aca="false">Y204-AG204-AV204-AW204</f>
        <v>65783.117</v>
      </c>
      <c r="AY204" s="91" t="s">
        <v>35</v>
      </c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  <c r="BO204" s="124"/>
      <c r="BP204" s="124"/>
      <c r="BQ204" s="124"/>
      <c r="BR204" s="124"/>
      <c r="BS204" s="124"/>
      <c r="BT204" s="124"/>
      <c r="BU204" s="124"/>
      <c r="BV204" s="124"/>
      <c r="BW204" s="124"/>
      <c r="BX204" s="124"/>
      <c r="BY204" s="124"/>
      <c r="BZ204" s="124"/>
      <c r="CA204" s="124"/>
    </row>
    <row r="205" customFormat="false" ht="16.5" hidden="false" customHeight="true" outlineLevel="0" collapsed="false">
      <c r="B205" s="62" t="n">
        <v>200</v>
      </c>
      <c r="C205" s="62"/>
      <c r="D205" s="62"/>
      <c r="E205" s="64" t="s">
        <v>246</v>
      </c>
      <c r="F205" s="65" t="s">
        <v>47</v>
      </c>
      <c r="G205" s="66" t="n">
        <v>184</v>
      </c>
      <c r="H205" s="67" t="n">
        <v>4705.3</v>
      </c>
      <c r="I205" s="66" t="n">
        <v>176</v>
      </c>
      <c r="J205" s="68" t="n">
        <v>4152.21</v>
      </c>
      <c r="K205" s="66" t="n">
        <v>192</v>
      </c>
      <c r="L205" s="69" t="n">
        <v>4525.12</v>
      </c>
      <c r="M205" s="70" t="n">
        <f aca="false">(H205+J205+L205)/3</f>
        <v>4460.87666666667</v>
      </c>
      <c r="N205" s="71" t="n">
        <v>4</v>
      </c>
      <c r="O205" s="71" t="n">
        <v>4</v>
      </c>
      <c r="P205" s="71" t="n">
        <v>4</v>
      </c>
      <c r="Q205" s="72" t="n">
        <f aca="false">SUM(N205:P205)/IF((3-COUNTIF(N205:P205,"NE")=0),1,(3-COUNTIF(N205:P205,"NE")))</f>
        <v>4</v>
      </c>
      <c r="R205" s="72" t="n">
        <f aca="false">IF(Q205&lt;=2,0,Q205)</f>
        <v>4</v>
      </c>
      <c r="S205" s="73" t="n">
        <f aca="false">M205*R205</f>
        <v>17843.5066666667</v>
      </c>
      <c r="T205" s="74" t="n">
        <f aca="false">$M$3</f>
        <v>4.94188619900111</v>
      </c>
      <c r="U205" s="75" t="n">
        <f aca="false">ROUNDDOWN(S205*T205,2)</f>
        <v>88180.57</v>
      </c>
      <c r="V205" s="76"/>
      <c r="W205" s="21"/>
      <c r="X205" s="78" t="n">
        <f aca="false">VLOOKUP(E205,SALARIO!$D$4:$G$252,4,FALSE())</f>
        <v>4525.12</v>
      </c>
      <c r="Y205" s="79" t="n">
        <f aca="false">U205</f>
        <v>88180.57</v>
      </c>
      <c r="Z205" s="80" t="n">
        <f aca="false">X205+Y205</f>
        <v>92705.69</v>
      </c>
      <c r="AA205" s="81" t="n">
        <f aca="false">IF(X205&lt;=15000,X205*AA$5,15000*AA$5)</f>
        <v>226.256</v>
      </c>
      <c r="AB205" s="82" t="n">
        <f aca="false">IF(X205&lt;=15000,0,(X205-15000)*AB$5)</f>
        <v>0</v>
      </c>
      <c r="AC205" s="94" t="n">
        <f aca="false">SUM(AA205:AB205)</f>
        <v>226.256</v>
      </c>
      <c r="AD205" s="84" t="n">
        <f aca="false">IF(Z205&lt;=15000,Z205*AD$5,15000*AD$5)</f>
        <v>750</v>
      </c>
      <c r="AE205" s="82" t="n">
        <f aca="false">IF(Z205&lt;=15000,0,(Z205-15000)*AE$5)</f>
        <v>7770.569</v>
      </c>
      <c r="AF205" s="85" t="n">
        <f aca="false">SUM(AD205:AE205)</f>
        <v>8520.569</v>
      </c>
      <c r="AG205" s="86" t="n">
        <f aca="false">AF205-AC205</f>
        <v>8294.313</v>
      </c>
      <c r="AH205" s="84" t="n">
        <f aca="false">IF(X205&gt;3260,IF(X205&gt;9510,(9510-3260)*AH$5,(X205-3260)*AH$5),0)</f>
        <v>37.9536</v>
      </c>
      <c r="AI205" s="87" t="n">
        <f aca="false">IF(X205&gt;9510,IF(X205&gt;15000,(15000-9510)*AI$5,(X205-9510)*AI$5),0)</f>
        <v>0</v>
      </c>
      <c r="AJ205" s="87" t="n">
        <f aca="false">IF(X205&gt;15000,IF(X205&gt;20000,(20000-15000)*AJ$5,(X205-15000)*AJ$5),0)</f>
        <v>0</v>
      </c>
      <c r="AK205" s="87" t="n">
        <f aca="false">IF(X205&gt;20000,IF(X205&gt;25000,(25000-20000)*AK$5,(X205-20000)*AK$5),0)</f>
        <v>0</v>
      </c>
      <c r="AL205" s="87" t="n">
        <f aca="false">IF(X205&gt;25000,IF(X205&gt;30000,(30000-25000)*AL$5,(X205-25000)*AL$5),0)</f>
        <v>0</v>
      </c>
      <c r="AM205" s="82" t="n">
        <f aca="false">IF(X205&gt;30000,(X205-30000)*AM$5,0)</f>
        <v>0</v>
      </c>
      <c r="AN205" s="89" t="n">
        <f aca="false">SUM(AH205:AM205)</f>
        <v>37.9536</v>
      </c>
      <c r="AO205" s="84" t="n">
        <f aca="false">IF(Z205&gt;3260,IF(Z205&gt;9510,(9510-3260)*AO$5,(Z205-3260)*AO$5),0)</f>
        <v>187.5</v>
      </c>
      <c r="AP205" s="87" t="n">
        <f aca="false">IF(Z205&gt;9510,IF(Z205&gt;15000,(15000-9510)*AP$5,(Z205-9510)*AP$5),0)</f>
        <v>274.5</v>
      </c>
      <c r="AQ205" s="87" t="n">
        <f aca="false">IF(Z205&gt;15000,IF(Z205&gt;20000,(20000-15000)*AQ$5,(Z205-15000)*AQ$5),0)</f>
        <v>375</v>
      </c>
      <c r="AR205" s="87" t="n">
        <f aca="false">IF(Z205&gt;20000,IF(Z205&gt;25000,(25000-20000)*AR$5,(Z205-20000)*AR$5),0)</f>
        <v>500</v>
      </c>
      <c r="AS205" s="87" t="n">
        <f aca="false">IF(Z205&gt;25000,IF(Z205&gt;30000,(30000-25000)*AS$5,(Z205-25000)*AS$5),0)</f>
        <v>750</v>
      </c>
      <c r="AT205" s="82" t="n">
        <f aca="false">IF(Z205&gt;30000,(Z205-30000)*AT$5,0)</f>
        <v>12541.138</v>
      </c>
      <c r="AU205" s="89" t="n">
        <f aca="false">SUM(AO205:AT205)</f>
        <v>14628.138</v>
      </c>
      <c r="AV205" s="90" t="n">
        <f aca="false">AU205-AN205</f>
        <v>14590.1844</v>
      </c>
      <c r="AW205" s="86"/>
      <c r="AX205" s="79" t="n">
        <f aca="false">Y205-AG205-AV205-AW205</f>
        <v>65296.0726</v>
      </c>
      <c r="AY205" s="91" t="s">
        <v>35</v>
      </c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  <c r="BO205" s="124"/>
      <c r="BP205" s="124"/>
      <c r="BQ205" s="124"/>
      <c r="BR205" s="124"/>
      <c r="BS205" s="124"/>
      <c r="BT205" s="124"/>
      <c r="BU205" s="124"/>
      <c r="BV205" s="124"/>
      <c r="BW205" s="124"/>
      <c r="BX205" s="124"/>
      <c r="BY205" s="124"/>
      <c r="BZ205" s="124"/>
      <c r="CA205" s="124"/>
    </row>
    <row r="206" customFormat="false" ht="16.5" hidden="false" customHeight="true" outlineLevel="0" collapsed="false">
      <c r="B206" s="63" t="n">
        <v>201</v>
      </c>
      <c r="C206" s="63"/>
      <c r="D206" s="63"/>
      <c r="E206" s="64" t="s">
        <v>247</v>
      </c>
      <c r="F206" s="65" t="s">
        <v>47</v>
      </c>
      <c r="G206" s="66" t="n">
        <v>176</v>
      </c>
      <c r="H206" s="67" t="n">
        <v>4344.94</v>
      </c>
      <c r="I206" s="66" t="n">
        <v>192</v>
      </c>
      <c r="J206" s="68" t="n">
        <v>4525.12</v>
      </c>
      <c r="K206" s="66" t="n">
        <v>184</v>
      </c>
      <c r="L206" s="69" t="n">
        <v>4332.39</v>
      </c>
      <c r="M206" s="70" t="n">
        <f aca="false">(H206+J206+L206)/3</f>
        <v>4400.81666666667</v>
      </c>
      <c r="N206" s="71" t="n">
        <v>4</v>
      </c>
      <c r="O206" s="71" t="n">
        <v>4</v>
      </c>
      <c r="P206" s="71" t="n">
        <v>4</v>
      </c>
      <c r="Q206" s="72" t="n">
        <f aca="false">SUM(N206:P206)/IF((3-COUNTIF(N206:P206,"NE")=0),1,(3-COUNTIF(N206:P206,"NE")))</f>
        <v>4</v>
      </c>
      <c r="R206" s="72" t="n">
        <f aca="false">IF(Q206&lt;=2,0,Q206)</f>
        <v>4</v>
      </c>
      <c r="S206" s="73" t="n">
        <f aca="false">M206*R206</f>
        <v>17603.2666666667</v>
      </c>
      <c r="T206" s="74" t="n">
        <f aca="false">$M$3</f>
        <v>4.94188619900111</v>
      </c>
      <c r="U206" s="75" t="n">
        <f aca="false">ROUNDDOWN(S206*T206,2)</f>
        <v>86993.34</v>
      </c>
      <c r="V206" s="76"/>
      <c r="W206" s="21"/>
      <c r="X206" s="78" t="n">
        <f aca="false">VLOOKUP(E206,SALARIO!$D$4:$G$252,4,FALSE())</f>
        <v>4332.39</v>
      </c>
      <c r="Y206" s="79" t="n">
        <f aca="false">U206</f>
        <v>86993.34</v>
      </c>
      <c r="Z206" s="80" t="n">
        <f aca="false">X206+Y206</f>
        <v>91325.73</v>
      </c>
      <c r="AA206" s="81" t="n">
        <f aca="false">IF(X206&lt;=15000,X206*AA$5,15000*AA$5)</f>
        <v>216.6195</v>
      </c>
      <c r="AB206" s="82" t="n">
        <f aca="false">IF(X206&lt;=15000,0,(X206-15000)*AB$5)</f>
        <v>0</v>
      </c>
      <c r="AC206" s="94" t="n">
        <f aca="false">SUM(AA206:AB206)</f>
        <v>216.6195</v>
      </c>
      <c r="AD206" s="84" t="n">
        <f aca="false">IF(Z206&lt;=15000,Z206*AD$5,15000*AD$5)</f>
        <v>750</v>
      </c>
      <c r="AE206" s="82" t="n">
        <f aca="false">IF(Z206&lt;=15000,0,(Z206-15000)*AE$5)</f>
        <v>7632.573</v>
      </c>
      <c r="AF206" s="85" t="n">
        <f aca="false">SUM(AD206:AE206)</f>
        <v>8382.573</v>
      </c>
      <c r="AG206" s="86" t="n">
        <f aca="false">AF206-AC206</f>
        <v>8165.9535</v>
      </c>
      <c r="AH206" s="84" t="n">
        <f aca="false">IF(X206&gt;3260,IF(X206&gt;9510,(9510-3260)*AH$5,(X206-3260)*AH$5),0)</f>
        <v>32.1717</v>
      </c>
      <c r="AI206" s="87" t="n">
        <f aca="false">IF(X206&gt;9510,IF(X206&gt;15000,(15000-9510)*AI$5,(X206-9510)*AI$5),0)</f>
        <v>0</v>
      </c>
      <c r="AJ206" s="87" t="n">
        <f aca="false">IF(X206&gt;15000,IF(X206&gt;20000,(20000-15000)*AJ$5,(X206-15000)*AJ$5),0)</f>
        <v>0</v>
      </c>
      <c r="AK206" s="87" t="n">
        <f aca="false">IF(X206&gt;20000,IF(X206&gt;25000,(25000-20000)*AK$5,(X206-20000)*AK$5),0)</f>
        <v>0</v>
      </c>
      <c r="AL206" s="87" t="n">
        <f aca="false">IF(X206&gt;25000,IF(X206&gt;30000,(30000-25000)*AL$5,(X206-25000)*AL$5),0)</f>
        <v>0</v>
      </c>
      <c r="AM206" s="82" t="n">
        <f aca="false">IF(X206&gt;30000,(X206-30000)*AM$5,0)</f>
        <v>0</v>
      </c>
      <c r="AN206" s="89" t="n">
        <f aca="false">SUM(AH206:AM206)</f>
        <v>32.1717</v>
      </c>
      <c r="AO206" s="84" t="n">
        <f aca="false">IF(Z206&gt;3260,IF(Z206&gt;9510,(9510-3260)*AO$5,(Z206-3260)*AO$5),0)</f>
        <v>187.5</v>
      </c>
      <c r="AP206" s="87" t="n">
        <f aca="false">IF(Z206&gt;9510,IF(Z206&gt;15000,(15000-9510)*AP$5,(Z206-9510)*AP$5),0)</f>
        <v>274.5</v>
      </c>
      <c r="AQ206" s="87" t="n">
        <f aca="false">IF(Z206&gt;15000,IF(Z206&gt;20000,(20000-15000)*AQ$5,(Z206-15000)*AQ$5),0)</f>
        <v>375</v>
      </c>
      <c r="AR206" s="87" t="n">
        <f aca="false">IF(Z206&gt;20000,IF(Z206&gt;25000,(25000-20000)*AR$5,(Z206-20000)*AR$5),0)</f>
        <v>500</v>
      </c>
      <c r="AS206" s="87" t="n">
        <f aca="false">IF(Z206&gt;25000,IF(Z206&gt;30000,(30000-25000)*AS$5,(Z206-25000)*AS$5),0)</f>
        <v>750</v>
      </c>
      <c r="AT206" s="82" t="n">
        <f aca="false">IF(Z206&gt;30000,(Z206-30000)*AT$5,0)</f>
        <v>12265.146</v>
      </c>
      <c r="AU206" s="89" t="n">
        <f aca="false">SUM(AO206:AT206)</f>
        <v>14352.146</v>
      </c>
      <c r="AV206" s="90" t="n">
        <f aca="false">AU206-AN206</f>
        <v>14319.9743</v>
      </c>
      <c r="AW206" s="86"/>
      <c r="AX206" s="79" t="n">
        <f aca="false">Y206-AG206-AV206-AW206</f>
        <v>64507.4122</v>
      </c>
      <c r="AY206" s="91" t="s">
        <v>35</v>
      </c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  <c r="BO206" s="124"/>
      <c r="BP206" s="124"/>
      <c r="BQ206" s="124"/>
      <c r="BR206" s="124"/>
      <c r="BS206" s="124"/>
      <c r="BT206" s="124"/>
      <c r="BU206" s="124"/>
      <c r="BV206" s="124"/>
      <c r="BW206" s="124"/>
      <c r="BX206" s="124"/>
      <c r="BY206" s="124"/>
      <c r="BZ206" s="124"/>
      <c r="CA206" s="124"/>
    </row>
    <row r="207" customFormat="false" ht="16.5" hidden="false" customHeight="true" outlineLevel="0" collapsed="false">
      <c r="B207" s="63" t="n">
        <v>202</v>
      </c>
      <c r="C207" s="63"/>
      <c r="D207" s="63"/>
      <c r="E207" s="64" t="s">
        <v>248</v>
      </c>
      <c r="F207" s="65" t="s">
        <v>47</v>
      </c>
      <c r="G207" s="66" t="n">
        <v>176</v>
      </c>
      <c r="H207" s="67" t="n">
        <v>4344.94</v>
      </c>
      <c r="I207" s="66" t="n">
        <v>192</v>
      </c>
      <c r="J207" s="68" t="n">
        <v>4525.12</v>
      </c>
      <c r="K207" s="66" t="n">
        <v>168</v>
      </c>
      <c r="L207" s="69" t="n">
        <v>3959.48</v>
      </c>
      <c r="M207" s="70" t="n">
        <f aca="false">(H207+J207+L207)/3</f>
        <v>4276.51333333333</v>
      </c>
      <c r="N207" s="71" t="n">
        <v>4</v>
      </c>
      <c r="O207" s="71" t="n">
        <v>4</v>
      </c>
      <c r="P207" s="71" t="n">
        <v>4</v>
      </c>
      <c r="Q207" s="72" t="n">
        <f aca="false">SUM(N207:P207)/IF((3-COUNTIF(N207:P207,"NE")=0),1,(3-COUNTIF(N207:P207,"NE")))</f>
        <v>4</v>
      </c>
      <c r="R207" s="72" t="n">
        <f aca="false">IF(Q207&lt;=2,0,Q207)</f>
        <v>4</v>
      </c>
      <c r="S207" s="73" t="n">
        <f aca="false">M207*R207</f>
        <v>17106.0533333333</v>
      </c>
      <c r="T207" s="74" t="n">
        <f aca="false">$M$3</f>
        <v>4.94188619900111</v>
      </c>
      <c r="U207" s="75" t="n">
        <f aca="false">ROUNDDOWN(S207*T207,2)</f>
        <v>84536.16</v>
      </c>
      <c r="V207" s="76"/>
      <c r="W207" s="21"/>
      <c r="X207" s="78" t="n">
        <f aca="false">VLOOKUP(E207,SALARIO!$D$4:$G$252,4,FALSE())</f>
        <v>5976.32</v>
      </c>
      <c r="Y207" s="79" t="n">
        <f aca="false">U207</f>
        <v>84536.16</v>
      </c>
      <c r="Z207" s="80" t="n">
        <f aca="false">X207+Y207</f>
        <v>90512.48</v>
      </c>
      <c r="AA207" s="81" t="n">
        <f aca="false">IF(X207&lt;=15000,X207*AA$5,15000*AA$5)</f>
        <v>298.816</v>
      </c>
      <c r="AB207" s="82" t="n">
        <f aca="false">IF(X207&lt;=15000,0,(X207-15000)*AB$5)</f>
        <v>0</v>
      </c>
      <c r="AC207" s="94" t="n">
        <f aca="false">SUM(AA207:AB207)</f>
        <v>298.816</v>
      </c>
      <c r="AD207" s="84" t="n">
        <f aca="false">IF(Z207&lt;=15000,Z207*AD$5,15000*AD$5)</f>
        <v>750</v>
      </c>
      <c r="AE207" s="82" t="n">
        <f aca="false">IF(Z207&lt;=15000,0,(Z207-15000)*AE$5)</f>
        <v>7551.248</v>
      </c>
      <c r="AF207" s="85" t="n">
        <f aca="false">SUM(AD207:AE207)</f>
        <v>8301.248</v>
      </c>
      <c r="AG207" s="86" t="n">
        <f aca="false">AF207-AC207</f>
        <v>8002.432</v>
      </c>
      <c r="AH207" s="84" t="n">
        <f aca="false">IF(X207&gt;3260,IF(X207&gt;9510,(9510-3260)*AH$5,(X207-3260)*AH$5),0)</f>
        <v>81.4896</v>
      </c>
      <c r="AI207" s="87" t="n">
        <f aca="false">IF(X207&gt;9510,IF(X207&gt;15000,(15000-9510)*AI$5,(X207-9510)*AI$5),0)</f>
        <v>0</v>
      </c>
      <c r="AJ207" s="87" t="n">
        <f aca="false">IF(X207&gt;15000,IF(X207&gt;20000,(20000-15000)*AJ$5,(X207-15000)*AJ$5),0)</f>
        <v>0</v>
      </c>
      <c r="AK207" s="87" t="n">
        <f aca="false">IF(X207&gt;20000,IF(X207&gt;25000,(25000-20000)*AK$5,(X207-20000)*AK$5),0)</f>
        <v>0</v>
      </c>
      <c r="AL207" s="87" t="n">
        <f aca="false">IF(X207&gt;25000,IF(X207&gt;30000,(30000-25000)*AL$5,(X207-25000)*AL$5),0)</f>
        <v>0</v>
      </c>
      <c r="AM207" s="82" t="n">
        <f aca="false">IF(X207&gt;30000,(X207-30000)*AM$5,0)</f>
        <v>0</v>
      </c>
      <c r="AN207" s="89" t="n">
        <f aca="false">SUM(AH207:AM207)</f>
        <v>81.4896</v>
      </c>
      <c r="AO207" s="84" t="n">
        <f aca="false">IF(Z207&gt;3260,IF(Z207&gt;9510,(9510-3260)*AO$5,(Z207-3260)*AO$5),0)</f>
        <v>187.5</v>
      </c>
      <c r="AP207" s="87" t="n">
        <f aca="false">IF(Z207&gt;9510,IF(Z207&gt;15000,(15000-9510)*AP$5,(Z207-9510)*AP$5),0)</f>
        <v>274.5</v>
      </c>
      <c r="AQ207" s="87" t="n">
        <f aca="false">IF(Z207&gt;15000,IF(Z207&gt;20000,(20000-15000)*AQ$5,(Z207-15000)*AQ$5),0)</f>
        <v>375</v>
      </c>
      <c r="AR207" s="87" t="n">
        <f aca="false">IF(Z207&gt;20000,IF(Z207&gt;25000,(25000-20000)*AR$5,(Z207-20000)*AR$5),0)</f>
        <v>500</v>
      </c>
      <c r="AS207" s="87" t="n">
        <f aca="false">IF(Z207&gt;25000,IF(Z207&gt;30000,(30000-25000)*AS$5,(Z207-25000)*AS$5),0)</f>
        <v>750</v>
      </c>
      <c r="AT207" s="82" t="n">
        <f aca="false">IF(Z207&gt;30000,(Z207-30000)*AT$5,0)</f>
        <v>12102.496</v>
      </c>
      <c r="AU207" s="89" t="n">
        <f aca="false">SUM(AO207:AT207)</f>
        <v>14189.496</v>
      </c>
      <c r="AV207" s="90" t="n">
        <f aca="false">AU207-AN207</f>
        <v>14108.0064</v>
      </c>
      <c r="AW207" s="86"/>
      <c r="AX207" s="79" t="n">
        <f aca="false">Y207-AG207-AV207-AW207</f>
        <v>62425.7216</v>
      </c>
      <c r="AY207" s="91" t="s">
        <v>35</v>
      </c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  <c r="BO207" s="124"/>
      <c r="BP207" s="124"/>
      <c r="BQ207" s="124"/>
      <c r="BR207" s="124"/>
      <c r="BS207" s="124"/>
      <c r="BT207" s="124"/>
      <c r="BU207" s="124"/>
      <c r="BV207" s="124"/>
      <c r="BW207" s="124"/>
      <c r="BX207" s="124"/>
      <c r="BY207" s="124"/>
      <c r="BZ207" s="124"/>
      <c r="CA207" s="124"/>
    </row>
    <row r="208" customFormat="false" ht="16.5" hidden="false" customHeight="true" outlineLevel="0" collapsed="false">
      <c r="B208" s="63" t="n">
        <v>203</v>
      </c>
      <c r="C208" s="63"/>
      <c r="D208" s="63"/>
      <c r="E208" s="64" t="s">
        <v>249</v>
      </c>
      <c r="F208" s="65" t="s">
        <v>43</v>
      </c>
      <c r="G208" s="66" t="n">
        <v>172</v>
      </c>
      <c r="H208" s="67" t="n">
        <v>5137.46</v>
      </c>
      <c r="I208" s="66" t="n">
        <v>100</v>
      </c>
      <c r="J208" s="68" t="n">
        <v>5301.36</v>
      </c>
      <c r="K208" s="66" t="n">
        <v>184</v>
      </c>
      <c r="L208" s="69" t="n">
        <v>4923.4</v>
      </c>
      <c r="M208" s="70" t="n">
        <f aca="false">(H208+J208+L208)/3</f>
        <v>5120.74</v>
      </c>
      <c r="N208" s="71" t="n">
        <v>4</v>
      </c>
      <c r="O208" s="71" t="n">
        <v>4</v>
      </c>
      <c r="P208" s="71" t="n">
        <v>4</v>
      </c>
      <c r="Q208" s="72" t="n">
        <f aca="false">SUM(N208:P208)/IF((3-COUNTIF(N208:P208,"NE")=0),1,(3-COUNTIF(N208:P208,"NE")))</f>
        <v>4</v>
      </c>
      <c r="R208" s="72" t="n">
        <f aca="false">IF(Q208&lt;=2,0,Q208)</f>
        <v>4</v>
      </c>
      <c r="S208" s="73" t="n">
        <f aca="false">M208*R208</f>
        <v>20482.96</v>
      </c>
      <c r="T208" s="74" t="n">
        <f aca="false">$M$3</f>
        <v>4.94188619900111</v>
      </c>
      <c r="U208" s="75" t="n">
        <f aca="false">ROUNDDOWN(S208*T208,2)</f>
        <v>101224.45</v>
      </c>
      <c r="V208" s="76"/>
      <c r="W208" s="21"/>
      <c r="X208" s="78" t="n">
        <f aca="false">VLOOKUP(E208,SALARIO!$D$4:$G$252,4,FALSE())</f>
        <v>4923.4</v>
      </c>
      <c r="Y208" s="79" t="n">
        <f aca="false">U208</f>
        <v>101224.45</v>
      </c>
      <c r="Z208" s="80" t="n">
        <f aca="false">X208+Y208</f>
        <v>106147.85</v>
      </c>
      <c r="AA208" s="81" t="n">
        <f aca="false">IF(X208&lt;=15000,X208*AA$5,15000*AA$5)</f>
        <v>246.17</v>
      </c>
      <c r="AB208" s="82" t="n">
        <f aca="false">IF(X208&lt;=15000,0,(X208-15000)*AB$5)</f>
        <v>0</v>
      </c>
      <c r="AC208" s="94" t="n">
        <f aca="false">SUM(AA208:AB208)</f>
        <v>246.17</v>
      </c>
      <c r="AD208" s="84" t="n">
        <f aca="false">IF(Z208&lt;=15000,Z208*AD$5,15000*AD$5)</f>
        <v>750</v>
      </c>
      <c r="AE208" s="82" t="n">
        <f aca="false">IF(Z208&lt;=15000,0,(Z208-15000)*AE$5)</f>
        <v>9114.785</v>
      </c>
      <c r="AF208" s="85" t="n">
        <f aca="false">SUM(AD208:AE208)</f>
        <v>9864.785</v>
      </c>
      <c r="AG208" s="86" t="n">
        <f aca="false">AF208-AC208</f>
        <v>9618.615</v>
      </c>
      <c r="AH208" s="84" t="n">
        <f aca="false">IF(X208&gt;3260,IF(X208&gt;9510,(9510-3260)*AH$5,(X208-3260)*AH$5),0)</f>
        <v>49.902</v>
      </c>
      <c r="AI208" s="87" t="n">
        <f aca="false">IF(X208&gt;9510,IF(X208&gt;15000,(15000-9510)*AI$5,(X208-9510)*AI$5),0)</f>
        <v>0</v>
      </c>
      <c r="AJ208" s="87" t="n">
        <f aca="false">IF(X208&gt;15000,IF(X208&gt;20000,(20000-15000)*AJ$5,(X208-15000)*AJ$5),0)</f>
        <v>0</v>
      </c>
      <c r="AK208" s="87" t="n">
        <f aca="false">IF(X208&gt;20000,IF(X208&gt;25000,(25000-20000)*AK$5,(X208-20000)*AK$5),0)</f>
        <v>0</v>
      </c>
      <c r="AL208" s="87" t="n">
        <f aca="false">IF(X208&gt;25000,IF(X208&gt;30000,(30000-25000)*AL$5,(X208-25000)*AL$5),0)</f>
        <v>0</v>
      </c>
      <c r="AM208" s="82" t="n">
        <f aca="false">IF(X208&gt;30000,(X208-30000)*AM$5,0)</f>
        <v>0</v>
      </c>
      <c r="AN208" s="89" t="n">
        <f aca="false">SUM(AH208:AM208)</f>
        <v>49.902</v>
      </c>
      <c r="AO208" s="84" t="n">
        <f aca="false">IF(Z208&gt;3260,IF(Z208&gt;9510,(9510-3260)*AO$5,(Z208-3260)*AO$5),0)</f>
        <v>187.5</v>
      </c>
      <c r="AP208" s="87" t="n">
        <f aca="false">IF(Z208&gt;9510,IF(Z208&gt;15000,(15000-9510)*AP$5,(Z208-9510)*AP$5),0)</f>
        <v>274.5</v>
      </c>
      <c r="AQ208" s="87" t="n">
        <f aca="false">IF(Z208&gt;15000,IF(Z208&gt;20000,(20000-15000)*AQ$5,(Z208-15000)*AQ$5),0)</f>
        <v>375</v>
      </c>
      <c r="AR208" s="87" t="n">
        <f aca="false">IF(Z208&gt;20000,IF(Z208&gt;25000,(25000-20000)*AR$5,(Z208-20000)*AR$5),0)</f>
        <v>500</v>
      </c>
      <c r="AS208" s="87" t="n">
        <f aca="false">IF(Z208&gt;25000,IF(Z208&gt;30000,(30000-25000)*AS$5,(Z208-25000)*AS$5),0)</f>
        <v>750</v>
      </c>
      <c r="AT208" s="82" t="n">
        <f aca="false">IF(Z208&gt;30000,(Z208-30000)*AT$5,0)</f>
        <v>15229.57</v>
      </c>
      <c r="AU208" s="89" t="n">
        <f aca="false">SUM(AO208:AT208)</f>
        <v>17316.57</v>
      </c>
      <c r="AV208" s="90" t="n">
        <f aca="false">AU208-AN208</f>
        <v>17266.668</v>
      </c>
      <c r="AW208" s="86"/>
      <c r="AX208" s="79" t="n">
        <f aca="false">Y208-AG208-AV208-AW208</f>
        <v>74339.167</v>
      </c>
      <c r="AY208" s="91" t="s">
        <v>35</v>
      </c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  <c r="BO208" s="124"/>
      <c r="BP208" s="124"/>
      <c r="BQ208" s="124"/>
      <c r="BR208" s="124"/>
      <c r="BS208" s="124"/>
      <c r="BT208" s="124"/>
      <c r="BU208" s="124"/>
      <c r="BV208" s="124"/>
      <c r="BW208" s="124"/>
      <c r="BX208" s="124"/>
      <c r="BY208" s="124"/>
      <c r="BZ208" s="124"/>
      <c r="CA208" s="124"/>
    </row>
    <row r="209" customFormat="false" ht="16.5" hidden="false" customHeight="true" outlineLevel="0" collapsed="false">
      <c r="B209" s="63" t="n">
        <v>204</v>
      </c>
      <c r="C209" s="63"/>
      <c r="D209" s="63"/>
      <c r="E209" s="64" t="s">
        <v>250</v>
      </c>
      <c r="F209" s="65" t="s">
        <v>57</v>
      </c>
      <c r="G209" s="66" t="n">
        <v>191.25</v>
      </c>
      <c r="H209" s="67" t="n">
        <v>6331.59</v>
      </c>
      <c r="I209" s="66" t="n">
        <v>191.25</v>
      </c>
      <c r="J209" s="68" t="n">
        <v>5935.87</v>
      </c>
      <c r="K209" s="66" t="n">
        <v>204</v>
      </c>
      <c r="L209" s="69" t="n">
        <v>6331.6</v>
      </c>
      <c r="M209" s="70" t="n">
        <f aca="false">(H209+J209+L209)/3</f>
        <v>6199.68666666667</v>
      </c>
      <c r="N209" s="71" t="n">
        <v>4</v>
      </c>
      <c r="O209" s="71" t="n">
        <v>4</v>
      </c>
      <c r="P209" s="71" t="n">
        <v>4</v>
      </c>
      <c r="Q209" s="72" t="n">
        <f aca="false">SUM(N209:P209)/IF((3-COUNTIF(N209:P209,"NE")=0),1,(3-COUNTIF(N209:P209,"NE")))</f>
        <v>4</v>
      </c>
      <c r="R209" s="72" t="n">
        <f aca="false">IF(Q209&lt;=2,0,Q209)</f>
        <v>4</v>
      </c>
      <c r="S209" s="73" t="n">
        <f aca="false">M209*R209</f>
        <v>24798.7466666667</v>
      </c>
      <c r="T209" s="74" t="n">
        <f aca="false">$M$3</f>
        <v>4.94188619900111</v>
      </c>
      <c r="U209" s="75" t="n">
        <f aca="false">ROUNDDOWN(S209*T209,2)</f>
        <v>122552.58</v>
      </c>
      <c r="V209" s="76"/>
      <c r="W209" s="21"/>
      <c r="X209" s="78" t="n">
        <f aca="false">VLOOKUP(E209,SALARIO!$D$4:$G$252,4,FALSE())</f>
        <v>6331.6</v>
      </c>
      <c r="Y209" s="79" t="n">
        <f aca="false">U209</f>
        <v>122552.58</v>
      </c>
      <c r="Z209" s="80" t="n">
        <f aca="false">X209+Y209</f>
        <v>128884.18</v>
      </c>
      <c r="AA209" s="81" t="n">
        <f aca="false">IF(X209&lt;=15000,X209*AA$5,15000*AA$5)</f>
        <v>316.58</v>
      </c>
      <c r="AB209" s="82" t="n">
        <f aca="false">IF(X209&lt;=15000,0,(X209-15000)*AB$5)</f>
        <v>0</v>
      </c>
      <c r="AC209" s="94" t="n">
        <f aca="false">SUM(AA209:AB209)</f>
        <v>316.58</v>
      </c>
      <c r="AD209" s="84" t="n">
        <f aca="false">IF(Z209&lt;=15000,Z209*AD$5,15000*AD$5)</f>
        <v>750</v>
      </c>
      <c r="AE209" s="82" t="n">
        <f aca="false">IF(Z209&lt;=15000,0,(Z209-15000)*AE$5)</f>
        <v>11388.418</v>
      </c>
      <c r="AF209" s="85" t="n">
        <f aca="false">SUM(AD209:AE209)</f>
        <v>12138.418</v>
      </c>
      <c r="AG209" s="86" t="n">
        <f aca="false">AF209-AC209</f>
        <v>11821.838</v>
      </c>
      <c r="AH209" s="84" t="n">
        <f aca="false">IF(X209&gt;3260,IF(X209&gt;9510,(9510-3260)*AH$5,(X209-3260)*AH$5),0)</f>
        <v>92.148</v>
      </c>
      <c r="AI209" s="87" t="n">
        <f aca="false">IF(X209&gt;9510,IF(X209&gt;15000,(15000-9510)*AI$5,(X209-9510)*AI$5),0)</f>
        <v>0</v>
      </c>
      <c r="AJ209" s="87" t="n">
        <f aca="false">IF(X209&gt;15000,IF(X209&gt;20000,(20000-15000)*AJ$5,(X209-15000)*AJ$5),0)</f>
        <v>0</v>
      </c>
      <c r="AK209" s="87" t="n">
        <f aca="false">IF(X209&gt;20000,IF(X209&gt;25000,(25000-20000)*AK$5,(X209-20000)*AK$5),0)</f>
        <v>0</v>
      </c>
      <c r="AL209" s="87" t="n">
        <f aca="false">IF(X209&gt;25000,IF(X209&gt;30000,(30000-25000)*AL$5,(X209-25000)*AL$5),0)</f>
        <v>0</v>
      </c>
      <c r="AM209" s="82" t="n">
        <f aca="false">IF(X209&gt;30000,(X209-30000)*AM$5,0)</f>
        <v>0</v>
      </c>
      <c r="AN209" s="89" t="n">
        <f aca="false">SUM(AH209:AM209)</f>
        <v>92.148</v>
      </c>
      <c r="AO209" s="84" t="n">
        <f aca="false">IF(Z209&gt;3260,IF(Z209&gt;9510,(9510-3260)*AO$5,(Z209-3260)*AO$5),0)</f>
        <v>187.5</v>
      </c>
      <c r="AP209" s="87" t="n">
        <f aca="false">IF(Z209&gt;9510,IF(Z209&gt;15000,(15000-9510)*AP$5,(Z209-9510)*AP$5),0)</f>
        <v>274.5</v>
      </c>
      <c r="AQ209" s="87" t="n">
        <f aca="false">IF(Z209&gt;15000,IF(Z209&gt;20000,(20000-15000)*AQ$5,(Z209-15000)*AQ$5),0)</f>
        <v>375</v>
      </c>
      <c r="AR209" s="87" t="n">
        <f aca="false">IF(Z209&gt;20000,IF(Z209&gt;25000,(25000-20000)*AR$5,(Z209-20000)*AR$5),0)</f>
        <v>500</v>
      </c>
      <c r="AS209" s="87" t="n">
        <f aca="false">IF(Z209&gt;25000,IF(Z209&gt;30000,(30000-25000)*AS$5,(Z209-25000)*AS$5),0)</f>
        <v>750</v>
      </c>
      <c r="AT209" s="82" t="n">
        <f aca="false">IF(Z209&gt;30000,(Z209-30000)*AT$5,0)</f>
        <v>19776.836</v>
      </c>
      <c r="AU209" s="89" t="n">
        <f aca="false">SUM(AO209:AT209)</f>
        <v>21863.836</v>
      </c>
      <c r="AV209" s="90" t="n">
        <f aca="false">AU209-AN209</f>
        <v>21771.688</v>
      </c>
      <c r="AW209" s="86"/>
      <c r="AX209" s="79" t="n">
        <f aca="false">Y209-AG209-AV209-AW209</f>
        <v>88959.054</v>
      </c>
      <c r="AY209" s="91" t="s">
        <v>35</v>
      </c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  <c r="BO209" s="124"/>
      <c r="BP209" s="124"/>
      <c r="BQ209" s="124"/>
      <c r="BR209" s="124"/>
      <c r="BS209" s="124"/>
      <c r="BT209" s="124"/>
      <c r="BU209" s="124"/>
      <c r="BV209" s="124"/>
      <c r="BW209" s="124"/>
      <c r="BX209" s="124"/>
      <c r="BY209" s="124"/>
      <c r="BZ209" s="124"/>
      <c r="CA209" s="124"/>
    </row>
    <row r="210" customFormat="false" ht="16.5" hidden="false" customHeight="true" outlineLevel="0" collapsed="false">
      <c r="B210" s="63" t="n">
        <v>205</v>
      </c>
      <c r="C210" s="63"/>
      <c r="D210" s="63"/>
      <c r="E210" s="64" t="s">
        <v>251</v>
      </c>
      <c r="F210" s="65" t="s">
        <v>57</v>
      </c>
      <c r="G210" s="66" t="n">
        <v>204</v>
      </c>
      <c r="H210" s="67" t="n">
        <v>7123.05</v>
      </c>
      <c r="I210" s="66" t="n">
        <v>204</v>
      </c>
      <c r="J210" s="68" t="n">
        <v>6331.6</v>
      </c>
      <c r="K210" s="66" t="n">
        <v>178.5</v>
      </c>
      <c r="L210" s="69" t="n">
        <v>5540.15</v>
      </c>
      <c r="M210" s="70" t="n">
        <f aca="false">(H210+J210+L210)/3</f>
        <v>6331.6</v>
      </c>
      <c r="N210" s="71" t="n">
        <v>4</v>
      </c>
      <c r="O210" s="71" t="n">
        <v>4</v>
      </c>
      <c r="P210" s="71" t="n">
        <v>4</v>
      </c>
      <c r="Q210" s="72" t="n">
        <f aca="false">SUM(N210:P210)/IF((3-COUNTIF(N210:P210,"NE")=0),1,(3-COUNTIF(N210:P210,"NE")))</f>
        <v>4</v>
      </c>
      <c r="R210" s="72" t="n">
        <f aca="false">IF(Q210&lt;=2,0,Q210)</f>
        <v>4</v>
      </c>
      <c r="S210" s="73" t="n">
        <f aca="false">M210*R210</f>
        <v>25326.4</v>
      </c>
      <c r="T210" s="74" t="n">
        <f aca="false">$M$3</f>
        <v>4.94188619900111</v>
      </c>
      <c r="U210" s="75" t="n">
        <f aca="false">ROUNDDOWN(S210*T210,2)</f>
        <v>125160.18</v>
      </c>
      <c r="V210" s="76"/>
      <c r="W210" s="21"/>
      <c r="X210" s="78" t="n">
        <f aca="false">VLOOKUP(E210,SALARIO!$D$4:$G$252,4,FALSE())</f>
        <v>6773.15</v>
      </c>
      <c r="Y210" s="79" t="n">
        <f aca="false">U210</f>
        <v>125160.18</v>
      </c>
      <c r="Z210" s="80" t="n">
        <f aca="false">X210+Y210</f>
        <v>131933.33</v>
      </c>
      <c r="AA210" s="81" t="n">
        <f aca="false">IF(X210&lt;=15000,X210*AA$5,15000*AA$5)</f>
        <v>338.6575</v>
      </c>
      <c r="AB210" s="82" t="n">
        <f aca="false">IF(X210&lt;=15000,0,(X210-15000)*AB$5)</f>
        <v>0</v>
      </c>
      <c r="AC210" s="94" t="n">
        <f aca="false">SUM(AA210:AB210)</f>
        <v>338.6575</v>
      </c>
      <c r="AD210" s="84" t="n">
        <f aca="false">IF(Z210&lt;=15000,Z210*AD$5,15000*AD$5)</f>
        <v>750</v>
      </c>
      <c r="AE210" s="82" t="n">
        <f aca="false">IF(Z210&lt;=15000,0,(Z210-15000)*AE$5)</f>
        <v>11693.333</v>
      </c>
      <c r="AF210" s="85" t="n">
        <f aca="false">SUM(AD210:AE210)</f>
        <v>12443.333</v>
      </c>
      <c r="AG210" s="86" t="n">
        <f aca="false">AF210-AC210</f>
        <v>12104.6755</v>
      </c>
      <c r="AH210" s="84" t="n">
        <f aca="false">IF(X210&gt;3260,IF(X210&gt;9510,(9510-3260)*AH$5,(X210-3260)*AH$5),0)</f>
        <v>105.3945</v>
      </c>
      <c r="AI210" s="87" t="n">
        <f aca="false">IF(X210&gt;9510,IF(X210&gt;15000,(15000-9510)*AI$5,(X210-9510)*AI$5),0)</f>
        <v>0</v>
      </c>
      <c r="AJ210" s="87" t="n">
        <f aca="false">IF(X210&gt;15000,IF(X210&gt;20000,(20000-15000)*AJ$5,(X210-15000)*AJ$5),0)</f>
        <v>0</v>
      </c>
      <c r="AK210" s="87" t="n">
        <f aca="false">IF(X210&gt;20000,IF(X210&gt;25000,(25000-20000)*AK$5,(X210-20000)*AK$5),0)</f>
        <v>0</v>
      </c>
      <c r="AL210" s="87" t="n">
        <f aca="false">IF(X210&gt;25000,IF(X210&gt;30000,(30000-25000)*AL$5,(X210-25000)*AL$5),0)</f>
        <v>0</v>
      </c>
      <c r="AM210" s="82" t="n">
        <f aca="false">IF(X210&gt;30000,(X210-30000)*AM$5,0)</f>
        <v>0</v>
      </c>
      <c r="AN210" s="89" t="n">
        <f aca="false">SUM(AH210:AM210)</f>
        <v>105.3945</v>
      </c>
      <c r="AO210" s="84" t="n">
        <f aca="false">IF(Z210&gt;3260,IF(Z210&gt;9510,(9510-3260)*AO$5,(Z210-3260)*AO$5),0)</f>
        <v>187.5</v>
      </c>
      <c r="AP210" s="87" t="n">
        <f aca="false">IF(Z210&gt;9510,IF(Z210&gt;15000,(15000-9510)*AP$5,(Z210-9510)*AP$5),0)</f>
        <v>274.5</v>
      </c>
      <c r="AQ210" s="87" t="n">
        <f aca="false">IF(Z210&gt;15000,IF(Z210&gt;20000,(20000-15000)*AQ$5,(Z210-15000)*AQ$5),0)</f>
        <v>375</v>
      </c>
      <c r="AR210" s="87" t="n">
        <f aca="false">IF(Z210&gt;20000,IF(Z210&gt;25000,(25000-20000)*AR$5,(Z210-20000)*AR$5),0)</f>
        <v>500</v>
      </c>
      <c r="AS210" s="87" t="n">
        <f aca="false">IF(Z210&gt;25000,IF(Z210&gt;30000,(30000-25000)*AS$5,(Z210-25000)*AS$5),0)</f>
        <v>750</v>
      </c>
      <c r="AT210" s="82" t="n">
        <f aca="false">IF(Z210&gt;30000,(Z210-30000)*AT$5,0)</f>
        <v>20386.666</v>
      </c>
      <c r="AU210" s="89" t="n">
        <f aca="false">SUM(AO210:AT210)</f>
        <v>22473.666</v>
      </c>
      <c r="AV210" s="90" t="n">
        <f aca="false">AU210-AN210</f>
        <v>22368.2715</v>
      </c>
      <c r="AW210" s="86"/>
      <c r="AX210" s="79" t="n">
        <f aca="false">Y210-AG210-AV210-AW210</f>
        <v>90687.233</v>
      </c>
      <c r="AY210" s="91" t="s">
        <v>35</v>
      </c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  <c r="BO210" s="124"/>
      <c r="BP210" s="124"/>
      <c r="BQ210" s="124"/>
      <c r="BR210" s="124"/>
      <c r="BS210" s="124"/>
      <c r="BT210" s="124"/>
      <c r="BU210" s="124"/>
      <c r="BV210" s="124"/>
      <c r="BW210" s="124"/>
      <c r="BX210" s="124"/>
      <c r="BY210" s="124"/>
      <c r="BZ210" s="124"/>
      <c r="CA210" s="124"/>
    </row>
    <row r="211" customFormat="false" ht="16.5" hidden="false" customHeight="true" outlineLevel="0" collapsed="false">
      <c r="B211" s="63" t="n">
        <v>206</v>
      </c>
      <c r="C211" s="63"/>
      <c r="D211" s="63"/>
      <c r="E211" s="64" t="s">
        <v>252</v>
      </c>
      <c r="F211" s="65" t="s">
        <v>57</v>
      </c>
      <c r="G211" s="66" t="n">
        <v>204</v>
      </c>
      <c r="H211" s="67" t="n">
        <v>7123.05</v>
      </c>
      <c r="I211" s="66" t="n">
        <v>153</v>
      </c>
      <c r="J211" s="68" t="n">
        <v>6242.75</v>
      </c>
      <c r="K211" s="66" t="n">
        <v>191.25</v>
      </c>
      <c r="L211" s="69" t="n">
        <v>5935.87</v>
      </c>
      <c r="M211" s="70" t="n">
        <f aca="false">(H211+J211+L211)/3</f>
        <v>6433.89</v>
      </c>
      <c r="N211" s="71" t="n">
        <v>4</v>
      </c>
      <c r="O211" s="71" t="n">
        <v>4</v>
      </c>
      <c r="P211" s="71" t="n">
        <v>4</v>
      </c>
      <c r="Q211" s="72" t="n">
        <f aca="false">SUM(N211:P211)/IF((3-COUNTIF(N211:P211,"NE")=0),1,(3-COUNTIF(N211:P211,"NE")))</f>
        <v>4</v>
      </c>
      <c r="R211" s="72" t="n">
        <f aca="false">IF(Q211&lt;=2,0,Q211)</f>
        <v>4</v>
      </c>
      <c r="S211" s="73" t="n">
        <f aca="false">M211*R211</f>
        <v>25735.56</v>
      </c>
      <c r="T211" s="74" t="n">
        <f aca="false">$M$3</f>
        <v>4.94188619900111</v>
      </c>
      <c r="U211" s="75" t="n">
        <f aca="false">ROUNDDOWN(S211*T211,2)</f>
        <v>127182.2</v>
      </c>
      <c r="V211" s="76"/>
      <c r="W211" s="21"/>
      <c r="X211" s="78" t="n">
        <f aca="false">VLOOKUP(E211,SALARIO!$D$4:$G$252,4,FALSE())</f>
        <v>5935.87</v>
      </c>
      <c r="Y211" s="79" t="n">
        <f aca="false">U211</f>
        <v>127182.2</v>
      </c>
      <c r="Z211" s="80" t="n">
        <f aca="false">X211+Y211</f>
        <v>133118.07</v>
      </c>
      <c r="AA211" s="81" t="n">
        <f aca="false">IF(X211&lt;=15000,X211*AA$5,15000*AA$5)</f>
        <v>296.7935</v>
      </c>
      <c r="AB211" s="82" t="n">
        <f aca="false">IF(X211&lt;=15000,0,(X211-15000)*AB$5)</f>
        <v>0</v>
      </c>
      <c r="AC211" s="94" t="n">
        <f aca="false">SUM(AA211:AB211)</f>
        <v>296.7935</v>
      </c>
      <c r="AD211" s="84" t="n">
        <f aca="false">IF(Z211&lt;=15000,Z211*AD$5,15000*AD$5)</f>
        <v>750</v>
      </c>
      <c r="AE211" s="82" t="n">
        <f aca="false">IF(Z211&lt;=15000,0,(Z211-15000)*AE$5)</f>
        <v>11811.807</v>
      </c>
      <c r="AF211" s="85" t="n">
        <f aca="false">SUM(AD211:AE211)</f>
        <v>12561.807</v>
      </c>
      <c r="AG211" s="86" t="n">
        <f aca="false">AF211-AC211</f>
        <v>12265.0135</v>
      </c>
      <c r="AH211" s="84" t="n">
        <f aca="false">IF(X211&gt;3260,IF(X211&gt;9510,(9510-3260)*AH$5,(X211-3260)*AH$5),0)</f>
        <v>80.2761</v>
      </c>
      <c r="AI211" s="87" t="n">
        <f aca="false">IF(X211&gt;9510,IF(X211&gt;15000,(15000-9510)*AI$5,(X211-9510)*AI$5),0)</f>
        <v>0</v>
      </c>
      <c r="AJ211" s="87" t="n">
        <f aca="false">IF(X211&gt;15000,IF(X211&gt;20000,(20000-15000)*AJ$5,(X211-15000)*AJ$5),0)</f>
        <v>0</v>
      </c>
      <c r="AK211" s="87" t="n">
        <f aca="false">IF(X211&gt;20000,IF(X211&gt;25000,(25000-20000)*AK$5,(X211-20000)*AK$5),0)</f>
        <v>0</v>
      </c>
      <c r="AL211" s="87" t="n">
        <f aca="false">IF(X211&gt;25000,IF(X211&gt;30000,(30000-25000)*AL$5,(X211-25000)*AL$5),0)</f>
        <v>0</v>
      </c>
      <c r="AM211" s="82" t="n">
        <f aca="false">IF(X211&gt;30000,(X211-30000)*AM$5,0)</f>
        <v>0</v>
      </c>
      <c r="AN211" s="89" t="n">
        <f aca="false">SUM(AH211:AM211)</f>
        <v>80.2761</v>
      </c>
      <c r="AO211" s="84" t="n">
        <f aca="false">IF(Z211&gt;3260,IF(Z211&gt;9510,(9510-3260)*AO$5,(Z211-3260)*AO$5),0)</f>
        <v>187.5</v>
      </c>
      <c r="AP211" s="87" t="n">
        <f aca="false">IF(Z211&gt;9510,IF(Z211&gt;15000,(15000-9510)*AP$5,(Z211-9510)*AP$5),0)</f>
        <v>274.5</v>
      </c>
      <c r="AQ211" s="87" t="n">
        <f aca="false">IF(Z211&gt;15000,IF(Z211&gt;20000,(20000-15000)*AQ$5,(Z211-15000)*AQ$5),0)</f>
        <v>375</v>
      </c>
      <c r="AR211" s="87" t="n">
        <f aca="false">IF(Z211&gt;20000,IF(Z211&gt;25000,(25000-20000)*AR$5,(Z211-20000)*AR$5),0)</f>
        <v>500</v>
      </c>
      <c r="AS211" s="87" t="n">
        <f aca="false">IF(Z211&gt;25000,IF(Z211&gt;30000,(30000-25000)*AS$5,(Z211-25000)*AS$5),0)</f>
        <v>750</v>
      </c>
      <c r="AT211" s="82" t="n">
        <f aca="false">IF(Z211&gt;30000,(Z211-30000)*AT$5,0)</f>
        <v>20623.614</v>
      </c>
      <c r="AU211" s="89" t="n">
        <f aca="false">SUM(AO211:AT211)</f>
        <v>22710.614</v>
      </c>
      <c r="AV211" s="90" t="n">
        <f aca="false">AU211-AN211</f>
        <v>22630.3379</v>
      </c>
      <c r="AW211" s="86"/>
      <c r="AX211" s="79" t="n">
        <f aca="false">Y211-AG211-AV211-AW211</f>
        <v>92286.8486</v>
      </c>
      <c r="AY211" s="91" t="s">
        <v>35</v>
      </c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  <c r="BO211" s="124"/>
      <c r="BP211" s="124"/>
      <c r="BQ211" s="124"/>
      <c r="BR211" s="124"/>
      <c r="BS211" s="124"/>
      <c r="BT211" s="124"/>
      <c r="BU211" s="124"/>
      <c r="BV211" s="124"/>
      <c r="BW211" s="124"/>
      <c r="BX211" s="124"/>
      <c r="BY211" s="124"/>
      <c r="BZ211" s="124"/>
      <c r="CA211" s="124"/>
    </row>
    <row r="212" customFormat="false" ht="16.5" hidden="false" customHeight="true" outlineLevel="0" collapsed="false">
      <c r="B212" s="62" t="n">
        <v>207</v>
      </c>
      <c r="C212" s="62"/>
      <c r="D212" s="62"/>
      <c r="E212" s="64" t="s">
        <v>253</v>
      </c>
      <c r="F212" s="65" t="s">
        <v>151</v>
      </c>
      <c r="G212" s="66" t="n">
        <v>186</v>
      </c>
      <c r="H212" s="67" t="n">
        <v>8839.98</v>
      </c>
      <c r="I212" s="66" t="n">
        <v>193</v>
      </c>
      <c r="J212" s="68" t="n">
        <v>10476.36</v>
      </c>
      <c r="K212" s="66" t="n">
        <v>141</v>
      </c>
      <c r="L212" s="69" t="n">
        <v>6140.08</v>
      </c>
      <c r="M212" s="70" t="n">
        <f aca="false">(H212+J212+L212)/3</f>
        <v>8485.47333333333</v>
      </c>
      <c r="N212" s="71" t="n">
        <v>4</v>
      </c>
      <c r="O212" s="71" t="n">
        <v>4</v>
      </c>
      <c r="P212" s="71" t="n">
        <v>4</v>
      </c>
      <c r="Q212" s="72" t="n">
        <f aca="false">SUM(N212:P212)/IF((3-COUNTIF(N212:P212,"NE")=0),1,(3-COUNTIF(N212:P212,"NE")))</f>
        <v>4</v>
      </c>
      <c r="R212" s="72" t="n">
        <f aca="false">IF(Q212&lt;=2,0,Q212)</f>
        <v>4</v>
      </c>
      <c r="S212" s="73" t="n">
        <f aca="false">M212*R212</f>
        <v>33941.8933333333</v>
      </c>
      <c r="T212" s="74" t="n">
        <f aca="false">$M$3</f>
        <v>4.94188619900111</v>
      </c>
      <c r="U212" s="75" t="n">
        <f aca="false">ROUNDDOWN(S212*T212,2)</f>
        <v>167736.97</v>
      </c>
      <c r="V212" s="76"/>
      <c r="W212" s="21"/>
      <c r="X212" s="78" t="n">
        <f aca="false">VLOOKUP(E212,SALARIO!$D$4:$G$252,4,FALSE())</f>
        <v>6140.08</v>
      </c>
      <c r="Y212" s="79" t="n">
        <f aca="false">U212</f>
        <v>167736.97</v>
      </c>
      <c r="Z212" s="80" t="n">
        <f aca="false">X212+Y212</f>
        <v>173877.05</v>
      </c>
      <c r="AA212" s="81" t="n">
        <f aca="false">IF(X212&lt;=15000,X212*AA$5,15000*AA$5)</f>
        <v>307.004</v>
      </c>
      <c r="AB212" s="82" t="n">
        <f aca="false">IF(X212&lt;=15000,0,(X212-15000)*AB$5)</f>
        <v>0</v>
      </c>
      <c r="AC212" s="94" t="n">
        <f aca="false">SUM(AA212:AB212)</f>
        <v>307.004</v>
      </c>
      <c r="AD212" s="84" t="n">
        <f aca="false">IF(Z212&lt;=15000,Z212*AD$5,15000*AD$5)</f>
        <v>750</v>
      </c>
      <c r="AE212" s="82" t="n">
        <f aca="false">IF(Z212&lt;=15000,0,(Z212-15000)*AE$5)</f>
        <v>15887.705</v>
      </c>
      <c r="AF212" s="85" t="n">
        <f aca="false">SUM(AD212:AE212)</f>
        <v>16637.705</v>
      </c>
      <c r="AG212" s="86" t="n">
        <f aca="false">AF212-AC212</f>
        <v>16330.701</v>
      </c>
      <c r="AH212" s="84" t="n">
        <f aca="false">IF(X212&gt;3260,IF(X212&gt;9510,(9510-3260)*AH$5,(X212-3260)*AH$5),0)</f>
        <v>86.4024</v>
      </c>
      <c r="AI212" s="87" t="n">
        <f aca="false">IF(X212&gt;9510,IF(X212&gt;15000,(15000-9510)*AI$5,(X212-9510)*AI$5),0)</f>
        <v>0</v>
      </c>
      <c r="AJ212" s="87" t="n">
        <f aca="false">IF(X212&gt;15000,IF(X212&gt;20000,(20000-15000)*AJ$5,(X212-15000)*AJ$5),0)</f>
        <v>0</v>
      </c>
      <c r="AK212" s="87" t="n">
        <f aca="false">IF(X212&gt;20000,IF(X212&gt;25000,(25000-20000)*AK$5,(X212-20000)*AK$5),0)</f>
        <v>0</v>
      </c>
      <c r="AL212" s="87" t="n">
        <f aca="false">IF(X212&gt;25000,IF(X212&gt;30000,(30000-25000)*AL$5,(X212-25000)*AL$5),0)</f>
        <v>0</v>
      </c>
      <c r="AM212" s="82" t="n">
        <f aca="false">IF(X212&gt;30000,(X212-30000)*AM$5,0)</f>
        <v>0</v>
      </c>
      <c r="AN212" s="89" t="n">
        <f aca="false">SUM(AH212:AM212)</f>
        <v>86.4024</v>
      </c>
      <c r="AO212" s="84" t="n">
        <f aca="false">IF(Z212&gt;3260,IF(Z212&gt;9510,(9510-3260)*AO$5,(Z212-3260)*AO$5),0)</f>
        <v>187.5</v>
      </c>
      <c r="AP212" s="87" t="n">
        <f aca="false">IF(Z212&gt;9510,IF(Z212&gt;15000,(15000-9510)*AP$5,(Z212-9510)*AP$5),0)</f>
        <v>274.5</v>
      </c>
      <c r="AQ212" s="87" t="n">
        <f aca="false">IF(Z212&gt;15000,IF(Z212&gt;20000,(20000-15000)*AQ$5,(Z212-15000)*AQ$5),0)</f>
        <v>375</v>
      </c>
      <c r="AR212" s="87" t="n">
        <f aca="false">IF(Z212&gt;20000,IF(Z212&gt;25000,(25000-20000)*AR$5,(Z212-20000)*AR$5),0)</f>
        <v>500</v>
      </c>
      <c r="AS212" s="87" t="n">
        <f aca="false">IF(Z212&gt;25000,IF(Z212&gt;30000,(30000-25000)*AS$5,(Z212-25000)*AS$5),0)</f>
        <v>750</v>
      </c>
      <c r="AT212" s="82" t="n">
        <f aca="false">IF(Z212&gt;30000,(Z212-30000)*AT$5,0)</f>
        <v>28775.41</v>
      </c>
      <c r="AU212" s="89" t="n">
        <f aca="false">SUM(AO212:AT212)</f>
        <v>30862.41</v>
      </c>
      <c r="AV212" s="90" t="n">
        <f aca="false">AU212-AN212</f>
        <v>30776.0076</v>
      </c>
      <c r="AW212" s="86"/>
      <c r="AX212" s="79" t="n">
        <f aca="false">Y212-AG212-AV212-AW212</f>
        <v>120630.2614</v>
      </c>
      <c r="AY212" s="91" t="s">
        <v>35</v>
      </c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  <c r="BO212" s="124"/>
      <c r="BP212" s="124"/>
      <c r="BQ212" s="124"/>
      <c r="BR212" s="124"/>
      <c r="BS212" s="124"/>
      <c r="BT212" s="124"/>
      <c r="BU212" s="124"/>
      <c r="BV212" s="124"/>
      <c r="BW212" s="124"/>
      <c r="BX212" s="124"/>
      <c r="BY212" s="124"/>
      <c r="BZ212" s="124"/>
      <c r="CA212" s="124"/>
    </row>
    <row r="213" customFormat="false" ht="16.5" hidden="false" customHeight="true" outlineLevel="0" collapsed="false">
      <c r="B213" s="63" t="n">
        <v>208</v>
      </c>
      <c r="C213" s="63"/>
      <c r="D213" s="63"/>
      <c r="E213" s="64" t="s">
        <v>254</v>
      </c>
      <c r="F213" s="65" t="s">
        <v>57</v>
      </c>
      <c r="G213" s="66" t="n">
        <v>180</v>
      </c>
      <c r="H213" s="67" t="n">
        <v>6360.46</v>
      </c>
      <c r="I213" s="66" t="n">
        <v>152</v>
      </c>
      <c r="J213" s="68" t="n">
        <v>6190.97</v>
      </c>
      <c r="K213" s="66" t="n">
        <v>184</v>
      </c>
      <c r="L213" s="69" t="n">
        <v>5695.7</v>
      </c>
      <c r="M213" s="70" t="n">
        <f aca="false">(H213+J213+L213)/3</f>
        <v>6082.37666666667</v>
      </c>
      <c r="N213" s="71" t="n">
        <v>4</v>
      </c>
      <c r="O213" s="71" t="n">
        <v>4</v>
      </c>
      <c r="P213" s="71" t="n">
        <v>4</v>
      </c>
      <c r="Q213" s="72" t="n">
        <f aca="false">SUM(N213:P213)/IF((3-COUNTIF(N213:P213,"NE")=0),1,(3-COUNTIF(N213:P213,"NE")))</f>
        <v>4</v>
      </c>
      <c r="R213" s="72" t="n">
        <f aca="false">IF(Q213&lt;=2,0,Q213)</f>
        <v>4</v>
      </c>
      <c r="S213" s="73" t="n">
        <f aca="false">M213*R213</f>
        <v>24329.5066666667</v>
      </c>
      <c r="T213" s="74" t="n">
        <f aca="false">$M$3</f>
        <v>4.94188619900111</v>
      </c>
      <c r="U213" s="75" t="n">
        <f aca="false">ROUNDDOWN(S213*T213,2)</f>
        <v>120233.65</v>
      </c>
      <c r="V213" s="76"/>
      <c r="W213" s="21"/>
      <c r="X213" s="78" t="n">
        <f aca="false">VLOOKUP(E213,SALARIO!$D$4:$G$252,4,FALSE())</f>
        <v>10121.95</v>
      </c>
      <c r="Y213" s="79" t="n">
        <f aca="false">U213</f>
        <v>120233.65</v>
      </c>
      <c r="Z213" s="80" t="n">
        <f aca="false">X213+Y213</f>
        <v>130355.6</v>
      </c>
      <c r="AA213" s="81" t="n">
        <f aca="false">IF(X213&lt;=15000,X213*AA$5,15000*AA$5)</f>
        <v>506.0975</v>
      </c>
      <c r="AB213" s="82" t="n">
        <f aca="false">IF(X213&lt;=15000,0,(X213-15000)*AB$5)</f>
        <v>0</v>
      </c>
      <c r="AC213" s="94" t="n">
        <f aca="false">SUM(AA213:AB213)</f>
        <v>506.0975</v>
      </c>
      <c r="AD213" s="84" t="n">
        <f aca="false">IF(Z213&lt;=15000,Z213*AD$5,15000*AD$5)</f>
        <v>750</v>
      </c>
      <c r="AE213" s="82" t="n">
        <f aca="false">IF(Z213&lt;=15000,0,(Z213-15000)*AE$5)</f>
        <v>11535.56</v>
      </c>
      <c r="AF213" s="85" t="n">
        <f aca="false">SUM(AD213:AE213)</f>
        <v>12285.56</v>
      </c>
      <c r="AG213" s="86" t="n">
        <f aca="false">AF213-AC213</f>
        <v>11779.4625</v>
      </c>
      <c r="AH213" s="84" t="n">
        <f aca="false">IF(X213&gt;3260,IF(X213&gt;9510,(9510-3260)*AH$5,(X213-3260)*AH$5),0)</f>
        <v>187.5</v>
      </c>
      <c r="AI213" s="87" t="n">
        <f aca="false">IF(X213&gt;9510,IF(X213&gt;15000,(15000-9510)*AI$5,(X213-9510)*AI$5),0)</f>
        <v>30.5975</v>
      </c>
      <c r="AJ213" s="87" t="n">
        <f aca="false">IF(X213&gt;15000,IF(X213&gt;20000,(20000-15000)*AJ$5,(X213-15000)*AJ$5),0)</f>
        <v>0</v>
      </c>
      <c r="AK213" s="87" t="n">
        <f aca="false">IF(X213&gt;20000,IF(X213&gt;25000,(25000-20000)*AK$5,(X213-20000)*AK$5),0)</f>
        <v>0</v>
      </c>
      <c r="AL213" s="87" t="n">
        <f aca="false">IF(X213&gt;25000,IF(X213&gt;30000,(30000-25000)*AL$5,(X213-25000)*AL$5),0)</f>
        <v>0</v>
      </c>
      <c r="AM213" s="82" t="n">
        <f aca="false">IF(X213&gt;30000,(X213-30000)*AM$5,0)</f>
        <v>0</v>
      </c>
      <c r="AN213" s="89" t="n">
        <f aca="false">SUM(AH213:AM213)</f>
        <v>218.0975</v>
      </c>
      <c r="AO213" s="84" t="n">
        <f aca="false">IF(Z213&gt;3260,IF(Z213&gt;9510,(9510-3260)*AO$5,(Z213-3260)*AO$5),0)</f>
        <v>187.5</v>
      </c>
      <c r="AP213" s="87" t="n">
        <f aca="false">IF(Z213&gt;9510,IF(Z213&gt;15000,(15000-9510)*AP$5,(Z213-9510)*AP$5),0)</f>
        <v>274.5</v>
      </c>
      <c r="AQ213" s="87" t="n">
        <f aca="false">IF(Z213&gt;15000,IF(Z213&gt;20000,(20000-15000)*AQ$5,(Z213-15000)*AQ$5),0)</f>
        <v>375</v>
      </c>
      <c r="AR213" s="87" t="n">
        <f aca="false">IF(Z213&gt;20000,IF(Z213&gt;25000,(25000-20000)*AR$5,(Z213-20000)*AR$5),0)</f>
        <v>500</v>
      </c>
      <c r="AS213" s="87" t="n">
        <f aca="false">IF(Z213&gt;25000,IF(Z213&gt;30000,(30000-25000)*AS$5,(Z213-25000)*AS$5),0)</f>
        <v>750</v>
      </c>
      <c r="AT213" s="82" t="n">
        <f aca="false">IF(Z213&gt;30000,(Z213-30000)*AT$5,0)</f>
        <v>20071.12</v>
      </c>
      <c r="AU213" s="89" t="n">
        <f aca="false">SUM(AO213:AT213)</f>
        <v>22158.12</v>
      </c>
      <c r="AV213" s="90" t="n">
        <f aca="false">AU213-AN213</f>
        <v>21940.0225</v>
      </c>
      <c r="AW213" s="86"/>
      <c r="AX213" s="79" t="n">
        <f aca="false">Y213-AG213-AV213-AW213</f>
        <v>86514.165</v>
      </c>
      <c r="AY213" s="91" t="s">
        <v>35</v>
      </c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  <c r="BO213" s="124"/>
      <c r="BP213" s="124"/>
      <c r="BQ213" s="124"/>
      <c r="BR213" s="124"/>
      <c r="BS213" s="124"/>
      <c r="BT213" s="124"/>
      <c r="BU213" s="124"/>
      <c r="BV213" s="124"/>
      <c r="BW213" s="124"/>
      <c r="BX213" s="124"/>
      <c r="BY213" s="124"/>
      <c r="BZ213" s="124"/>
      <c r="CA213" s="124"/>
    </row>
    <row r="214" customFormat="false" ht="16.5" hidden="false" customHeight="true" outlineLevel="0" collapsed="false">
      <c r="B214" s="63" t="n">
        <v>209</v>
      </c>
      <c r="C214" s="63"/>
      <c r="D214" s="63"/>
      <c r="E214" s="64" t="s">
        <v>255</v>
      </c>
      <c r="F214" s="65" t="s">
        <v>70</v>
      </c>
      <c r="G214" s="66" t="n">
        <v>180</v>
      </c>
      <c r="H214" s="67" t="n">
        <v>4931.79</v>
      </c>
      <c r="I214" s="66" t="n">
        <v>72</v>
      </c>
      <c r="J214" s="68" t="n">
        <v>1775.45</v>
      </c>
      <c r="K214" s="66"/>
      <c r="L214" s="69"/>
      <c r="M214" s="70" t="n">
        <f aca="false">(H214+J214+L214)/3</f>
        <v>2235.74666666667</v>
      </c>
      <c r="N214" s="71" t="n">
        <v>4</v>
      </c>
      <c r="O214" s="71" t="n">
        <v>4</v>
      </c>
      <c r="P214" s="93" t="s">
        <v>41</v>
      </c>
      <c r="Q214" s="72" t="n">
        <f aca="false">SUM(N214:P214)/IF((3-COUNTIF(N214:P214,"NE")=0),1,(3-COUNTIF(N214:P214,"NE")))</f>
        <v>4</v>
      </c>
      <c r="R214" s="72" t="n">
        <f aca="false">IF(Q214&lt;=2,0,Q214)</f>
        <v>4</v>
      </c>
      <c r="S214" s="73" t="n">
        <f aca="false">M214*R214</f>
        <v>8942.98666666667</v>
      </c>
      <c r="T214" s="74" t="n">
        <f aca="false">$M$3</f>
        <v>4.94188619900111</v>
      </c>
      <c r="U214" s="75" t="n">
        <f aca="false">ROUNDDOWN(S214*T214,2)</f>
        <v>44195.22</v>
      </c>
      <c r="V214" s="76"/>
      <c r="W214" s="21"/>
      <c r="X214" s="78" t="n">
        <v>0</v>
      </c>
      <c r="Y214" s="79" t="n">
        <f aca="false">U214</f>
        <v>44195.22</v>
      </c>
      <c r="Z214" s="80" t="n">
        <f aca="false">X214+Y214</f>
        <v>44195.22</v>
      </c>
      <c r="AA214" s="81" t="n">
        <f aca="false">IF(X214&lt;=15000,X214*AA$5,15000*AA$5)</f>
        <v>0</v>
      </c>
      <c r="AB214" s="82" t="n">
        <f aca="false">IF(X214&lt;=15000,0,(X214-15000)*AB$5)</f>
        <v>0</v>
      </c>
      <c r="AC214" s="94" t="n">
        <f aca="false">SUM(AA214:AB214)</f>
        <v>0</v>
      </c>
      <c r="AD214" s="84" t="n">
        <f aca="false">IF(Z214&lt;=15000,Z214*AD$5,15000*AD$5)</f>
        <v>750</v>
      </c>
      <c r="AE214" s="82" t="n">
        <f aca="false">IF(Z214&lt;=15000,0,(Z214-15000)*AE$5)</f>
        <v>2919.522</v>
      </c>
      <c r="AF214" s="85" t="n">
        <f aca="false">SUM(AD214:AE214)</f>
        <v>3669.522</v>
      </c>
      <c r="AG214" s="86" t="n">
        <f aca="false">AF214-AC214</f>
        <v>3669.522</v>
      </c>
      <c r="AH214" s="84" t="n">
        <f aca="false">IF(X214&gt;3260,IF(X214&gt;9510,(9510-3260)*AH$5,(X214-3260)*AH$5),0)</f>
        <v>0</v>
      </c>
      <c r="AI214" s="87" t="n">
        <f aca="false">IF(X214&gt;9510,IF(X214&gt;15000,(15000-9510)*AI$5,(X214-9510)*AI$5),0)</f>
        <v>0</v>
      </c>
      <c r="AJ214" s="87" t="n">
        <f aca="false">IF(X214&gt;15000,IF(X214&gt;20000,(20000-15000)*AJ$5,(X214-15000)*AJ$5),0)</f>
        <v>0</v>
      </c>
      <c r="AK214" s="87" t="n">
        <f aca="false">IF(X214&gt;20000,IF(X214&gt;25000,(25000-20000)*AK$5,(X214-20000)*AK$5),0)</f>
        <v>0</v>
      </c>
      <c r="AL214" s="87" t="n">
        <f aca="false">IF(X214&gt;25000,IF(X214&gt;30000,(30000-25000)*AL$5,(X214-25000)*AL$5),0)</f>
        <v>0</v>
      </c>
      <c r="AM214" s="82" t="n">
        <f aca="false">IF(X214&gt;30000,(X214-30000)*AM$5,0)</f>
        <v>0</v>
      </c>
      <c r="AN214" s="89" t="n">
        <f aca="false">SUM(AH214:AM214)</f>
        <v>0</v>
      </c>
      <c r="AO214" s="84" t="n">
        <f aca="false">IF(Z214&gt;3260,IF(Z214&gt;9510,(9510-3260)*AO$5,(Z214-3260)*AO$5),0)</f>
        <v>187.5</v>
      </c>
      <c r="AP214" s="87" t="n">
        <f aca="false">IF(Z214&gt;9510,IF(Z214&gt;15000,(15000-9510)*AP$5,(Z214-9510)*AP$5),0)</f>
        <v>274.5</v>
      </c>
      <c r="AQ214" s="87" t="n">
        <f aca="false">IF(Z214&gt;15000,IF(Z214&gt;20000,(20000-15000)*AQ$5,(Z214-15000)*AQ$5),0)</f>
        <v>375</v>
      </c>
      <c r="AR214" s="87" t="n">
        <f aca="false">IF(Z214&gt;20000,IF(Z214&gt;25000,(25000-20000)*AR$5,(Z214-20000)*AR$5),0)</f>
        <v>500</v>
      </c>
      <c r="AS214" s="87" t="n">
        <f aca="false">IF(Z214&gt;25000,IF(Z214&gt;30000,(30000-25000)*AS$5,(Z214-25000)*AS$5),0)</f>
        <v>750</v>
      </c>
      <c r="AT214" s="82" t="n">
        <f aca="false">IF(Z214&gt;30000,(Z214-30000)*AT$5,0)</f>
        <v>2839.044</v>
      </c>
      <c r="AU214" s="89" t="n">
        <f aca="false">SUM(AO214:AT214)</f>
        <v>4926.044</v>
      </c>
      <c r="AV214" s="90" t="n">
        <f aca="false">AU214-AN214</f>
        <v>4926.044</v>
      </c>
      <c r="AW214" s="86"/>
      <c r="AX214" s="79" t="n">
        <f aca="false">Y214-AG214-AV214-AW214</f>
        <v>35599.654</v>
      </c>
      <c r="AY214" s="91" t="s">
        <v>35</v>
      </c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  <c r="BO214" s="124"/>
      <c r="BP214" s="124"/>
      <c r="BQ214" s="124"/>
      <c r="BR214" s="124"/>
      <c r="BS214" s="124"/>
      <c r="BT214" s="124"/>
      <c r="BU214" s="124"/>
      <c r="BV214" s="124"/>
      <c r="BW214" s="124"/>
      <c r="BX214" s="124"/>
      <c r="BY214" s="124"/>
      <c r="BZ214" s="124"/>
      <c r="CA214" s="124"/>
    </row>
    <row r="215" customFormat="false" ht="16.5" hidden="false" customHeight="true" outlineLevel="0" collapsed="false">
      <c r="B215" s="63" t="n">
        <v>210</v>
      </c>
      <c r="C215" s="63"/>
      <c r="D215" s="63"/>
      <c r="E215" s="64" t="s">
        <v>256</v>
      </c>
      <c r="F215" s="65" t="s">
        <v>34</v>
      </c>
      <c r="G215" s="66" t="n">
        <v>186</v>
      </c>
      <c r="H215" s="67" t="n">
        <v>7348.9</v>
      </c>
      <c r="I215" s="66" t="n">
        <v>123</v>
      </c>
      <c r="J215" s="68" t="n">
        <v>6765.56</v>
      </c>
      <c r="K215" s="66" t="n">
        <v>0</v>
      </c>
      <c r="L215" s="69" t="n">
        <v>0</v>
      </c>
      <c r="M215" s="70" t="n">
        <f aca="false">(H215+J215+L215)/3</f>
        <v>4704.82</v>
      </c>
      <c r="N215" s="71" t="n">
        <v>4</v>
      </c>
      <c r="O215" s="71" t="n">
        <v>4</v>
      </c>
      <c r="P215" s="93" t="s">
        <v>41</v>
      </c>
      <c r="Q215" s="72" t="n">
        <f aca="false">SUM(N215:P215)/IF((3-COUNTIF(N215:P215,"NE")=0),1,(3-COUNTIF(N215:P215,"NE")))</f>
        <v>4</v>
      </c>
      <c r="R215" s="72" t="n">
        <f aca="false">IF(Q215&lt;=2,0,Q215)</f>
        <v>4</v>
      </c>
      <c r="S215" s="73" t="n">
        <f aca="false">M215*R215</f>
        <v>18819.28</v>
      </c>
      <c r="T215" s="74" t="n">
        <f aca="false">$M$3</f>
        <v>4.94188619900111</v>
      </c>
      <c r="U215" s="75" t="n">
        <f aca="false">ROUNDDOWN(S215*T215,2)</f>
        <v>93002.74</v>
      </c>
      <c r="V215" s="76"/>
      <c r="W215" s="21"/>
      <c r="X215" s="78" t="n">
        <f aca="false">VLOOKUP(E215,SALARIO!$D$4:$G$252,4,FALSE())</f>
        <v>3500.63</v>
      </c>
      <c r="Y215" s="79" t="n">
        <f aca="false">U215</f>
        <v>93002.74</v>
      </c>
      <c r="Z215" s="80" t="n">
        <f aca="false">X215+Y215</f>
        <v>96503.37</v>
      </c>
      <c r="AA215" s="81" t="n">
        <f aca="false">IF(X215&lt;=15000,X215*AA$5,15000*AA$5)</f>
        <v>175.0315</v>
      </c>
      <c r="AB215" s="82" t="n">
        <f aca="false">IF(X215&lt;=15000,0,(X215-15000)*AB$5)</f>
        <v>0</v>
      </c>
      <c r="AC215" s="94" t="n">
        <f aca="false">SUM(AA215:AB215)</f>
        <v>175.0315</v>
      </c>
      <c r="AD215" s="84" t="n">
        <f aca="false">IF(Z215&lt;=15000,Z215*AD$5,15000*AD$5)</f>
        <v>750</v>
      </c>
      <c r="AE215" s="82" t="n">
        <f aca="false">IF(Z215&lt;=15000,0,(Z215-15000)*AE$5)</f>
        <v>8150.337</v>
      </c>
      <c r="AF215" s="85" t="n">
        <f aca="false">SUM(AD215:AE215)</f>
        <v>8900.337</v>
      </c>
      <c r="AG215" s="86" t="n">
        <f aca="false">AF215-AC215</f>
        <v>8725.3055</v>
      </c>
      <c r="AH215" s="84" t="n">
        <f aca="false">IF(X215&gt;3260,IF(X215&gt;9510,(9510-3260)*AH$5,(X215-3260)*AH$5),0)</f>
        <v>7.2189</v>
      </c>
      <c r="AI215" s="87" t="n">
        <f aca="false">IF(X215&gt;9510,IF(X215&gt;15000,(15000-9510)*AI$5,(X215-9510)*AI$5),0)</f>
        <v>0</v>
      </c>
      <c r="AJ215" s="87" t="n">
        <f aca="false">IF(X215&gt;15000,IF(X215&gt;20000,(20000-15000)*AJ$5,(X215-15000)*AJ$5),0)</f>
        <v>0</v>
      </c>
      <c r="AK215" s="87" t="n">
        <f aca="false">IF(X215&gt;20000,IF(X215&gt;25000,(25000-20000)*AK$5,(X215-20000)*AK$5),0)</f>
        <v>0</v>
      </c>
      <c r="AL215" s="87" t="n">
        <f aca="false">IF(X215&gt;25000,IF(X215&gt;30000,(30000-25000)*AL$5,(X215-25000)*AL$5),0)</f>
        <v>0</v>
      </c>
      <c r="AM215" s="82" t="n">
        <f aca="false">IF(X215&gt;30000,(X215-30000)*AM$5,0)</f>
        <v>0</v>
      </c>
      <c r="AN215" s="89" t="n">
        <f aca="false">SUM(AH215:AM215)</f>
        <v>7.2189</v>
      </c>
      <c r="AO215" s="84" t="n">
        <f aca="false">IF(Z215&gt;3260,IF(Z215&gt;9510,(9510-3260)*AO$5,(Z215-3260)*AO$5),0)</f>
        <v>187.5</v>
      </c>
      <c r="AP215" s="87" t="n">
        <f aca="false">IF(Z215&gt;9510,IF(Z215&gt;15000,(15000-9510)*AP$5,(Z215-9510)*AP$5),0)</f>
        <v>274.5</v>
      </c>
      <c r="AQ215" s="87" t="n">
        <f aca="false">IF(Z215&gt;15000,IF(Z215&gt;20000,(20000-15000)*AQ$5,(Z215-15000)*AQ$5),0)</f>
        <v>375</v>
      </c>
      <c r="AR215" s="87" t="n">
        <f aca="false">IF(Z215&gt;20000,IF(Z215&gt;25000,(25000-20000)*AR$5,(Z215-20000)*AR$5),0)</f>
        <v>500</v>
      </c>
      <c r="AS215" s="87" t="n">
        <f aca="false">IF(Z215&gt;25000,IF(Z215&gt;30000,(30000-25000)*AS$5,(Z215-25000)*AS$5),0)</f>
        <v>750</v>
      </c>
      <c r="AT215" s="82" t="n">
        <f aca="false">IF(Z215&gt;30000,(Z215-30000)*AT$5,0)</f>
        <v>13300.674</v>
      </c>
      <c r="AU215" s="89" t="n">
        <f aca="false">SUM(AO215:AT215)</f>
        <v>15387.674</v>
      </c>
      <c r="AV215" s="90" t="n">
        <f aca="false">AU215-AN215</f>
        <v>15380.4551</v>
      </c>
      <c r="AW215" s="86"/>
      <c r="AX215" s="79" t="n">
        <f aca="false">Y215-AG215-AV215-AW215</f>
        <v>68896.9794</v>
      </c>
      <c r="AY215" s="91" t="s">
        <v>35</v>
      </c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  <c r="BO215" s="124"/>
      <c r="BP215" s="124"/>
      <c r="BQ215" s="124"/>
      <c r="BR215" s="124"/>
      <c r="BS215" s="124"/>
      <c r="BT215" s="124"/>
      <c r="BU215" s="124"/>
      <c r="BV215" s="124"/>
      <c r="BW215" s="124"/>
      <c r="BX215" s="124"/>
      <c r="BY215" s="124"/>
      <c r="BZ215" s="124"/>
      <c r="CA215" s="124"/>
    </row>
    <row r="216" customFormat="false" ht="16.5" hidden="false" customHeight="true" outlineLevel="0" collapsed="false">
      <c r="B216" s="63" t="n">
        <v>211</v>
      </c>
      <c r="C216" s="63"/>
      <c r="D216" s="63"/>
      <c r="E216" s="64" t="s">
        <v>257</v>
      </c>
      <c r="F216" s="65" t="s">
        <v>45</v>
      </c>
      <c r="G216" s="66" t="n">
        <v>186</v>
      </c>
      <c r="H216" s="67" t="n">
        <v>9266</v>
      </c>
      <c r="I216" s="66" t="n">
        <v>96</v>
      </c>
      <c r="J216" s="68" t="n">
        <v>8780.1</v>
      </c>
      <c r="K216" s="66" t="n">
        <v>185</v>
      </c>
      <c r="L216" s="69" t="n">
        <v>8444.39</v>
      </c>
      <c r="M216" s="70" t="n">
        <f aca="false">(H216+J216+L216)/3</f>
        <v>8830.16333333333</v>
      </c>
      <c r="N216" s="71" t="n">
        <v>4</v>
      </c>
      <c r="O216" s="71" t="n">
        <v>4</v>
      </c>
      <c r="P216" s="71" t="n">
        <v>4</v>
      </c>
      <c r="Q216" s="72" t="n">
        <f aca="false">SUM(N216:P216)/IF((3-COUNTIF(N216:P216,"NE")=0),1,(3-COUNTIF(N216:P216,"NE")))</f>
        <v>4</v>
      </c>
      <c r="R216" s="72" t="n">
        <f aca="false">IF(Q216&lt;=2,0,Q216)</f>
        <v>4</v>
      </c>
      <c r="S216" s="73" t="n">
        <f aca="false">M216*R216</f>
        <v>35320.6533333333</v>
      </c>
      <c r="T216" s="74" t="n">
        <f aca="false">$M$3</f>
        <v>4.94188619900111</v>
      </c>
      <c r="U216" s="75" t="n">
        <f aca="false">ROUNDDOWN(S216*T216,2)</f>
        <v>174550.64</v>
      </c>
      <c r="V216" s="76"/>
      <c r="W216" s="21"/>
      <c r="X216" s="78" t="n">
        <f aca="false">VLOOKUP(E216,SALARIO!$D$4:$G$252,4,FALSE())</f>
        <v>8444.39</v>
      </c>
      <c r="Y216" s="79" t="n">
        <f aca="false">U216</f>
        <v>174550.64</v>
      </c>
      <c r="Z216" s="80" t="n">
        <f aca="false">X216+Y216</f>
        <v>182995.03</v>
      </c>
      <c r="AA216" s="81" t="n">
        <f aca="false">IF(X216&lt;=15000,X216*AA$5,15000*AA$5)</f>
        <v>422.2195</v>
      </c>
      <c r="AB216" s="82" t="n">
        <f aca="false">IF(X216&lt;=15000,0,(X216-15000)*AB$5)</f>
        <v>0</v>
      </c>
      <c r="AC216" s="94" t="n">
        <f aca="false">SUM(AA216:AB216)</f>
        <v>422.2195</v>
      </c>
      <c r="AD216" s="84" t="n">
        <f aca="false">IF(Z216&lt;=15000,Z216*AD$5,15000*AD$5)</f>
        <v>750</v>
      </c>
      <c r="AE216" s="82" t="n">
        <f aca="false">IF(Z216&lt;=15000,0,(Z216-15000)*AE$5)</f>
        <v>16799.503</v>
      </c>
      <c r="AF216" s="85" t="n">
        <f aca="false">SUM(AD216:AE216)</f>
        <v>17549.503</v>
      </c>
      <c r="AG216" s="86" t="n">
        <f aca="false">AF216-AC216</f>
        <v>17127.2835</v>
      </c>
      <c r="AH216" s="84" t="n">
        <f aca="false">IF(X216&gt;3260,IF(X216&gt;9510,(9510-3260)*AH$5,(X216-3260)*AH$5),0)</f>
        <v>155.5317</v>
      </c>
      <c r="AI216" s="87" t="n">
        <f aca="false">IF(X216&gt;9510,IF(X216&gt;15000,(15000-9510)*AI$5,(X216-9510)*AI$5),0)</f>
        <v>0</v>
      </c>
      <c r="AJ216" s="87" t="n">
        <f aca="false">IF(X216&gt;15000,IF(X216&gt;20000,(20000-15000)*AJ$5,(X216-15000)*AJ$5),0)</f>
        <v>0</v>
      </c>
      <c r="AK216" s="87" t="n">
        <f aca="false">IF(X216&gt;20000,IF(X216&gt;25000,(25000-20000)*AK$5,(X216-20000)*AK$5),0)</f>
        <v>0</v>
      </c>
      <c r="AL216" s="87" t="n">
        <f aca="false">IF(X216&gt;25000,IF(X216&gt;30000,(30000-25000)*AL$5,(X216-25000)*AL$5),0)</f>
        <v>0</v>
      </c>
      <c r="AM216" s="82" t="n">
        <f aca="false">IF(X216&gt;30000,(X216-30000)*AM$5,0)</f>
        <v>0</v>
      </c>
      <c r="AN216" s="89" t="n">
        <f aca="false">SUM(AH216:AM216)</f>
        <v>155.5317</v>
      </c>
      <c r="AO216" s="84" t="n">
        <f aca="false">IF(Z216&gt;3260,IF(Z216&gt;9510,(9510-3260)*AO$5,(Z216-3260)*AO$5),0)</f>
        <v>187.5</v>
      </c>
      <c r="AP216" s="87" t="n">
        <f aca="false">IF(Z216&gt;9510,IF(Z216&gt;15000,(15000-9510)*AP$5,(Z216-9510)*AP$5),0)</f>
        <v>274.5</v>
      </c>
      <c r="AQ216" s="87" t="n">
        <f aca="false">IF(Z216&gt;15000,IF(Z216&gt;20000,(20000-15000)*AQ$5,(Z216-15000)*AQ$5),0)</f>
        <v>375</v>
      </c>
      <c r="AR216" s="87" t="n">
        <f aca="false">IF(Z216&gt;20000,IF(Z216&gt;25000,(25000-20000)*AR$5,(Z216-20000)*AR$5),0)</f>
        <v>500</v>
      </c>
      <c r="AS216" s="87" t="n">
        <f aca="false">IF(Z216&gt;25000,IF(Z216&gt;30000,(30000-25000)*AS$5,(Z216-25000)*AS$5),0)</f>
        <v>750</v>
      </c>
      <c r="AT216" s="82" t="n">
        <f aca="false">IF(Z216&gt;30000,(Z216-30000)*AT$5,0)</f>
        <v>30599.006</v>
      </c>
      <c r="AU216" s="89" t="n">
        <f aca="false">SUM(AO216:AT216)</f>
        <v>32686.006</v>
      </c>
      <c r="AV216" s="90" t="n">
        <f aca="false">AU216-AN216</f>
        <v>32530.4743</v>
      </c>
      <c r="AW216" s="86"/>
      <c r="AX216" s="79" t="n">
        <f aca="false">Y216-AG216-AV216-AW216</f>
        <v>124892.8822</v>
      </c>
      <c r="AY216" s="91" t="s">
        <v>35</v>
      </c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  <c r="BO216" s="124"/>
      <c r="BP216" s="124"/>
      <c r="BQ216" s="124"/>
      <c r="BR216" s="124"/>
      <c r="BS216" s="124"/>
      <c r="BT216" s="124"/>
      <c r="BU216" s="124"/>
      <c r="BV216" s="124"/>
      <c r="BW216" s="124"/>
      <c r="BX216" s="124"/>
      <c r="BY216" s="124"/>
      <c r="BZ216" s="124"/>
      <c r="CA216" s="124"/>
    </row>
    <row r="217" customFormat="false" ht="16.5" hidden="false" customHeight="true" outlineLevel="0" collapsed="false">
      <c r="B217" s="63" t="n">
        <v>212</v>
      </c>
      <c r="C217" s="63"/>
      <c r="D217" s="63"/>
      <c r="E217" s="64" t="s">
        <v>258</v>
      </c>
      <c r="F217" s="65" t="s">
        <v>162</v>
      </c>
      <c r="G217" s="66" t="n">
        <v>124</v>
      </c>
      <c r="H217" s="67" t="n">
        <v>8494.95</v>
      </c>
      <c r="I217" s="66" t="n">
        <v>193</v>
      </c>
      <c r="J217" s="68" t="n">
        <v>7999.48</v>
      </c>
      <c r="K217" s="66" t="n">
        <v>185</v>
      </c>
      <c r="L217" s="69" t="n">
        <v>7667.89</v>
      </c>
      <c r="M217" s="70" t="n">
        <f aca="false">(H217+J217+L217)/3</f>
        <v>8054.10666666667</v>
      </c>
      <c r="N217" s="71" t="n">
        <v>4</v>
      </c>
      <c r="O217" s="71" t="n">
        <v>4</v>
      </c>
      <c r="P217" s="71" t="n">
        <v>4</v>
      </c>
      <c r="Q217" s="72" t="n">
        <f aca="false">SUM(N217:P217)/IF((3-COUNTIF(N217:P217,"NE")=0),1,(3-COUNTIF(N217:P217,"NE")))</f>
        <v>4</v>
      </c>
      <c r="R217" s="72" t="n">
        <f aca="false">IF(Q217&lt;=2,0,Q217)</f>
        <v>4</v>
      </c>
      <c r="S217" s="73" t="n">
        <f aca="false">M217*R217</f>
        <v>32216.4266666667</v>
      </c>
      <c r="T217" s="74" t="n">
        <f aca="false">$M$3</f>
        <v>4.94188619900111</v>
      </c>
      <c r="U217" s="75" t="n">
        <f aca="false">ROUNDDOWN(S217*T217,2)</f>
        <v>159209.91</v>
      </c>
      <c r="V217" s="76"/>
      <c r="W217" s="21"/>
      <c r="X217" s="78" t="n">
        <f aca="false">VLOOKUP(E217,SALARIO!$D$4:$G$252,4,FALSE())</f>
        <v>7667.89</v>
      </c>
      <c r="Y217" s="79" t="n">
        <f aca="false">U217</f>
        <v>159209.91</v>
      </c>
      <c r="Z217" s="80" t="n">
        <f aca="false">X217+Y217</f>
        <v>166877.8</v>
      </c>
      <c r="AA217" s="81" t="n">
        <f aca="false">IF(X217&lt;=15000,X217*AA$5,15000*AA$5)</f>
        <v>383.3945</v>
      </c>
      <c r="AB217" s="82" t="n">
        <f aca="false">IF(X217&lt;=15000,0,(X217-15000)*AB$5)</f>
        <v>0</v>
      </c>
      <c r="AC217" s="94" t="n">
        <f aca="false">SUM(AA217:AB217)</f>
        <v>383.3945</v>
      </c>
      <c r="AD217" s="84" t="n">
        <f aca="false">IF(Z217&lt;=15000,Z217*AD$5,15000*AD$5)</f>
        <v>750</v>
      </c>
      <c r="AE217" s="82" t="n">
        <f aca="false">IF(Z217&lt;=15000,0,(Z217-15000)*AE$5)</f>
        <v>15187.78</v>
      </c>
      <c r="AF217" s="85" t="n">
        <f aca="false">SUM(AD217:AE217)</f>
        <v>15937.78</v>
      </c>
      <c r="AG217" s="86" t="n">
        <f aca="false">AF217-AC217</f>
        <v>15554.3855</v>
      </c>
      <c r="AH217" s="84" t="n">
        <f aca="false">IF(X217&gt;3260,IF(X217&gt;9510,(9510-3260)*AH$5,(X217-3260)*AH$5),0)</f>
        <v>132.2367</v>
      </c>
      <c r="AI217" s="87" t="n">
        <f aca="false">IF(X217&gt;9510,IF(X217&gt;15000,(15000-9510)*AI$5,(X217-9510)*AI$5),0)</f>
        <v>0</v>
      </c>
      <c r="AJ217" s="87" t="n">
        <f aca="false">IF(X217&gt;15000,IF(X217&gt;20000,(20000-15000)*AJ$5,(X217-15000)*AJ$5),0)</f>
        <v>0</v>
      </c>
      <c r="AK217" s="87" t="n">
        <f aca="false">IF(X217&gt;20000,IF(X217&gt;25000,(25000-20000)*AK$5,(X217-20000)*AK$5),0)</f>
        <v>0</v>
      </c>
      <c r="AL217" s="87" t="n">
        <f aca="false">IF(X217&gt;25000,IF(X217&gt;30000,(30000-25000)*AL$5,(X217-25000)*AL$5),0)</f>
        <v>0</v>
      </c>
      <c r="AM217" s="82" t="n">
        <f aca="false">IF(X217&gt;30000,(X217-30000)*AM$5,0)</f>
        <v>0</v>
      </c>
      <c r="AN217" s="89" t="n">
        <f aca="false">SUM(AH217:AM217)</f>
        <v>132.2367</v>
      </c>
      <c r="AO217" s="84" t="n">
        <f aca="false">IF(Z217&gt;3260,IF(Z217&gt;9510,(9510-3260)*AO$5,(Z217-3260)*AO$5),0)</f>
        <v>187.5</v>
      </c>
      <c r="AP217" s="87" t="n">
        <f aca="false">IF(Z217&gt;9510,IF(Z217&gt;15000,(15000-9510)*AP$5,(Z217-9510)*AP$5),0)</f>
        <v>274.5</v>
      </c>
      <c r="AQ217" s="87" t="n">
        <f aca="false">IF(Z217&gt;15000,IF(Z217&gt;20000,(20000-15000)*AQ$5,(Z217-15000)*AQ$5),0)</f>
        <v>375</v>
      </c>
      <c r="AR217" s="87" t="n">
        <f aca="false">IF(Z217&gt;20000,IF(Z217&gt;25000,(25000-20000)*AR$5,(Z217-20000)*AR$5),0)</f>
        <v>500</v>
      </c>
      <c r="AS217" s="87" t="n">
        <f aca="false">IF(Z217&gt;25000,IF(Z217&gt;30000,(30000-25000)*AS$5,(Z217-25000)*AS$5),0)</f>
        <v>750</v>
      </c>
      <c r="AT217" s="82" t="n">
        <f aca="false">IF(Z217&gt;30000,(Z217-30000)*AT$5,0)</f>
        <v>27375.56</v>
      </c>
      <c r="AU217" s="89" t="n">
        <f aca="false">SUM(AO217:AT217)</f>
        <v>29462.56</v>
      </c>
      <c r="AV217" s="90" t="n">
        <f aca="false">AU217-AN217</f>
        <v>29330.3233</v>
      </c>
      <c r="AW217" s="86"/>
      <c r="AX217" s="79" t="n">
        <f aca="false">Y217-AG217-AV217-AW217</f>
        <v>114325.2012</v>
      </c>
      <c r="AY217" s="91" t="s">
        <v>35</v>
      </c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4"/>
      <c r="BQ217" s="124"/>
      <c r="BR217" s="124"/>
      <c r="BS217" s="124"/>
      <c r="BT217" s="124"/>
      <c r="BU217" s="124"/>
      <c r="BV217" s="124"/>
      <c r="BW217" s="124"/>
      <c r="BX217" s="124"/>
      <c r="BY217" s="124"/>
      <c r="BZ217" s="124"/>
      <c r="CA217" s="124"/>
    </row>
    <row r="218" customFormat="false" ht="16.5" hidden="false" customHeight="true" outlineLevel="0" collapsed="false">
      <c r="B218" s="63" t="n">
        <v>213</v>
      </c>
      <c r="C218" s="63"/>
      <c r="D218" s="63"/>
      <c r="E218" s="64" t="s">
        <v>259</v>
      </c>
      <c r="F218" s="65" t="s">
        <v>34</v>
      </c>
      <c r="G218" s="66" t="n">
        <v>186</v>
      </c>
      <c r="H218" s="67" t="n">
        <v>7348.9</v>
      </c>
      <c r="I218" s="66" t="n">
        <v>193</v>
      </c>
      <c r="J218" s="68" t="n">
        <v>6986.88</v>
      </c>
      <c r="K218" s="66" t="n">
        <v>185</v>
      </c>
      <c r="L218" s="69" t="n">
        <v>6697.27</v>
      </c>
      <c r="M218" s="70" t="n">
        <f aca="false">(H218+J218+L218)/3</f>
        <v>7011.01666666667</v>
      </c>
      <c r="N218" s="71" t="n">
        <v>4</v>
      </c>
      <c r="O218" s="71" t="n">
        <v>4</v>
      </c>
      <c r="P218" s="71" t="n">
        <v>4</v>
      </c>
      <c r="Q218" s="72" t="n">
        <f aca="false">SUM(N218:P218)/IF((3-COUNTIF(N218:P218,"NE")=0),1,(3-COUNTIF(N218:P218,"NE")))</f>
        <v>4</v>
      </c>
      <c r="R218" s="72" t="n">
        <f aca="false">IF(Q218&lt;=2,0,Q218)</f>
        <v>4</v>
      </c>
      <c r="S218" s="73" t="n">
        <f aca="false">M218*R218</f>
        <v>28044.0666666667</v>
      </c>
      <c r="T218" s="74" t="n">
        <f aca="false">$M$3</f>
        <v>4.94188619900111</v>
      </c>
      <c r="U218" s="75" t="n">
        <f aca="false">ROUNDDOWN(S218*T218,2)</f>
        <v>138590.58</v>
      </c>
      <c r="V218" s="76"/>
      <c r="W218" s="21"/>
      <c r="X218" s="78" t="n">
        <f aca="false">VLOOKUP(E218,SALARIO!$D$4:$G$252,4,FALSE())</f>
        <v>6697.27</v>
      </c>
      <c r="Y218" s="79" t="n">
        <f aca="false">U218</f>
        <v>138590.58</v>
      </c>
      <c r="Z218" s="80" t="n">
        <f aca="false">X218+Y218</f>
        <v>145287.85</v>
      </c>
      <c r="AA218" s="81" t="n">
        <f aca="false">IF(X218&lt;=15000,X218*AA$5,15000*AA$5)</f>
        <v>334.8635</v>
      </c>
      <c r="AB218" s="82" t="n">
        <f aca="false">IF(X218&lt;=15000,0,(X218-15000)*AB$5)</f>
        <v>0</v>
      </c>
      <c r="AC218" s="94" t="n">
        <f aca="false">SUM(AA218:AB218)</f>
        <v>334.8635</v>
      </c>
      <c r="AD218" s="84" t="n">
        <f aca="false">IF(Z218&lt;=15000,Z218*AD$5,15000*AD$5)</f>
        <v>750</v>
      </c>
      <c r="AE218" s="82" t="n">
        <f aca="false">IF(Z218&lt;=15000,0,(Z218-15000)*AE$5)</f>
        <v>13028.785</v>
      </c>
      <c r="AF218" s="85" t="n">
        <f aca="false">SUM(AD218:AE218)</f>
        <v>13778.785</v>
      </c>
      <c r="AG218" s="86" t="n">
        <f aca="false">AF218-AC218</f>
        <v>13443.9215</v>
      </c>
      <c r="AH218" s="84" t="n">
        <f aca="false">IF(X218&gt;3260,IF(X218&gt;9510,(9510-3260)*AH$5,(X218-3260)*AH$5),0)</f>
        <v>103.1181</v>
      </c>
      <c r="AI218" s="87" t="n">
        <f aca="false">IF(X218&gt;9510,IF(X218&gt;15000,(15000-9510)*AI$5,(X218-9510)*AI$5),0)</f>
        <v>0</v>
      </c>
      <c r="AJ218" s="87" t="n">
        <f aca="false">IF(X218&gt;15000,IF(X218&gt;20000,(20000-15000)*AJ$5,(X218-15000)*AJ$5),0)</f>
        <v>0</v>
      </c>
      <c r="AK218" s="87" t="n">
        <f aca="false">IF(X218&gt;20000,IF(X218&gt;25000,(25000-20000)*AK$5,(X218-20000)*AK$5),0)</f>
        <v>0</v>
      </c>
      <c r="AL218" s="87" t="n">
        <f aca="false">IF(X218&gt;25000,IF(X218&gt;30000,(30000-25000)*AL$5,(X218-25000)*AL$5),0)</f>
        <v>0</v>
      </c>
      <c r="AM218" s="82" t="n">
        <f aca="false">IF(X218&gt;30000,(X218-30000)*AM$5,0)</f>
        <v>0</v>
      </c>
      <c r="AN218" s="89" t="n">
        <f aca="false">SUM(AH218:AM218)</f>
        <v>103.1181</v>
      </c>
      <c r="AO218" s="84" t="n">
        <f aca="false">IF(Z218&gt;3260,IF(Z218&gt;9510,(9510-3260)*AO$5,(Z218-3260)*AO$5),0)</f>
        <v>187.5</v>
      </c>
      <c r="AP218" s="87" t="n">
        <f aca="false">IF(Z218&gt;9510,IF(Z218&gt;15000,(15000-9510)*AP$5,(Z218-9510)*AP$5),0)</f>
        <v>274.5</v>
      </c>
      <c r="AQ218" s="87" t="n">
        <f aca="false">IF(Z218&gt;15000,IF(Z218&gt;20000,(20000-15000)*AQ$5,(Z218-15000)*AQ$5),0)</f>
        <v>375</v>
      </c>
      <c r="AR218" s="87" t="n">
        <f aca="false">IF(Z218&gt;20000,IF(Z218&gt;25000,(25000-20000)*AR$5,(Z218-20000)*AR$5),0)</f>
        <v>500</v>
      </c>
      <c r="AS218" s="87" t="n">
        <f aca="false">IF(Z218&gt;25000,IF(Z218&gt;30000,(30000-25000)*AS$5,(Z218-25000)*AS$5),0)</f>
        <v>750</v>
      </c>
      <c r="AT218" s="82" t="n">
        <f aca="false">IF(Z218&gt;30000,(Z218-30000)*AT$5,0)</f>
        <v>23057.57</v>
      </c>
      <c r="AU218" s="89" t="n">
        <f aca="false">SUM(AO218:AT218)</f>
        <v>25144.57</v>
      </c>
      <c r="AV218" s="90" t="n">
        <f aca="false">AU218-AN218</f>
        <v>25041.4519</v>
      </c>
      <c r="AW218" s="86"/>
      <c r="AX218" s="79" t="n">
        <f aca="false">Y218-AG218-AV218-AW218</f>
        <v>100105.2066</v>
      </c>
      <c r="AY218" s="91" t="s">
        <v>35</v>
      </c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4"/>
      <c r="BQ218" s="124"/>
      <c r="BR218" s="124"/>
      <c r="BS218" s="124"/>
      <c r="BT218" s="124"/>
      <c r="BU218" s="124"/>
      <c r="BV218" s="124"/>
      <c r="BW218" s="124"/>
      <c r="BX218" s="124"/>
      <c r="BY218" s="124"/>
      <c r="BZ218" s="124"/>
      <c r="CA218" s="124"/>
    </row>
    <row r="219" customFormat="false" ht="16.5" hidden="false" customHeight="true" outlineLevel="0" collapsed="false">
      <c r="B219" s="62" t="n">
        <v>214</v>
      </c>
      <c r="C219" s="62"/>
      <c r="D219" s="62"/>
      <c r="E219" s="64" t="s">
        <v>260</v>
      </c>
      <c r="F219" s="65" t="s">
        <v>34</v>
      </c>
      <c r="G219" s="66" t="n">
        <v>186</v>
      </c>
      <c r="H219" s="67" t="n">
        <v>7348.9</v>
      </c>
      <c r="I219" s="66" t="n">
        <v>193</v>
      </c>
      <c r="J219" s="68" t="n">
        <v>6986.88</v>
      </c>
      <c r="K219" s="66" t="n">
        <v>185</v>
      </c>
      <c r="L219" s="69" t="n">
        <v>6697.27</v>
      </c>
      <c r="M219" s="70" t="n">
        <f aca="false">(H219+J219+L219)/3</f>
        <v>7011.01666666667</v>
      </c>
      <c r="N219" s="71" t="n">
        <v>4</v>
      </c>
      <c r="O219" s="71" t="n">
        <v>3</v>
      </c>
      <c r="P219" s="71" t="n">
        <v>4</v>
      </c>
      <c r="Q219" s="72" t="n">
        <f aca="false">SUM(N219:P219)/IF((3-COUNTIF(N219:P219,"NE")=0),1,(3-COUNTIF(N219:P219,"NE")))</f>
        <v>3.66666666666667</v>
      </c>
      <c r="R219" s="72" t="n">
        <f aca="false">IF(Q219&lt;=2,0,Q219)</f>
        <v>3.66666666666667</v>
      </c>
      <c r="S219" s="73" t="n">
        <f aca="false">M219*R219</f>
        <v>25707.0611111111</v>
      </c>
      <c r="T219" s="74" t="n">
        <f aca="false">$M$3</f>
        <v>4.94188619900111</v>
      </c>
      <c r="U219" s="75" t="n">
        <f aca="false">ROUNDDOWN(S219*T219,2)</f>
        <v>127041.37</v>
      </c>
      <c r="V219" s="76"/>
      <c r="W219" s="21"/>
      <c r="X219" s="78" t="n">
        <f aca="false">VLOOKUP(E219,SALARIO!$D$4:$G$252,4,FALSE())</f>
        <v>6697.27</v>
      </c>
      <c r="Y219" s="79" t="n">
        <f aca="false">U219</f>
        <v>127041.37</v>
      </c>
      <c r="Z219" s="80" t="n">
        <f aca="false">X219+Y219</f>
        <v>133738.64</v>
      </c>
      <c r="AA219" s="81" t="n">
        <f aca="false">IF(X219&lt;=15000,X219*AA$5,15000*AA$5)</f>
        <v>334.8635</v>
      </c>
      <c r="AB219" s="82" t="n">
        <f aca="false">IF(X219&lt;=15000,0,(X219-15000)*AB$5)</f>
        <v>0</v>
      </c>
      <c r="AC219" s="94" t="n">
        <f aca="false">SUM(AA219:AB219)</f>
        <v>334.8635</v>
      </c>
      <c r="AD219" s="84" t="n">
        <f aca="false">IF(Z219&lt;=15000,Z219*AD$5,15000*AD$5)</f>
        <v>750</v>
      </c>
      <c r="AE219" s="82" t="n">
        <f aca="false">IF(Z219&lt;=15000,0,(Z219-15000)*AE$5)</f>
        <v>11873.864</v>
      </c>
      <c r="AF219" s="85" t="n">
        <f aca="false">SUM(AD219:AE219)</f>
        <v>12623.864</v>
      </c>
      <c r="AG219" s="86" t="n">
        <f aca="false">AF219-AC219</f>
        <v>12289.0005</v>
      </c>
      <c r="AH219" s="84" t="n">
        <f aca="false">IF(X219&gt;3260,IF(X219&gt;9510,(9510-3260)*AH$5,(X219-3260)*AH$5),0)</f>
        <v>103.1181</v>
      </c>
      <c r="AI219" s="87" t="n">
        <f aca="false">IF(X219&gt;9510,IF(X219&gt;15000,(15000-9510)*AI$5,(X219-9510)*AI$5),0)</f>
        <v>0</v>
      </c>
      <c r="AJ219" s="87" t="n">
        <f aca="false">IF(X219&gt;15000,IF(X219&gt;20000,(20000-15000)*AJ$5,(X219-15000)*AJ$5),0)</f>
        <v>0</v>
      </c>
      <c r="AK219" s="87" t="n">
        <f aca="false">IF(X219&gt;20000,IF(X219&gt;25000,(25000-20000)*AK$5,(X219-20000)*AK$5),0)</f>
        <v>0</v>
      </c>
      <c r="AL219" s="87" t="n">
        <f aca="false">IF(X219&gt;25000,IF(X219&gt;30000,(30000-25000)*AL$5,(X219-25000)*AL$5),0)</f>
        <v>0</v>
      </c>
      <c r="AM219" s="82" t="n">
        <f aca="false">IF(X219&gt;30000,(X219-30000)*AM$5,0)</f>
        <v>0</v>
      </c>
      <c r="AN219" s="89" t="n">
        <f aca="false">SUM(AH219:AM219)</f>
        <v>103.1181</v>
      </c>
      <c r="AO219" s="84" t="n">
        <f aca="false">IF(Z219&gt;3260,IF(Z219&gt;9510,(9510-3260)*AO$5,(Z219-3260)*AO$5),0)</f>
        <v>187.5</v>
      </c>
      <c r="AP219" s="87" t="n">
        <f aca="false">IF(Z219&gt;9510,IF(Z219&gt;15000,(15000-9510)*AP$5,(Z219-9510)*AP$5),0)</f>
        <v>274.5</v>
      </c>
      <c r="AQ219" s="87" t="n">
        <f aca="false">IF(Z219&gt;15000,IF(Z219&gt;20000,(20000-15000)*AQ$5,(Z219-15000)*AQ$5),0)</f>
        <v>375</v>
      </c>
      <c r="AR219" s="87" t="n">
        <f aca="false">IF(Z219&gt;20000,IF(Z219&gt;25000,(25000-20000)*AR$5,(Z219-20000)*AR$5),0)</f>
        <v>500</v>
      </c>
      <c r="AS219" s="87" t="n">
        <f aca="false">IF(Z219&gt;25000,IF(Z219&gt;30000,(30000-25000)*AS$5,(Z219-25000)*AS$5),0)</f>
        <v>750</v>
      </c>
      <c r="AT219" s="82" t="n">
        <f aca="false">IF(Z219&gt;30000,(Z219-30000)*AT$5,0)</f>
        <v>20747.728</v>
      </c>
      <c r="AU219" s="89" t="n">
        <f aca="false">SUM(AO219:AT219)</f>
        <v>22834.728</v>
      </c>
      <c r="AV219" s="90" t="n">
        <f aca="false">AU219-AN219</f>
        <v>22731.6099</v>
      </c>
      <c r="AW219" s="86"/>
      <c r="AX219" s="79" t="n">
        <f aca="false">Y219-AG219-AV219-AW219</f>
        <v>92020.7596</v>
      </c>
      <c r="AY219" s="91" t="s">
        <v>35</v>
      </c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4"/>
      <c r="BQ219" s="124"/>
      <c r="BR219" s="124"/>
      <c r="BS219" s="124"/>
      <c r="BT219" s="124"/>
      <c r="BU219" s="124"/>
      <c r="BV219" s="124"/>
      <c r="BW219" s="124"/>
      <c r="BX219" s="124"/>
      <c r="BY219" s="124"/>
      <c r="BZ219" s="124"/>
      <c r="CA219" s="124"/>
    </row>
    <row r="220" customFormat="false" ht="16.5" hidden="false" customHeight="true" outlineLevel="0" collapsed="false">
      <c r="B220" s="63" t="n">
        <v>215</v>
      </c>
      <c r="C220" s="63"/>
      <c r="D220" s="63"/>
      <c r="E220" s="92" t="s">
        <v>261</v>
      </c>
      <c r="F220" s="65" t="s">
        <v>34</v>
      </c>
      <c r="G220" s="66"/>
      <c r="H220" s="67"/>
      <c r="I220" s="66" t="n">
        <v>176</v>
      </c>
      <c r="J220" s="68" t="n">
        <v>6371.46</v>
      </c>
      <c r="K220" s="66" t="n">
        <v>185</v>
      </c>
      <c r="L220" s="69" t="n">
        <v>6697.27</v>
      </c>
      <c r="M220" s="70" t="n">
        <f aca="false">(H220+J220+L220)/3</f>
        <v>4356.24333333333</v>
      </c>
      <c r="N220" s="93" t="s">
        <v>41</v>
      </c>
      <c r="O220" s="71" t="n">
        <v>4</v>
      </c>
      <c r="P220" s="71" t="n">
        <v>4</v>
      </c>
      <c r="Q220" s="72" t="n">
        <f aca="false">SUM(N220:P220)/IF((3-COUNTIF(N220:P220,"NE")=0),1,(3-COUNTIF(N220:P220,"NE")))</f>
        <v>4</v>
      </c>
      <c r="R220" s="72" t="n">
        <f aca="false">IF(Q220&lt;=2,0,Q220)</f>
        <v>4</v>
      </c>
      <c r="S220" s="73" t="n">
        <f aca="false">M220*R220</f>
        <v>17424.9733333333</v>
      </c>
      <c r="T220" s="74" t="n">
        <f aca="false">$M$3</f>
        <v>4.94188619900111</v>
      </c>
      <c r="U220" s="75" t="n">
        <f aca="false">ROUNDDOWN(S220*T220,2)</f>
        <v>86112.23</v>
      </c>
      <c r="V220" s="76"/>
      <c r="W220" s="21"/>
      <c r="X220" s="78" t="n">
        <f aca="false">VLOOKUP(E220,SALARIO!$D$4:$G$252,4,FALSE())</f>
        <v>6697.27</v>
      </c>
      <c r="Y220" s="79" t="n">
        <f aca="false">U220</f>
        <v>86112.23</v>
      </c>
      <c r="Z220" s="80" t="n">
        <f aca="false">X220+Y220</f>
        <v>92809.5</v>
      </c>
      <c r="AA220" s="81" t="n">
        <f aca="false">IF(X220&lt;=15000,X220*AA$5,15000*AA$5)</f>
        <v>334.8635</v>
      </c>
      <c r="AB220" s="82" t="n">
        <f aca="false">IF(X220&lt;=15000,0,(X220-15000)*AB$5)</f>
        <v>0</v>
      </c>
      <c r="AC220" s="94" t="n">
        <f aca="false">SUM(AA220:AB220)</f>
        <v>334.8635</v>
      </c>
      <c r="AD220" s="84" t="n">
        <f aca="false">IF(Z220&lt;=15000,Z220*AD$5,15000*AD$5)</f>
        <v>750</v>
      </c>
      <c r="AE220" s="82" t="n">
        <f aca="false">IF(Z220&lt;=15000,0,(Z220-15000)*AE$5)</f>
        <v>7780.95</v>
      </c>
      <c r="AF220" s="85" t="n">
        <f aca="false">SUM(AD220:AE220)</f>
        <v>8530.95</v>
      </c>
      <c r="AG220" s="86" t="n">
        <f aca="false">AF220-AC220</f>
        <v>8196.0865</v>
      </c>
      <c r="AH220" s="84" t="n">
        <f aca="false">IF(X220&gt;3260,IF(X220&gt;9510,(9510-3260)*AH$5,(X220-3260)*AH$5),0)</f>
        <v>103.1181</v>
      </c>
      <c r="AI220" s="87" t="n">
        <f aca="false">IF(X220&gt;9510,IF(X220&gt;15000,(15000-9510)*AI$5,(X220-9510)*AI$5),0)</f>
        <v>0</v>
      </c>
      <c r="AJ220" s="87" t="n">
        <f aca="false">IF(X220&gt;15000,IF(X220&gt;20000,(20000-15000)*AJ$5,(X220-15000)*AJ$5),0)</f>
        <v>0</v>
      </c>
      <c r="AK220" s="87" t="n">
        <f aca="false">IF(X220&gt;20000,IF(X220&gt;25000,(25000-20000)*AK$5,(X220-20000)*AK$5),0)</f>
        <v>0</v>
      </c>
      <c r="AL220" s="87" t="n">
        <f aca="false">IF(X220&gt;25000,IF(X220&gt;30000,(30000-25000)*AL$5,(X220-25000)*AL$5),0)</f>
        <v>0</v>
      </c>
      <c r="AM220" s="82" t="n">
        <f aca="false">IF(X220&gt;30000,(X220-30000)*AM$5,0)</f>
        <v>0</v>
      </c>
      <c r="AN220" s="89" t="n">
        <f aca="false">SUM(AH220:AM220)</f>
        <v>103.1181</v>
      </c>
      <c r="AO220" s="84" t="n">
        <f aca="false">IF(Z220&gt;3260,IF(Z220&gt;9510,(9510-3260)*AO$5,(Z220-3260)*AO$5),0)</f>
        <v>187.5</v>
      </c>
      <c r="AP220" s="87" t="n">
        <f aca="false">IF(Z220&gt;9510,IF(Z220&gt;15000,(15000-9510)*AP$5,(Z220-9510)*AP$5),0)</f>
        <v>274.5</v>
      </c>
      <c r="AQ220" s="87" t="n">
        <f aca="false">IF(Z220&gt;15000,IF(Z220&gt;20000,(20000-15000)*AQ$5,(Z220-15000)*AQ$5),0)</f>
        <v>375</v>
      </c>
      <c r="AR220" s="87" t="n">
        <f aca="false">IF(Z220&gt;20000,IF(Z220&gt;25000,(25000-20000)*AR$5,(Z220-20000)*AR$5),0)</f>
        <v>500</v>
      </c>
      <c r="AS220" s="87" t="n">
        <f aca="false">IF(Z220&gt;25000,IF(Z220&gt;30000,(30000-25000)*AS$5,(Z220-25000)*AS$5),0)</f>
        <v>750</v>
      </c>
      <c r="AT220" s="82" t="n">
        <f aca="false">IF(Z220&gt;30000,(Z220-30000)*AT$5,0)</f>
        <v>12561.9</v>
      </c>
      <c r="AU220" s="89" t="n">
        <f aca="false">SUM(AO220:AT220)</f>
        <v>14648.9</v>
      </c>
      <c r="AV220" s="90" t="n">
        <f aca="false">AU220-AN220</f>
        <v>14545.7819</v>
      </c>
      <c r="AW220" s="86"/>
      <c r="AX220" s="79" t="n">
        <f aca="false">Y220-AG220-AV220-AW220</f>
        <v>63370.3616</v>
      </c>
      <c r="AY220" s="91" t="s">
        <v>35</v>
      </c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  <c r="BO220" s="124"/>
      <c r="BP220" s="124"/>
      <c r="BQ220" s="124"/>
      <c r="BR220" s="124"/>
      <c r="BS220" s="124"/>
      <c r="BT220" s="124"/>
      <c r="BU220" s="124"/>
      <c r="BV220" s="124"/>
      <c r="BW220" s="124"/>
      <c r="BX220" s="124"/>
      <c r="BY220" s="124"/>
      <c r="BZ220" s="124"/>
      <c r="CA220" s="124"/>
    </row>
    <row r="221" customFormat="false" ht="16.5" hidden="false" customHeight="true" outlineLevel="0" collapsed="false">
      <c r="B221" s="63" t="n">
        <v>216</v>
      </c>
      <c r="C221" s="63"/>
      <c r="D221" s="63"/>
      <c r="E221" s="92" t="s">
        <v>262</v>
      </c>
      <c r="F221" s="65" t="s">
        <v>57</v>
      </c>
      <c r="G221" s="66"/>
      <c r="H221" s="67"/>
      <c r="I221" s="66"/>
      <c r="J221" s="68"/>
      <c r="K221" s="66" t="n">
        <v>185</v>
      </c>
      <c r="L221" s="69" t="n">
        <v>5726.65</v>
      </c>
      <c r="M221" s="70" t="n">
        <f aca="false">(H221+J221+L221)/3</f>
        <v>1908.88333333333</v>
      </c>
      <c r="N221" s="93" t="s">
        <v>41</v>
      </c>
      <c r="O221" s="93" t="s">
        <v>41</v>
      </c>
      <c r="P221" s="71" t="n">
        <v>4</v>
      </c>
      <c r="Q221" s="72" t="n">
        <f aca="false">SUM(N221:P221)/IF((3-COUNTIF(N221:P221,"NE")=0),1,(3-COUNTIF(N221:P221,"NE")))</f>
        <v>4</v>
      </c>
      <c r="R221" s="72" t="n">
        <f aca="false">IF(Q221&lt;=2,0,Q221)</f>
        <v>4</v>
      </c>
      <c r="S221" s="73" t="n">
        <f aca="false">M221*R221</f>
        <v>7635.53333333333</v>
      </c>
      <c r="T221" s="74" t="n">
        <f aca="false">$M$3</f>
        <v>4.94188619900111</v>
      </c>
      <c r="U221" s="75" t="n">
        <f aca="false">ROUNDDOWN(S221*T221,2)</f>
        <v>37733.93</v>
      </c>
      <c r="V221" s="76"/>
      <c r="W221" s="21"/>
      <c r="X221" s="78" t="n">
        <f aca="false">VLOOKUP(E221,SALARIO!$D$4:$G$252,4,FALSE())</f>
        <v>5726.65</v>
      </c>
      <c r="Y221" s="79" t="n">
        <f aca="false">U221</f>
        <v>37733.93</v>
      </c>
      <c r="Z221" s="80" t="n">
        <f aca="false">X221+Y221</f>
        <v>43460.58</v>
      </c>
      <c r="AA221" s="81" t="n">
        <f aca="false">IF(X221&lt;=15000,X221*AA$5,15000*AA$5)</f>
        <v>286.3325</v>
      </c>
      <c r="AB221" s="82" t="n">
        <f aca="false">IF(X221&lt;=15000,0,(X221-15000)*AB$5)</f>
        <v>0</v>
      </c>
      <c r="AC221" s="94" t="n">
        <f aca="false">SUM(AA221:AB221)</f>
        <v>286.3325</v>
      </c>
      <c r="AD221" s="84" t="n">
        <f aca="false">IF(Z221&lt;=15000,Z221*AD$5,15000*AD$5)</f>
        <v>750</v>
      </c>
      <c r="AE221" s="82" t="n">
        <f aca="false">IF(Z221&lt;=15000,0,(Z221-15000)*AE$5)</f>
        <v>2846.058</v>
      </c>
      <c r="AF221" s="85" t="n">
        <f aca="false">SUM(AD221:AE221)</f>
        <v>3596.058</v>
      </c>
      <c r="AG221" s="86" t="n">
        <f aca="false">AF221-AC221</f>
        <v>3309.7255</v>
      </c>
      <c r="AH221" s="84" t="n">
        <f aca="false">IF(X221&gt;3260,IF(X221&gt;9510,(9510-3260)*AH$5,(X221-3260)*AH$5),0)</f>
        <v>73.9995</v>
      </c>
      <c r="AI221" s="87" t="n">
        <f aca="false">IF(X221&gt;9510,IF(X221&gt;15000,(15000-9510)*AI$5,(X221-9510)*AI$5),0)</f>
        <v>0</v>
      </c>
      <c r="AJ221" s="87" t="n">
        <f aca="false">IF(X221&gt;15000,IF(X221&gt;20000,(20000-15000)*AJ$5,(X221-15000)*AJ$5),0)</f>
        <v>0</v>
      </c>
      <c r="AK221" s="87" t="n">
        <f aca="false">IF(X221&gt;20000,IF(X221&gt;25000,(25000-20000)*AK$5,(X221-20000)*AK$5),0)</f>
        <v>0</v>
      </c>
      <c r="AL221" s="87" t="n">
        <f aca="false">IF(X221&gt;25000,IF(X221&gt;30000,(30000-25000)*AL$5,(X221-25000)*AL$5),0)</f>
        <v>0</v>
      </c>
      <c r="AM221" s="82" t="n">
        <f aca="false">IF(X221&gt;30000,(X221-30000)*AM$5,0)</f>
        <v>0</v>
      </c>
      <c r="AN221" s="89" t="n">
        <f aca="false">SUM(AH221:AM221)</f>
        <v>73.9995</v>
      </c>
      <c r="AO221" s="84" t="n">
        <f aca="false">IF(Z221&gt;3260,IF(Z221&gt;9510,(9510-3260)*AO$5,(Z221-3260)*AO$5),0)</f>
        <v>187.5</v>
      </c>
      <c r="AP221" s="87" t="n">
        <f aca="false">IF(Z221&gt;9510,IF(Z221&gt;15000,(15000-9510)*AP$5,(Z221-9510)*AP$5),0)</f>
        <v>274.5</v>
      </c>
      <c r="AQ221" s="87" t="n">
        <f aca="false">IF(Z221&gt;15000,IF(Z221&gt;20000,(20000-15000)*AQ$5,(Z221-15000)*AQ$5),0)</f>
        <v>375</v>
      </c>
      <c r="AR221" s="87" t="n">
        <f aca="false">IF(Z221&gt;20000,IF(Z221&gt;25000,(25000-20000)*AR$5,(Z221-20000)*AR$5),0)</f>
        <v>500</v>
      </c>
      <c r="AS221" s="87" t="n">
        <f aca="false">IF(Z221&gt;25000,IF(Z221&gt;30000,(30000-25000)*AS$5,(Z221-25000)*AS$5),0)</f>
        <v>750</v>
      </c>
      <c r="AT221" s="82" t="n">
        <f aca="false">IF(Z221&gt;30000,(Z221-30000)*AT$5,0)</f>
        <v>2692.116</v>
      </c>
      <c r="AU221" s="89" t="n">
        <f aca="false">SUM(AO221:AT221)</f>
        <v>4779.116</v>
      </c>
      <c r="AV221" s="90" t="n">
        <f aca="false">AU221-AN221</f>
        <v>4705.1165</v>
      </c>
      <c r="AW221" s="86"/>
      <c r="AX221" s="79" t="n">
        <f aca="false">Y221-AG221-AV221-AW221</f>
        <v>29719.088</v>
      </c>
      <c r="AY221" s="91" t="s">
        <v>35</v>
      </c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  <c r="BO221" s="124"/>
      <c r="BP221" s="124"/>
      <c r="BQ221" s="124"/>
      <c r="BR221" s="124"/>
      <c r="BS221" s="124"/>
      <c r="BT221" s="124"/>
      <c r="BU221" s="124"/>
      <c r="BV221" s="124"/>
      <c r="BW221" s="124"/>
      <c r="BX221" s="124"/>
      <c r="BY221" s="124"/>
      <c r="BZ221" s="124"/>
      <c r="CA221" s="124"/>
    </row>
    <row r="222" customFormat="false" ht="16.5" hidden="false" customHeight="true" outlineLevel="0" collapsed="false">
      <c r="B222" s="62" t="n">
        <v>217</v>
      </c>
      <c r="C222" s="62"/>
      <c r="D222" s="62"/>
      <c r="E222" s="92" t="s">
        <v>263</v>
      </c>
      <c r="F222" s="65" t="s">
        <v>57</v>
      </c>
      <c r="G222" s="66"/>
      <c r="H222" s="67"/>
      <c r="I222" s="66"/>
      <c r="J222" s="68"/>
      <c r="K222" s="66" t="n">
        <v>35</v>
      </c>
      <c r="L222" s="69" t="n">
        <v>1083.42</v>
      </c>
      <c r="M222" s="70" t="n">
        <f aca="false">(H222+J222+L222)/3</f>
        <v>361.14</v>
      </c>
      <c r="N222" s="93" t="s">
        <v>41</v>
      </c>
      <c r="O222" s="93" t="s">
        <v>41</v>
      </c>
      <c r="P222" s="71" t="n">
        <v>4</v>
      </c>
      <c r="Q222" s="72" t="n">
        <f aca="false">SUM(N222:P222)/IF((3-COUNTIF(N222:P222,"NE")=0),1,(3-COUNTIF(N222:P222,"NE")))</f>
        <v>4</v>
      </c>
      <c r="R222" s="72" t="n">
        <f aca="false">IF(Q222&lt;=2,0,Q222)</f>
        <v>4</v>
      </c>
      <c r="S222" s="73" t="n">
        <f aca="false">M222*R222</f>
        <v>1444.56</v>
      </c>
      <c r="T222" s="74" t="n">
        <f aca="false">$M$3</f>
        <v>4.94188619900111</v>
      </c>
      <c r="U222" s="75" t="n">
        <f aca="false">ROUNDDOWN(S222*T222,2)</f>
        <v>7138.85</v>
      </c>
      <c r="V222" s="76"/>
      <c r="W222" s="21"/>
      <c r="X222" s="78" t="n">
        <f aca="false">VLOOKUP(E222,SALARIO!$D$4:$G$252,4,FALSE())</f>
        <v>1083.42</v>
      </c>
      <c r="Y222" s="79" t="n">
        <f aca="false">U222</f>
        <v>7138.85</v>
      </c>
      <c r="Z222" s="80" t="n">
        <f aca="false">X222+Y222</f>
        <v>8222.27</v>
      </c>
      <c r="AA222" s="81" t="n">
        <f aca="false">IF(X222&lt;=15000,X222*AA$5,15000*AA$5)</f>
        <v>54.171</v>
      </c>
      <c r="AB222" s="82" t="n">
        <f aca="false">IF(X222&lt;=15000,0,(X222-15000)*AB$5)</f>
        <v>0</v>
      </c>
      <c r="AC222" s="94" t="n">
        <f aca="false">SUM(AA222:AB222)</f>
        <v>54.171</v>
      </c>
      <c r="AD222" s="84" t="n">
        <f aca="false">IF(Z222&lt;=15000,Z222*AD$5,15000*AD$5)</f>
        <v>411.1135</v>
      </c>
      <c r="AE222" s="82" t="n">
        <f aca="false">IF(Z222&lt;=15000,0,(Z222-15000)*AE$5)</f>
        <v>0</v>
      </c>
      <c r="AF222" s="85" t="n">
        <f aca="false">SUM(AD222:AE222)</f>
        <v>411.1135</v>
      </c>
      <c r="AG222" s="86" t="n">
        <f aca="false">AF222-AC222</f>
        <v>356.9425</v>
      </c>
      <c r="AH222" s="84" t="n">
        <f aca="false">IF(X222&gt;3260,IF(X222&gt;9510,(9510-3260)*AH$5,(X222-3260)*AH$5),0)</f>
        <v>0</v>
      </c>
      <c r="AI222" s="87" t="n">
        <f aca="false">IF(X222&gt;9510,IF(X222&gt;15000,(15000-9510)*AI$5,(X222-9510)*AI$5),0)</f>
        <v>0</v>
      </c>
      <c r="AJ222" s="87" t="n">
        <f aca="false">IF(X222&gt;15000,IF(X222&gt;20000,(20000-15000)*AJ$5,(X222-15000)*AJ$5),0)</f>
        <v>0</v>
      </c>
      <c r="AK222" s="87" t="n">
        <f aca="false">IF(X222&gt;20000,IF(X222&gt;25000,(25000-20000)*AK$5,(X222-20000)*AK$5),0)</f>
        <v>0</v>
      </c>
      <c r="AL222" s="87" t="n">
        <f aca="false">IF(X222&gt;25000,IF(X222&gt;30000,(30000-25000)*AL$5,(X222-25000)*AL$5),0)</f>
        <v>0</v>
      </c>
      <c r="AM222" s="82" t="n">
        <f aca="false">IF(X222&gt;30000,(X222-30000)*AM$5,0)</f>
        <v>0</v>
      </c>
      <c r="AN222" s="89" t="n">
        <f aca="false">SUM(AH222:AM222)</f>
        <v>0</v>
      </c>
      <c r="AO222" s="84" t="n">
        <f aca="false">IF(Z222&gt;3260,IF(Z222&gt;9510,(9510-3260)*AO$5,(Z222-3260)*AO$5),0)</f>
        <v>148.8681</v>
      </c>
      <c r="AP222" s="87" t="n">
        <f aca="false">IF(Z222&gt;9510,IF(Z222&gt;15000,(15000-9510)*AP$5,(Z222-9510)*AP$5),0)</f>
        <v>0</v>
      </c>
      <c r="AQ222" s="87" t="n">
        <f aca="false">IF(Z222&gt;15000,IF(Z222&gt;20000,(20000-15000)*AQ$5,(Z222-15000)*AQ$5),0)</f>
        <v>0</v>
      </c>
      <c r="AR222" s="87" t="n">
        <f aca="false">IF(Z222&gt;20000,IF(Z222&gt;25000,(25000-20000)*AR$5,(Z222-20000)*AR$5),0)</f>
        <v>0</v>
      </c>
      <c r="AS222" s="87" t="n">
        <f aca="false">IF(Z222&gt;25000,IF(Z222&gt;30000,(30000-25000)*AS$5,(Z222-25000)*AS$5),0)</f>
        <v>0</v>
      </c>
      <c r="AT222" s="82" t="n">
        <f aca="false">IF(Z222&gt;30000,(Z222-30000)*AT$5,0)</f>
        <v>0</v>
      </c>
      <c r="AU222" s="89" t="n">
        <f aca="false">SUM(AO222:AT222)</f>
        <v>148.8681</v>
      </c>
      <c r="AV222" s="90" t="n">
        <f aca="false">AU222-AN222</f>
        <v>148.8681</v>
      </c>
      <c r="AW222" s="86"/>
      <c r="AX222" s="79" t="n">
        <f aca="false">Y222-AG222-AV222-AW222</f>
        <v>6633.0394</v>
      </c>
      <c r="AY222" s="91" t="s">
        <v>35</v>
      </c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  <c r="BO222" s="124"/>
      <c r="BP222" s="124"/>
      <c r="BQ222" s="124"/>
      <c r="BR222" s="124"/>
      <c r="BS222" s="124"/>
      <c r="BT222" s="124"/>
      <c r="BU222" s="124"/>
      <c r="BV222" s="124"/>
      <c r="BW222" s="124"/>
      <c r="BX222" s="124"/>
      <c r="BY222" s="124"/>
      <c r="BZ222" s="124"/>
      <c r="CA222" s="124"/>
    </row>
    <row r="223" customFormat="false" ht="16.5" hidden="false" customHeight="true" outlineLevel="0" collapsed="false">
      <c r="B223" s="63" t="n">
        <v>218</v>
      </c>
      <c r="C223" s="63"/>
      <c r="D223" s="63"/>
      <c r="E223" s="64" t="s">
        <v>264</v>
      </c>
      <c r="F223" s="65" t="s">
        <v>118</v>
      </c>
      <c r="G223" s="66" t="n">
        <v>186</v>
      </c>
      <c r="H223" s="67" t="n">
        <v>4366.74</v>
      </c>
      <c r="I223" s="66" t="n">
        <v>193</v>
      </c>
      <c r="J223" s="68" t="n">
        <v>4151.63</v>
      </c>
      <c r="K223" s="66" t="n">
        <v>185</v>
      </c>
      <c r="L223" s="69" t="n">
        <v>3979.54</v>
      </c>
      <c r="M223" s="70" t="n">
        <f aca="false">(H223+J223+L223)/3</f>
        <v>4165.97</v>
      </c>
      <c r="N223" s="71" t="n">
        <v>4</v>
      </c>
      <c r="O223" s="71" t="n">
        <v>4</v>
      </c>
      <c r="P223" s="71" t="n">
        <v>4</v>
      </c>
      <c r="Q223" s="72" t="n">
        <f aca="false">SUM(N223:P223)/IF((3-COUNTIF(N223:P223,"NE")=0),1,(3-COUNTIF(N223:P223,"NE")))</f>
        <v>4</v>
      </c>
      <c r="R223" s="72" t="n">
        <f aca="false">IF(Q223&lt;=2,0,Q223)</f>
        <v>4</v>
      </c>
      <c r="S223" s="73" t="n">
        <f aca="false">M223*R223</f>
        <v>16663.88</v>
      </c>
      <c r="T223" s="74" t="n">
        <f aca="false">$M$3</f>
        <v>4.94188619900111</v>
      </c>
      <c r="U223" s="75" t="n">
        <f aca="false">ROUNDDOWN(S223*T223,2)</f>
        <v>82350.99</v>
      </c>
      <c r="V223" s="76"/>
      <c r="W223" s="21"/>
      <c r="X223" s="78" t="n">
        <f aca="false">VLOOKUP(E223,SALARIO!$D$4:$G$252,4,FALSE())</f>
        <v>3979.54</v>
      </c>
      <c r="Y223" s="79" t="n">
        <f aca="false">U223</f>
        <v>82350.99</v>
      </c>
      <c r="Z223" s="80" t="n">
        <f aca="false">X223+Y223</f>
        <v>86330.53</v>
      </c>
      <c r="AA223" s="81" t="n">
        <f aca="false">IF(X223&lt;=15000,X223*AA$5,15000*AA$5)</f>
        <v>198.977</v>
      </c>
      <c r="AB223" s="82" t="n">
        <f aca="false">IF(X223&lt;=15000,0,(X223-15000)*AB$5)</f>
        <v>0</v>
      </c>
      <c r="AC223" s="94" t="n">
        <f aca="false">SUM(AA223:AB223)</f>
        <v>198.977</v>
      </c>
      <c r="AD223" s="84" t="n">
        <f aca="false">IF(Z223&lt;=15000,Z223*AD$5,15000*AD$5)</f>
        <v>750</v>
      </c>
      <c r="AE223" s="82" t="n">
        <f aca="false">IF(Z223&lt;=15000,0,(Z223-15000)*AE$5)</f>
        <v>7133.053</v>
      </c>
      <c r="AF223" s="85" t="n">
        <f aca="false">SUM(AD223:AE223)</f>
        <v>7883.053</v>
      </c>
      <c r="AG223" s="86" t="n">
        <f aca="false">AF223-AC223</f>
        <v>7684.076</v>
      </c>
      <c r="AH223" s="84" t="n">
        <f aca="false">IF(X223&gt;3260,IF(X223&gt;9510,(9510-3260)*AH$5,(X223-3260)*AH$5),0)</f>
        <v>21.5862</v>
      </c>
      <c r="AI223" s="87" t="n">
        <f aca="false">IF(X223&gt;9510,IF(X223&gt;15000,(15000-9510)*AI$5,(X223-9510)*AI$5),0)</f>
        <v>0</v>
      </c>
      <c r="AJ223" s="87" t="n">
        <f aca="false">IF(X223&gt;15000,IF(X223&gt;20000,(20000-15000)*AJ$5,(X223-15000)*AJ$5),0)</f>
        <v>0</v>
      </c>
      <c r="AK223" s="87" t="n">
        <f aca="false">IF(X223&gt;20000,IF(X223&gt;25000,(25000-20000)*AK$5,(X223-20000)*AK$5),0)</f>
        <v>0</v>
      </c>
      <c r="AL223" s="87" t="n">
        <f aca="false">IF(X223&gt;25000,IF(X223&gt;30000,(30000-25000)*AL$5,(X223-25000)*AL$5),0)</f>
        <v>0</v>
      </c>
      <c r="AM223" s="82" t="n">
        <f aca="false">IF(X223&gt;30000,(X223-30000)*AM$5,0)</f>
        <v>0</v>
      </c>
      <c r="AN223" s="89" t="n">
        <f aca="false">SUM(AH223:AM223)</f>
        <v>21.5862</v>
      </c>
      <c r="AO223" s="84" t="n">
        <f aca="false">IF(Z223&gt;3260,IF(Z223&gt;9510,(9510-3260)*AO$5,(Z223-3260)*AO$5),0)</f>
        <v>187.5</v>
      </c>
      <c r="AP223" s="87" t="n">
        <f aca="false">IF(Z223&gt;9510,IF(Z223&gt;15000,(15000-9510)*AP$5,(Z223-9510)*AP$5),0)</f>
        <v>274.5</v>
      </c>
      <c r="AQ223" s="87" t="n">
        <f aca="false">IF(Z223&gt;15000,IF(Z223&gt;20000,(20000-15000)*AQ$5,(Z223-15000)*AQ$5),0)</f>
        <v>375</v>
      </c>
      <c r="AR223" s="87" t="n">
        <f aca="false">IF(Z223&gt;20000,IF(Z223&gt;25000,(25000-20000)*AR$5,(Z223-20000)*AR$5),0)</f>
        <v>500</v>
      </c>
      <c r="AS223" s="87" t="n">
        <f aca="false">IF(Z223&gt;25000,IF(Z223&gt;30000,(30000-25000)*AS$5,(Z223-25000)*AS$5),0)</f>
        <v>750</v>
      </c>
      <c r="AT223" s="82" t="n">
        <f aca="false">IF(Z223&gt;30000,(Z223-30000)*AT$5,0)</f>
        <v>11266.106</v>
      </c>
      <c r="AU223" s="89" t="n">
        <f aca="false">SUM(AO223:AT223)</f>
        <v>13353.106</v>
      </c>
      <c r="AV223" s="90" t="n">
        <f aca="false">AU223-AN223</f>
        <v>13331.5198</v>
      </c>
      <c r="AW223" s="86"/>
      <c r="AX223" s="79" t="n">
        <f aca="false">Y223-AG223-AV223-AW223</f>
        <v>61335.3942</v>
      </c>
      <c r="AY223" s="91" t="s">
        <v>35</v>
      </c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4"/>
      <c r="BQ223" s="124"/>
      <c r="BR223" s="124"/>
      <c r="BS223" s="124"/>
      <c r="BT223" s="124"/>
      <c r="BU223" s="124"/>
      <c r="BV223" s="124"/>
      <c r="BW223" s="124"/>
      <c r="BX223" s="124"/>
      <c r="BY223" s="124"/>
      <c r="BZ223" s="124"/>
      <c r="CA223" s="124"/>
    </row>
    <row r="224" customFormat="false" ht="16.5" hidden="false" customHeight="true" outlineLevel="0" collapsed="false">
      <c r="B224" s="63" t="n">
        <v>219</v>
      </c>
      <c r="C224" s="63"/>
      <c r="D224" s="63"/>
      <c r="E224" s="64" t="s">
        <v>265</v>
      </c>
      <c r="F224" s="65" t="s">
        <v>70</v>
      </c>
      <c r="G224" s="66" t="n">
        <v>186</v>
      </c>
      <c r="H224" s="67" t="n">
        <v>5005.77</v>
      </c>
      <c r="I224" s="66" t="n">
        <v>193</v>
      </c>
      <c r="J224" s="68" t="n">
        <v>4759.18</v>
      </c>
      <c r="K224" s="66" t="n">
        <v>185</v>
      </c>
      <c r="L224" s="69" t="n">
        <v>4561.91</v>
      </c>
      <c r="M224" s="70" t="n">
        <f aca="false">(H224+J224+L224)/3</f>
        <v>4775.62</v>
      </c>
      <c r="N224" s="71" t="n">
        <v>4</v>
      </c>
      <c r="O224" s="71" t="n">
        <v>4</v>
      </c>
      <c r="P224" s="71" t="n">
        <v>4</v>
      </c>
      <c r="Q224" s="72" t="n">
        <f aca="false">SUM(N224:P224)/IF((3-COUNTIF(N224:P224,"NE")=0),1,(3-COUNTIF(N224:P224,"NE")))</f>
        <v>4</v>
      </c>
      <c r="R224" s="72" t="n">
        <f aca="false">IF(Q224&lt;=2,0,Q224)</f>
        <v>4</v>
      </c>
      <c r="S224" s="73" t="n">
        <f aca="false">M224*R224</f>
        <v>19102.48</v>
      </c>
      <c r="T224" s="74" t="n">
        <f aca="false">$M$3</f>
        <v>4.94188619900111</v>
      </c>
      <c r="U224" s="75" t="n">
        <f aca="false">ROUNDDOWN(S224*T224,2)</f>
        <v>94402.28</v>
      </c>
      <c r="V224" s="76"/>
      <c r="W224" s="21"/>
      <c r="X224" s="78" t="n">
        <f aca="false">VLOOKUP(E224,SALARIO!$D$4:$G$252,4,FALSE())</f>
        <v>4561.91</v>
      </c>
      <c r="Y224" s="79" t="n">
        <f aca="false">U224</f>
        <v>94402.28</v>
      </c>
      <c r="Z224" s="80" t="n">
        <f aca="false">X224+Y224</f>
        <v>98964.19</v>
      </c>
      <c r="AA224" s="81" t="n">
        <f aca="false">IF(X224&lt;=15000,X224*AA$5,15000*AA$5)</f>
        <v>228.0955</v>
      </c>
      <c r="AB224" s="82" t="n">
        <f aca="false">IF(X224&lt;=15000,0,(X224-15000)*AB$5)</f>
        <v>0</v>
      </c>
      <c r="AC224" s="94" t="n">
        <f aca="false">SUM(AA224:AB224)</f>
        <v>228.0955</v>
      </c>
      <c r="AD224" s="84" t="n">
        <f aca="false">IF(Z224&lt;=15000,Z224*AD$5,15000*AD$5)</f>
        <v>750</v>
      </c>
      <c r="AE224" s="82" t="n">
        <f aca="false">IF(Z224&lt;=15000,0,(Z224-15000)*AE$5)</f>
        <v>8396.419</v>
      </c>
      <c r="AF224" s="85" t="n">
        <f aca="false">SUM(AD224:AE224)</f>
        <v>9146.419</v>
      </c>
      <c r="AG224" s="86" t="n">
        <f aca="false">AF224-AC224</f>
        <v>8918.3235</v>
      </c>
      <c r="AH224" s="84" t="n">
        <f aca="false">IF(X224&gt;3260,IF(X224&gt;9510,(9510-3260)*AH$5,(X224-3260)*AH$5),0)</f>
        <v>39.0573</v>
      </c>
      <c r="AI224" s="87" t="n">
        <f aca="false">IF(X224&gt;9510,IF(X224&gt;15000,(15000-9510)*AI$5,(X224-9510)*AI$5),0)</f>
        <v>0</v>
      </c>
      <c r="AJ224" s="87" t="n">
        <f aca="false">IF(X224&gt;15000,IF(X224&gt;20000,(20000-15000)*AJ$5,(X224-15000)*AJ$5),0)</f>
        <v>0</v>
      </c>
      <c r="AK224" s="87" t="n">
        <f aca="false">IF(X224&gt;20000,IF(X224&gt;25000,(25000-20000)*AK$5,(X224-20000)*AK$5),0)</f>
        <v>0</v>
      </c>
      <c r="AL224" s="87" t="n">
        <f aca="false">IF(X224&gt;25000,IF(X224&gt;30000,(30000-25000)*AL$5,(X224-25000)*AL$5),0)</f>
        <v>0</v>
      </c>
      <c r="AM224" s="82" t="n">
        <f aca="false">IF(X224&gt;30000,(X224-30000)*AM$5,0)</f>
        <v>0</v>
      </c>
      <c r="AN224" s="89" t="n">
        <f aca="false">SUM(AH224:AM224)</f>
        <v>39.0573</v>
      </c>
      <c r="AO224" s="84" t="n">
        <f aca="false">IF(Z224&gt;3260,IF(Z224&gt;9510,(9510-3260)*AO$5,(Z224-3260)*AO$5),0)</f>
        <v>187.5</v>
      </c>
      <c r="AP224" s="87" t="n">
        <f aca="false">IF(Z224&gt;9510,IF(Z224&gt;15000,(15000-9510)*AP$5,(Z224-9510)*AP$5),0)</f>
        <v>274.5</v>
      </c>
      <c r="AQ224" s="87" t="n">
        <f aca="false">IF(Z224&gt;15000,IF(Z224&gt;20000,(20000-15000)*AQ$5,(Z224-15000)*AQ$5),0)</f>
        <v>375</v>
      </c>
      <c r="AR224" s="87" t="n">
        <f aca="false">IF(Z224&gt;20000,IF(Z224&gt;25000,(25000-20000)*AR$5,(Z224-20000)*AR$5),0)</f>
        <v>500</v>
      </c>
      <c r="AS224" s="87" t="n">
        <f aca="false">IF(Z224&gt;25000,IF(Z224&gt;30000,(30000-25000)*AS$5,(Z224-25000)*AS$5),0)</f>
        <v>750</v>
      </c>
      <c r="AT224" s="82" t="n">
        <f aca="false">IF(Z224&gt;30000,(Z224-30000)*AT$5,0)</f>
        <v>13792.838</v>
      </c>
      <c r="AU224" s="89" t="n">
        <f aca="false">SUM(AO224:AT224)</f>
        <v>15879.838</v>
      </c>
      <c r="AV224" s="90" t="n">
        <f aca="false">AU224-AN224</f>
        <v>15840.7807</v>
      </c>
      <c r="AW224" s="86"/>
      <c r="AX224" s="79" t="n">
        <f aca="false">Y224-AG224-AV224-AW224</f>
        <v>69643.1758</v>
      </c>
      <c r="AY224" s="91" t="s">
        <v>35</v>
      </c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4"/>
      <c r="BQ224" s="124"/>
      <c r="BR224" s="124"/>
      <c r="BS224" s="124"/>
      <c r="BT224" s="124"/>
      <c r="BU224" s="124"/>
      <c r="BV224" s="124"/>
      <c r="BW224" s="124"/>
      <c r="BX224" s="124"/>
      <c r="BY224" s="124"/>
      <c r="BZ224" s="124"/>
      <c r="CA224" s="124"/>
    </row>
    <row r="225" customFormat="false" ht="16.5" hidden="false" customHeight="true" outlineLevel="0" collapsed="false">
      <c r="B225" s="63" t="n">
        <v>220</v>
      </c>
      <c r="C225" s="63"/>
      <c r="D225" s="63"/>
      <c r="E225" s="64" t="s">
        <v>266</v>
      </c>
      <c r="F225" s="65" t="s">
        <v>34</v>
      </c>
      <c r="G225" s="66" t="n">
        <v>186</v>
      </c>
      <c r="H225" s="67" t="n">
        <v>7348.9</v>
      </c>
      <c r="I225" s="66" t="n">
        <v>193</v>
      </c>
      <c r="J225" s="68" t="n">
        <v>6986.88</v>
      </c>
      <c r="K225" s="66" t="n">
        <v>185</v>
      </c>
      <c r="L225" s="69" t="n">
        <v>6697.27</v>
      </c>
      <c r="M225" s="70" t="n">
        <f aca="false">(H225+J225+L225)/3</f>
        <v>7011.01666666667</v>
      </c>
      <c r="N225" s="71" t="n">
        <v>4</v>
      </c>
      <c r="O225" s="71" t="n">
        <v>4</v>
      </c>
      <c r="P225" s="71" t="n">
        <v>4</v>
      </c>
      <c r="Q225" s="72" t="n">
        <f aca="false">SUM(N225:P225)/IF((3-COUNTIF(N225:P225,"NE")=0),1,(3-COUNTIF(N225:P225,"NE")))</f>
        <v>4</v>
      </c>
      <c r="R225" s="72" t="n">
        <f aca="false">IF(Q225&lt;=2,0,Q225)</f>
        <v>4</v>
      </c>
      <c r="S225" s="73" t="n">
        <f aca="false">M225*R225</f>
        <v>28044.0666666667</v>
      </c>
      <c r="T225" s="74" t="n">
        <f aca="false">$M$3</f>
        <v>4.94188619900111</v>
      </c>
      <c r="U225" s="75" t="n">
        <f aca="false">ROUNDDOWN(S225*T225,2)</f>
        <v>138590.58</v>
      </c>
      <c r="V225" s="76"/>
      <c r="W225" s="21"/>
      <c r="X225" s="78" t="n">
        <f aca="false">VLOOKUP(E225,SALARIO!$D$4:$G$252,4,FALSE())</f>
        <v>6697.27</v>
      </c>
      <c r="Y225" s="79" t="n">
        <f aca="false">U225</f>
        <v>138590.58</v>
      </c>
      <c r="Z225" s="80" t="n">
        <f aca="false">X225+Y225</f>
        <v>145287.85</v>
      </c>
      <c r="AA225" s="81" t="n">
        <f aca="false">IF(X225&lt;=15000,X225*AA$5,15000*AA$5)</f>
        <v>334.8635</v>
      </c>
      <c r="AB225" s="82" t="n">
        <f aca="false">IF(X225&lt;=15000,0,(X225-15000)*AB$5)</f>
        <v>0</v>
      </c>
      <c r="AC225" s="94" t="n">
        <f aca="false">SUM(AA225:AB225)</f>
        <v>334.8635</v>
      </c>
      <c r="AD225" s="84" t="n">
        <f aca="false">IF(Z225&lt;=15000,Z225*AD$5,15000*AD$5)</f>
        <v>750</v>
      </c>
      <c r="AE225" s="82" t="n">
        <f aca="false">IF(Z225&lt;=15000,0,(Z225-15000)*AE$5)</f>
        <v>13028.785</v>
      </c>
      <c r="AF225" s="85" t="n">
        <f aca="false">SUM(AD225:AE225)</f>
        <v>13778.785</v>
      </c>
      <c r="AG225" s="86" t="n">
        <f aca="false">AF225-AC225</f>
        <v>13443.9215</v>
      </c>
      <c r="AH225" s="84" t="n">
        <f aca="false">IF(X225&gt;3260,IF(X225&gt;9510,(9510-3260)*AH$5,(X225-3260)*AH$5),0)</f>
        <v>103.1181</v>
      </c>
      <c r="AI225" s="87" t="n">
        <f aca="false">IF(X225&gt;9510,IF(X225&gt;15000,(15000-9510)*AI$5,(X225-9510)*AI$5),0)</f>
        <v>0</v>
      </c>
      <c r="AJ225" s="87" t="n">
        <f aca="false">IF(X225&gt;15000,IF(X225&gt;20000,(20000-15000)*AJ$5,(X225-15000)*AJ$5),0)</f>
        <v>0</v>
      </c>
      <c r="AK225" s="87" t="n">
        <f aca="false">IF(X225&gt;20000,IF(X225&gt;25000,(25000-20000)*AK$5,(X225-20000)*AK$5),0)</f>
        <v>0</v>
      </c>
      <c r="AL225" s="87" t="n">
        <f aca="false">IF(X225&gt;25000,IF(X225&gt;30000,(30000-25000)*AL$5,(X225-25000)*AL$5),0)</f>
        <v>0</v>
      </c>
      <c r="AM225" s="82" t="n">
        <f aca="false">IF(X225&gt;30000,(X225-30000)*AM$5,0)</f>
        <v>0</v>
      </c>
      <c r="AN225" s="89" t="n">
        <f aca="false">SUM(AH225:AM225)</f>
        <v>103.1181</v>
      </c>
      <c r="AO225" s="84" t="n">
        <f aca="false">IF(Z225&gt;3260,IF(Z225&gt;9510,(9510-3260)*AO$5,(Z225-3260)*AO$5),0)</f>
        <v>187.5</v>
      </c>
      <c r="AP225" s="87" t="n">
        <f aca="false">IF(Z225&gt;9510,IF(Z225&gt;15000,(15000-9510)*AP$5,(Z225-9510)*AP$5),0)</f>
        <v>274.5</v>
      </c>
      <c r="AQ225" s="87" t="n">
        <f aca="false">IF(Z225&gt;15000,IF(Z225&gt;20000,(20000-15000)*AQ$5,(Z225-15000)*AQ$5),0)</f>
        <v>375</v>
      </c>
      <c r="AR225" s="87" t="n">
        <f aca="false">IF(Z225&gt;20000,IF(Z225&gt;25000,(25000-20000)*AR$5,(Z225-20000)*AR$5),0)</f>
        <v>500</v>
      </c>
      <c r="AS225" s="87" t="n">
        <f aca="false">IF(Z225&gt;25000,IF(Z225&gt;30000,(30000-25000)*AS$5,(Z225-25000)*AS$5),0)</f>
        <v>750</v>
      </c>
      <c r="AT225" s="82" t="n">
        <f aca="false">IF(Z225&gt;30000,(Z225-30000)*AT$5,0)</f>
        <v>23057.57</v>
      </c>
      <c r="AU225" s="89" t="n">
        <f aca="false">SUM(AO225:AT225)</f>
        <v>25144.57</v>
      </c>
      <c r="AV225" s="90" t="n">
        <f aca="false">AU225-AN225</f>
        <v>25041.4519</v>
      </c>
      <c r="AW225" s="86"/>
      <c r="AX225" s="79" t="n">
        <f aca="false">Y225-AG225-AV225-AW225</f>
        <v>100105.2066</v>
      </c>
      <c r="AY225" s="91" t="s">
        <v>35</v>
      </c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4"/>
      <c r="BQ225" s="124"/>
      <c r="BR225" s="124"/>
      <c r="BS225" s="124"/>
      <c r="BT225" s="124"/>
      <c r="BU225" s="124"/>
      <c r="BV225" s="124"/>
      <c r="BW225" s="124"/>
      <c r="BX225" s="124"/>
      <c r="BY225" s="124"/>
      <c r="BZ225" s="124"/>
      <c r="CA225" s="124"/>
    </row>
    <row r="226" customFormat="false" ht="16.5" hidden="false" customHeight="true" outlineLevel="0" collapsed="false">
      <c r="B226" s="63" t="n">
        <v>221</v>
      </c>
      <c r="C226" s="63"/>
      <c r="D226" s="63"/>
      <c r="E226" s="64" t="s">
        <v>267</v>
      </c>
      <c r="F226" s="65" t="s">
        <v>34</v>
      </c>
      <c r="G226" s="66" t="n">
        <v>186</v>
      </c>
      <c r="H226" s="67" t="n">
        <v>7348.9</v>
      </c>
      <c r="I226" s="66" t="n">
        <v>193</v>
      </c>
      <c r="J226" s="68" t="n">
        <v>6986.88</v>
      </c>
      <c r="K226" s="66" t="n">
        <v>185</v>
      </c>
      <c r="L226" s="69" t="n">
        <v>6697.27</v>
      </c>
      <c r="M226" s="70" t="n">
        <f aca="false">(H226+J226+L226)/3</f>
        <v>7011.01666666667</v>
      </c>
      <c r="N226" s="71" t="n">
        <v>4</v>
      </c>
      <c r="O226" s="71" t="n">
        <v>4</v>
      </c>
      <c r="P226" s="71" t="n">
        <v>4</v>
      </c>
      <c r="Q226" s="72" t="n">
        <f aca="false">SUM(N226:P226)/IF((3-COUNTIF(N226:P226,"NE")=0),1,(3-COUNTIF(N226:P226,"NE")))</f>
        <v>4</v>
      </c>
      <c r="R226" s="72" t="n">
        <f aca="false">IF(Q226&lt;=2,0,Q226)</f>
        <v>4</v>
      </c>
      <c r="S226" s="73" t="n">
        <f aca="false">M226*R226</f>
        <v>28044.0666666667</v>
      </c>
      <c r="T226" s="74" t="n">
        <f aca="false">$M$3</f>
        <v>4.94188619900111</v>
      </c>
      <c r="U226" s="75" t="n">
        <f aca="false">ROUNDDOWN(S226*T226,2)</f>
        <v>138590.58</v>
      </c>
      <c r="V226" s="76"/>
      <c r="W226" s="21"/>
      <c r="X226" s="78" t="n">
        <f aca="false">VLOOKUP(E226,SALARIO!$D$4:$G$252,4,FALSE())</f>
        <v>6697.27</v>
      </c>
      <c r="Y226" s="79" t="n">
        <f aca="false">U226</f>
        <v>138590.58</v>
      </c>
      <c r="Z226" s="80" t="n">
        <f aca="false">X226+Y226</f>
        <v>145287.85</v>
      </c>
      <c r="AA226" s="81" t="n">
        <f aca="false">IF(X226&lt;=15000,X226*AA$5,15000*AA$5)</f>
        <v>334.8635</v>
      </c>
      <c r="AB226" s="82" t="n">
        <f aca="false">IF(X226&lt;=15000,0,(X226-15000)*AB$5)</f>
        <v>0</v>
      </c>
      <c r="AC226" s="94" t="n">
        <f aca="false">SUM(AA226:AB226)</f>
        <v>334.8635</v>
      </c>
      <c r="AD226" s="84" t="n">
        <f aca="false">IF(Z226&lt;=15000,Z226*AD$5,15000*AD$5)</f>
        <v>750</v>
      </c>
      <c r="AE226" s="82" t="n">
        <f aca="false">IF(Z226&lt;=15000,0,(Z226-15000)*AE$5)</f>
        <v>13028.785</v>
      </c>
      <c r="AF226" s="85" t="n">
        <f aca="false">SUM(AD226:AE226)</f>
        <v>13778.785</v>
      </c>
      <c r="AG226" s="86" t="n">
        <f aca="false">AF226-AC226</f>
        <v>13443.9215</v>
      </c>
      <c r="AH226" s="84" t="n">
        <f aca="false">IF(X226&gt;3260,IF(X226&gt;9510,(9510-3260)*AH$5,(X226-3260)*AH$5),0)</f>
        <v>103.1181</v>
      </c>
      <c r="AI226" s="87" t="n">
        <f aca="false">IF(X226&gt;9510,IF(X226&gt;15000,(15000-9510)*AI$5,(X226-9510)*AI$5),0)</f>
        <v>0</v>
      </c>
      <c r="AJ226" s="87" t="n">
        <f aca="false">IF(X226&gt;15000,IF(X226&gt;20000,(20000-15000)*AJ$5,(X226-15000)*AJ$5),0)</f>
        <v>0</v>
      </c>
      <c r="AK226" s="87" t="n">
        <f aca="false">IF(X226&gt;20000,IF(X226&gt;25000,(25000-20000)*AK$5,(X226-20000)*AK$5),0)</f>
        <v>0</v>
      </c>
      <c r="AL226" s="87" t="n">
        <f aca="false">IF(X226&gt;25000,IF(X226&gt;30000,(30000-25000)*AL$5,(X226-25000)*AL$5),0)</f>
        <v>0</v>
      </c>
      <c r="AM226" s="82" t="n">
        <f aca="false">IF(X226&gt;30000,(X226-30000)*AM$5,0)</f>
        <v>0</v>
      </c>
      <c r="AN226" s="89" t="n">
        <f aca="false">SUM(AH226:AM226)</f>
        <v>103.1181</v>
      </c>
      <c r="AO226" s="84" t="n">
        <f aca="false">IF(Z226&gt;3260,IF(Z226&gt;9510,(9510-3260)*AO$5,(Z226-3260)*AO$5),0)</f>
        <v>187.5</v>
      </c>
      <c r="AP226" s="87" t="n">
        <f aca="false">IF(Z226&gt;9510,IF(Z226&gt;15000,(15000-9510)*AP$5,(Z226-9510)*AP$5),0)</f>
        <v>274.5</v>
      </c>
      <c r="AQ226" s="87" t="n">
        <f aca="false">IF(Z226&gt;15000,IF(Z226&gt;20000,(20000-15000)*AQ$5,(Z226-15000)*AQ$5),0)</f>
        <v>375</v>
      </c>
      <c r="AR226" s="87" t="n">
        <f aca="false">IF(Z226&gt;20000,IF(Z226&gt;25000,(25000-20000)*AR$5,(Z226-20000)*AR$5),0)</f>
        <v>500</v>
      </c>
      <c r="AS226" s="87" t="n">
        <f aca="false">IF(Z226&gt;25000,IF(Z226&gt;30000,(30000-25000)*AS$5,(Z226-25000)*AS$5),0)</f>
        <v>750</v>
      </c>
      <c r="AT226" s="82" t="n">
        <f aca="false">IF(Z226&gt;30000,(Z226-30000)*AT$5,0)</f>
        <v>23057.57</v>
      </c>
      <c r="AU226" s="89" t="n">
        <f aca="false">SUM(AO226:AT226)</f>
        <v>25144.57</v>
      </c>
      <c r="AV226" s="90" t="n">
        <f aca="false">AU226-AN226</f>
        <v>25041.4519</v>
      </c>
      <c r="AW226" s="86"/>
      <c r="AX226" s="79" t="n">
        <f aca="false">Y226-AG226-AV226-AW226</f>
        <v>100105.2066</v>
      </c>
      <c r="AY226" s="91" t="s">
        <v>35</v>
      </c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  <c r="BO226" s="124"/>
      <c r="BP226" s="124"/>
      <c r="BQ226" s="124"/>
      <c r="BR226" s="124"/>
      <c r="BS226" s="124"/>
      <c r="BT226" s="124"/>
      <c r="BU226" s="124"/>
      <c r="BV226" s="124"/>
      <c r="BW226" s="124"/>
      <c r="BX226" s="124"/>
      <c r="BY226" s="124"/>
      <c r="BZ226" s="124"/>
      <c r="CA226" s="124"/>
    </row>
    <row r="227" customFormat="false" ht="16.5" hidden="false" customHeight="true" outlineLevel="0" collapsed="false">
      <c r="B227" s="63" t="n">
        <v>222</v>
      </c>
      <c r="C227" s="63"/>
      <c r="D227" s="63"/>
      <c r="E227" s="64" t="s">
        <v>268</v>
      </c>
      <c r="F227" s="65" t="s">
        <v>45</v>
      </c>
      <c r="G227" s="66" t="n">
        <v>0</v>
      </c>
      <c r="H227" s="67" t="n">
        <v>0</v>
      </c>
      <c r="I227" s="66"/>
      <c r="J227" s="68"/>
      <c r="K227" s="125"/>
      <c r="L227" s="125"/>
      <c r="M227" s="70" t="n">
        <f aca="false">(H227+J227+L227)/3</f>
        <v>0</v>
      </c>
      <c r="N227" s="93" t="s">
        <v>41</v>
      </c>
      <c r="O227" s="93" t="s">
        <v>41</v>
      </c>
      <c r="P227" s="93" t="s">
        <v>41</v>
      </c>
      <c r="Q227" s="72" t="n">
        <f aca="false">SUM(N227:P227)/IF((3-COUNTIF(N227:P227,"NE")=0),1,(3-COUNTIF(N227:P227,"NE")))</f>
        <v>0</v>
      </c>
      <c r="R227" s="72" t="n">
        <f aca="false">IF(Q227&lt;=2,0,Q227)</f>
        <v>0</v>
      </c>
      <c r="S227" s="73" t="n">
        <f aca="false">M227*R227</f>
        <v>0</v>
      </c>
      <c r="T227" s="74" t="n">
        <f aca="false">$M$3</f>
        <v>4.94188619900111</v>
      </c>
      <c r="U227" s="75" t="n">
        <f aca="false">ROUNDDOWN(S227*T227,2)</f>
        <v>0</v>
      </c>
      <c r="V227" s="76"/>
      <c r="W227" s="21"/>
      <c r="X227" s="78" t="n">
        <v>0</v>
      </c>
      <c r="Y227" s="79" t="n">
        <f aca="false">U227</f>
        <v>0</v>
      </c>
      <c r="Z227" s="80" t="n">
        <f aca="false">X227+Y227</f>
        <v>0</v>
      </c>
      <c r="AA227" s="81" t="n">
        <f aca="false">IF(X227&lt;=15000,X227*AA$5,15000*AA$5)</f>
        <v>0</v>
      </c>
      <c r="AB227" s="82" t="n">
        <f aca="false">IF(X227&lt;=15000,0,(X227-15000)*AB$5)</f>
        <v>0</v>
      </c>
      <c r="AC227" s="94" t="n">
        <f aca="false">SUM(AA227:AB227)</f>
        <v>0</v>
      </c>
      <c r="AD227" s="84" t="n">
        <f aca="false">IF(Z227&lt;=15000,Z227*AD$5,15000*AD$5)</f>
        <v>0</v>
      </c>
      <c r="AE227" s="82" t="n">
        <f aca="false">IF(Z227&lt;=15000,0,(Z227-15000)*AE$5)</f>
        <v>0</v>
      </c>
      <c r="AF227" s="85" t="n">
        <f aca="false">SUM(AD227:AE227)</f>
        <v>0</v>
      </c>
      <c r="AG227" s="86" t="n">
        <f aca="false">AF227-AC227</f>
        <v>0</v>
      </c>
      <c r="AH227" s="84" t="n">
        <f aca="false">IF(X227&gt;3260,IF(X227&gt;9510,(9510-3260)*AH$5,(X227-3260)*AH$5),0)</f>
        <v>0</v>
      </c>
      <c r="AI227" s="87" t="n">
        <f aca="false">IF(X227&gt;9510,IF(X227&gt;15000,(15000-9510)*AI$5,(X227-9510)*AI$5),0)</f>
        <v>0</v>
      </c>
      <c r="AJ227" s="87" t="n">
        <f aca="false">IF(X227&gt;15000,IF(X227&gt;20000,(20000-15000)*AJ$5,(X227-15000)*AJ$5),0)</f>
        <v>0</v>
      </c>
      <c r="AK227" s="87" t="n">
        <f aca="false">IF(X227&gt;20000,IF(X227&gt;25000,(25000-20000)*AK$5,(X227-20000)*AK$5),0)</f>
        <v>0</v>
      </c>
      <c r="AL227" s="87" t="n">
        <f aca="false">IF(X227&gt;25000,IF(X227&gt;30000,(30000-25000)*AL$5,(X227-25000)*AL$5),0)</f>
        <v>0</v>
      </c>
      <c r="AM227" s="82" t="n">
        <f aca="false">IF(X227&gt;30000,(X227-30000)*AM$5,0)</f>
        <v>0</v>
      </c>
      <c r="AN227" s="89" t="n">
        <f aca="false">SUM(AH227:AM227)</f>
        <v>0</v>
      </c>
      <c r="AO227" s="84" t="n">
        <f aca="false">IF(Z227&gt;3260,IF(Z227&gt;9510,(9510-3260)*AO$5,(Z227-3260)*AO$5),0)</f>
        <v>0</v>
      </c>
      <c r="AP227" s="87" t="n">
        <f aca="false">IF(Z227&gt;9510,IF(Z227&gt;15000,(15000-9510)*AP$5,(Z227-9510)*AP$5),0)</f>
        <v>0</v>
      </c>
      <c r="AQ227" s="87" t="n">
        <f aca="false">IF(Z227&gt;15000,IF(Z227&gt;20000,(20000-15000)*AQ$5,(Z227-15000)*AQ$5),0)</f>
        <v>0</v>
      </c>
      <c r="AR227" s="87" t="n">
        <f aca="false">IF(Z227&gt;20000,IF(Z227&gt;25000,(25000-20000)*AR$5,(Z227-20000)*AR$5),0)</f>
        <v>0</v>
      </c>
      <c r="AS227" s="87" t="n">
        <f aca="false">IF(Z227&gt;25000,IF(Z227&gt;30000,(30000-25000)*AS$5,(Z227-25000)*AS$5),0)</f>
        <v>0</v>
      </c>
      <c r="AT227" s="82" t="n">
        <f aca="false">IF(Z227&gt;30000,(Z227-30000)*AT$5,0)</f>
        <v>0</v>
      </c>
      <c r="AU227" s="89" t="n">
        <f aca="false">SUM(AO227:AT227)</f>
        <v>0</v>
      </c>
      <c r="AV227" s="90" t="n">
        <f aca="false">AU227-AN227</f>
        <v>0</v>
      </c>
      <c r="AW227" s="86"/>
      <c r="AX227" s="79" t="n">
        <f aca="false">Y227-AG227-AV227-AW227</f>
        <v>0</v>
      </c>
      <c r="AY227" s="91" t="s">
        <v>35</v>
      </c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  <c r="BQ227" s="124"/>
      <c r="BR227" s="124"/>
      <c r="BS227" s="124"/>
      <c r="BT227" s="124"/>
      <c r="BU227" s="124"/>
      <c r="BV227" s="124"/>
      <c r="BW227" s="124"/>
      <c r="BX227" s="124"/>
      <c r="BY227" s="124"/>
      <c r="BZ227" s="124"/>
      <c r="CA227" s="124"/>
    </row>
    <row r="228" customFormat="false" ht="16.5" hidden="false" customHeight="true" outlineLevel="0" collapsed="false">
      <c r="B228" s="63" t="n">
        <v>223</v>
      </c>
      <c r="C228" s="63"/>
      <c r="D228" s="63"/>
      <c r="E228" s="92" t="s">
        <v>269</v>
      </c>
      <c r="F228" s="65" t="s">
        <v>45</v>
      </c>
      <c r="G228" s="66"/>
      <c r="H228" s="67"/>
      <c r="I228" s="66"/>
      <c r="J228" s="68"/>
      <c r="K228" s="66" t="n">
        <v>88</v>
      </c>
      <c r="L228" s="69" t="n">
        <v>4016.79</v>
      </c>
      <c r="M228" s="70" t="n">
        <f aca="false">(H228+J228+L228)/3</f>
        <v>1338.93</v>
      </c>
      <c r="N228" s="93" t="s">
        <v>41</v>
      </c>
      <c r="O228" s="93" t="s">
        <v>41</v>
      </c>
      <c r="P228" s="71" t="n">
        <v>4</v>
      </c>
      <c r="Q228" s="72" t="n">
        <f aca="false">SUM(N228:P228)/IF((3-COUNTIF(N228:P228,"NE")=0),1,(3-COUNTIF(N228:P228,"NE")))</f>
        <v>4</v>
      </c>
      <c r="R228" s="72" t="n">
        <f aca="false">IF(Q228&lt;=2,0,Q228)</f>
        <v>4</v>
      </c>
      <c r="S228" s="73" t="n">
        <f aca="false">M228*R228</f>
        <v>5355.72</v>
      </c>
      <c r="T228" s="74" t="n">
        <f aca="false">$M$3</f>
        <v>4.94188619900111</v>
      </c>
      <c r="U228" s="75" t="n">
        <f aca="false">ROUNDDOWN(S228*T228,2)</f>
        <v>26467.35</v>
      </c>
      <c r="V228" s="76"/>
      <c r="W228" s="21"/>
      <c r="X228" s="78" t="n">
        <f aca="false">VLOOKUP(E228,SALARIO!$D$4:$G$252,4,FALSE())</f>
        <v>4016.79</v>
      </c>
      <c r="Y228" s="79" t="n">
        <f aca="false">U228</f>
        <v>26467.35</v>
      </c>
      <c r="Z228" s="80" t="n">
        <f aca="false">X228+Y228</f>
        <v>30484.14</v>
      </c>
      <c r="AA228" s="81" t="n">
        <f aca="false">IF(X228&lt;=15000,X228*AA$5,15000*AA$5)</f>
        <v>200.8395</v>
      </c>
      <c r="AB228" s="82" t="n">
        <f aca="false">IF(X228&lt;=15000,0,(X228-15000)*AB$5)</f>
        <v>0</v>
      </c>
      <c r="AC228" s="94" t="n">
        <f aca="false">SUM(AA228:AB228)</f>
        <v>200.8395</v>
      </c>
      <c r="AD228" s="84" t="n">
        <f aca="false">IF(Z228&lt;=15000,Z228*AD$5,15000*AD$5)</f>
        <v>750</v>
      </c>
      <c r="AE228" s="82" t="n">
        <f aca="false">IF(Z228&lt;=15000,0,(Z228-15000)*AE$5)</f>
        <v>1548.414</v>
      </c>
      <c r="AF228" s="85" t="n">
        <f aca="false">SUM(AD228:AE228)</f>
        <v>2298.414</v>
      </c>
      <c r="AG228" s="86" t="n">
        <f aca="false">AF228-AC228</f>
        <v>2097.5745</v>
      </c>
      <c r="AH228" s="84" t="n">
        <f aca="false">IF(X228&gt;3260,IF(X228&gt;9510,(9510-3260)*AH$5,(X228-3260)*AH$5),0)</f>
        <v>22.7037</v>
      </c>
      <c r="AI228" s="87" t="n">
        <f aca="false">IF(X228&gt;9510,IF(X228&gt;15000,(15000-9510)*AI$5,(X228-9510)*AI$5),0)</f>
        <v>0</v>
      </c>
      <c r="AJ228" s="87" t="n">
        <f aca="false">IF(X228&gt;15000,IF(X228&gt;20000,(20000-15000)*AJ$5,(X228-15000)*AJ$5),0)</f>
        <v>0</v>
      </c>
      <c r="AK228" s="87" t="n">
        <f aca="false">IF(X228&gt;20000,IF(X228&gt;25000,(25000-20000)*AK$5,(X228-20000)*AK$5),0)</f>
        <v>0</v>
      </c>
      <c r="AL228" s="87" t="n">
        <f aca="false">IF(X228&gt;25000,IF(X228&gt;30000,(30000-25000)*AL$5,(X228-25000)*AL$5),0)</f>
        <v>0</v>
      </c>
      <c r="AM228" s="82" t="n">
        <f aca="false">IF(X228&gt;30000,(X228-30000)*AM$5,0)</f>
        <v>0</v>
      </c>
      <c r="AN228" s="89" t="n">
        <f aca="false">SUM(AH228:AM228)</f>
        <v>22.7037</v>
      </c>
      <c r="AO228" s="84" t="n">
        <f aca="false">IF(Z228&gt;3260,IF(Z228&gt;9510,(9510-3260)*AO$5,(Z228-3260)*AO$5),0)</f>
        <v>187.5</v>
      </c>
      <c r="AP228" s="87" t="n">
        <f aca="false">IF(Z228&gt;9510,IF(Z228&gt;15000,(15000-9510)*AP$5,(Z228-9510)*AP$5),0)</f>
        <v>274.5</v>
      </c>
      <c r="AQ228" s="87" t="n">
        <f aca="false">IF(Z228&gt;15000,IF(Z228&gt;20000,(20000-15000)*AQ$5,(Z228-15000)*AQ$5),0)</f>
        <v>375</v>
      </c>
      <c r="AR228" s="87" t="n">
        <f aca="false">IF(Z228&gt;20000,IF(Z228&gt;25000,(25000-20000)*AR$5,(Z228-20000)*AR$5),0)</f>
        <v>500</v>
      </c>
      <c r="AS228" s="87" t="n">
        <f aca="false">IF(Z228&gt;25000,IF(Z228&gt;30000,(30000-25000)*AS$5,(Z228-25000)*AS$5),0)</f>
        <v>750</v>
      </c>
      <c r="AT228" s="82" t="n">
        <f aca="false">IF(Z228&gt;30000,(Z228-30000)*AT$5,0)</f>
        <v>96.8279999999999</v>
      </c>
      <c r="AU228" s="89" t="n">
        <f aca="false">SUM(AO228:AT228)</f>
        <v>2183.828</v>
      </c>
      <c r="AV228" s="90" t="n">
        <f aca="false">AU228-AN228</f>
        <v>2161.1243</v>
      </c>
      <c r="AW228" s="86"/>
      <c r="AX228" s="79" t="n">
        <f aca="false">Y228-AG228-AV228-AW228</f>
        <v>22208.6512</v>
      </c>
      <c r="AY228" s="91" t="s">
        <v>35</v>
      </c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  <c r="BO228" s="124"/>
      <c r="BP228" s="124"/>
      <c r="BQ228" s="124"/>
      <c r="BR228" s="124"/>
      <c r="BS228" s="124"/>
      <c r="BT228" s="124"/>
      <c r="BU228" s="124"/>
      <c r="BV228" s="124"/>
      <c r="BW228" s="124"/>
      <c r="BX228" s="124"/>
      <c r="BY228" s="124"/>
      <c r="BZ228" s="124"/>
      <c r="CA228" s="124"/>
    </row>
    <row r="229" customFormat="false" ht="16.5" hidden="false" customHeight="true" outlineLevel="0" collapsed="false">
      <c r="B229" s="62" t="n">
        <v>224</v>
      </c>
      <c r="C229" s="62"/>
      <c r="D229" s="62"/>
      <c r="E229" s="64" t="s">
        <v>270</v>
      </c>
      <c r="F229" s="65" t="s">
        <v>70</v>
      </c>
      <c r="G229" s="66" t="n">
        <v>186</v>
      </c>
      <c r="H229" s="67" t="n">
        <v>6172.72</v>
      </c>
      <c r="I229" s="66" t="n">
        <v>149</v>
      </c>
      <c r="J229" s="68" t="n">
        <v>3674.19</v>
      </c>
      <c r="K229" s="66" t="n">
        <v>185</v>
      </c>
      <c r="L229" s="69" t="n">
        <v>4561.91</v>
      </c>
      <c r="M229" s="70" t="n">
        <f aca="false">(H229+J229+L229)/3</f>
        <v>4802.94</v>
      </c>
      <c r="N229" s="71" t="n">
        <v>4</v>
      </c>
      <c r="O229" s="71" t="n">
        <v>4</v>
      </c>
      <c r="P229" s="71" t="n">
        <v>4</v>
      </c>
      <c r="Q229" s="72" t="n">
        <f aca="false">SUM(N229:P229)/IF((3-COUNTIF(N229:P229,"NE")=0),1,(3-COUNTIF(N229:P229,"NE")))</f>
        <v>4</v>
      </c>
      <c r="R229" s="72" t="n">
        <f aca="false">IF(Q229&lt;=2,0,Q229)</f>
        <v>4</v>
      </c>
      <c r="S229" s="73" t="n">
        <f aca="false">M229*R229</f>
        <v>19211.76</v>
      </c>
      <c r="T229" s="74" t="n">
        <f aca="false">$M$3</f>
        <v>4.94188619900111</v>
      </c>
      <c r="U229" s="75" t="n">
        <f aca="false">ROUNDDOWN(S229*T229,2)</f>
        <v>94942.33</v>
      </c>
      <c r="V229" s="76"/>
      <c r="W229" s="21"/>
      <c r="X229" s="78" t="n">
        <f aca="false">VLOOKUP(E229,SALARIO!$D$4:$G$252,4,FALSE())</f>
        <v>4561.91</v>
      </c>
      <c r="Y229" s="79" t="n">
        <f aca="false">U229</f>
        <v>94942.33</v>
      </c>
      <c r="Z229" s="80" t="n">
        <f aca="false">X229+Y229</f>
        <v>99504.24</v>
      </c>
      <c r="AA229" s="81" t="n">
        <f aca="false">IF(X229&lt;=15000,X229*AA$5,15000*AA$5)</f>
        <v>228.0955</v>
      </c>
      <c r="AB229" s="82" t="n">
        <f aca="false">IF(X229&lt;=15000,0,(X229-15000)*AB$5)</f>
        <v>0</v>
      </c>
      <c r="AC229" s="94" t="n">
        <f aca="false">SUM(AA229:AB229)</f>
        <v>228.0955</v>
      </c>
      <c r="AD229" s="84" t="n">
        <f aca="false">IF(Z229&lt;=15000,Z229*AD$5,15000*AD$5)</f>
        <v>750</v>
      </c>
      <c r="AE229" s="82" t="n">
        <f aca="false">IF(Z229&lt;=15000,0,(Z229-15000)*AE$5)</f>
        <v>8450.424</v>
      </c>
      <c r="AF229" s="85" t="n">
        <f aca="false">SUM(AD229:AE229)</f>
        <v>9200.424</v>
      </c>
      <c r="AG229" s="86" t="n">
        <f aca="false">AF229-AC229</f>
        <v>8972.3285</v>
      </c>
      <c r="AH229" s="84" t="n">
        <f aca="false">IF(X229&gt;3260,IF(X229&gt;9510,(9510-3260)*AH$5,(X229-3260)*AH$5),0)</f>
        <v>39.0573</v>
      </c>
      <c r="AI229" s="87" t="n">
        <f aca="false">IF(X229&gt;9510,IF(X229&gt;15000,(15000-9510)*AI$5,(X229-9510)*AI$5),0)</f>
        <v>0</v>
      </c>
      <c r="AJ229" s="87" t="n">
        <f aca="false">IF(X229&gt;15000,IF(X229&gt;20000,(20000-15000)*AJ$5,(X229-15000)*AJ$5),0)</f>
        <v>0</v>
      </c>
      <c r="AK229" s="87" t="n">
        <f aca="false">IF(X229&gt;20000,IF(X229&gt;25000,(25000-20000)*AK$5,(X229-20000)*AK$5),0)</f>
        <v>0</v>
      </c>
      <c r="AL229" s="87" t="n">
        <f aca="false">IF(X229&gt;25000,IF(X229&gt;30000,(30000-25000)*AL$5,(X229-25000)*AL$5),0)</f>
        <v>0</v>
      </c>
      <c r="AM229" s="82" t="n">
        <f aca="false">IF(X229&gt;30000,(X229-30000)*AM$5,0)</f>
        <v>0</v>
      </c>
      <c r="AN229" s="89" t="n">
        <f aca="false">SUM(AH229:AM229)</f>
        <v>39.0573</v>
      </c>
      <c r="AO229" s="84" t="n">
        <f aca="false">IF(Z229&gt;3260,IF(Z229&gt;9510,(9510-3260)*AO$5,(Z229-3260)*AO$5),0)</f>
        <v>187.5</v>
      </c>
      <c r="AP229" s="87" t="n">
        <f aca="false">IF(Z229&gt;9510,IF(Z229&gt;15000,(15000-9510)*AP$5,(Z229-9510)*AP$5),0)</f>
        <v>274.5</v>
      </c>
      <c r="AQ229" s="87" t="n">
        <f aca="false">IF(Z229&gt;15000,IF(Z229&gt;20000,(20000-15000)*AQ$5,(Z229-15000)*AQ$5),0)</f>
        <v>375</v>
      </c>
      <c r="AR229" s="87" t="n">
        <f aca="false">IF(Z229&gt;20000,IF(Z229&gt;25000,(25000-20000)*AR$5,(Z229-20000)*AR$5),0)</f>
        <v>500</v>
      </c>
      <c r="AS229" s="87" t="n">
        <f aca="false">IF(Z229&gt;25000,IF(Z229&gt;30000,(30000-25000)*AS$5,(Z229-25000)*AS$5),0)</f>
        <v>750</v>
      </c>
      <c r="AT229" s="82" t="n">
        <f aca="false">IF(Z229&gt;30000,(Z229-30000)*AT$5,0)</f>
        <v>13900.848</v>
      </c>
      <c r="AU229" s="89" t="n">
        <f aca="false">SUM(AO229:AT229)</f>
        <v>15987.848</v>
      </c>
      <c r="AV229" s="90" t="n">
        <f aca="false">AU229-AN229</f>
        <v>15948.7907</v>
      </c>
      <c r="AW229" s="86"/>
      <c r="AX229" s="79" t="n">
        <f aca="false">Y229-AG229-AV229-AW229</f>
        <v>70021.2108</v>
      </c>
      <c r="AY229" s="91" t="s">
        <v>35</v>
      </c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4"/>
      <c r="BQ229" s="124"/>
      <c r="BR229" s="124"/>
      <c r="BS229" s="124"/>
      <c r="BT229" s="124"/>
      <c r="BU229" s="124"/>
      <c r="BV229" s="124"/>
      <c r="BW229" s="124"/>
      <c r="BX229" s="124"/>
      <c r="BY229" s="124"/>
      <c r="BZ229" s="124"/>
      <c r="CA229" s="124"/>
    </row>
    <row r="230" customFormat="false" ht="16.5" hidden="false" customHeight="true" outlineLevel="0" collapsed="false">
      <c r="B230" s="63" t="n">
        <v>225</v>
      </c>
      <c r="C230" s="63"/>
      <c r="D230" s="63"/>
      <c r="E230" s="64" t="s">
        <v>271</v>
      </c>
      <c r="F230" s="65" t="s">
        <v>70</v>
      </c>
      <c r="G230" s="66" t="n">
        <v>106</v>
      </c>
      <c r="H230" s="67" t="n">
        <v>4948.15</v>
      </c>
      <c r="I230" s="66" t="n">
        <v>193</v>
      </c>
      <c r="J230" s="68" t="n">
        <v>4759.18</v>
      </c>
      <c r="K230" s="66" t="n">
        <v>185</v>
      </c>
      <c r="L230" s="69" t="n">
        <v>4561.91</v>
      </c>
      <c r="M230" s="70" t="n">
        <f aca="false">(H230+J230+L230)/3</f>
        <v>4756.41333333333</v>
      </c>
      <c r="N230" s="71" t="n">
        <v>4</v>
      </c>
      <c r="O230" s="71" t="n">
        <v>4</v>
      </c>
      <c r="P230" s="71" t="n">
        <v>4</v>
      </c>
      <c r="Q230" s="72" t="n">
        <f aca="false">SUM(N230:P230)/IF((3-COUNTIF(N230:P230,"NE")=0),1,(3-COUNTIF(N230:P230,"NE")))</f>
        <v>4</v>
      </c>
      <c r="R230" s="72" t="n">
        <f aca="false">IF(Q230&lt;=2,0,Q230)</f>
        <v>4</v>
      </c>
      <c r="S230" s="73" t="n">
        <f aca="false">M230*R230</f>
        <v>19025.6533333333</v>
      </c>
      <c r="T230" s="74" t="n">
        <f aca="false">$M$3</f>
        <v>4.94188619900111</v>
      </c>
      <c r="U230" s="75" t="n">
        <f aca="false">ROUNDDOWN(S230*T230,2)</f>
        <v>94022.61</v>
      </c>
      <c r="V230" s="76"/>
      <c r="W230" s="21"/>
      <c r="X230" s="78" t="n">
        <f aca="false">VLOOKUP(E230,SALARIO!$D$4:$G$252,4,FALSE())</f>
        <v>4561.91</v>
      </c>
      <c r="Y230" s="79" t="n">
        <f aca="false">U230</f>
        <v>94022.61</v>
      </c>
      <c r="Z230" s="80" t="n">
        <f aca="false">X230+Y230</f>
        <v>98584.52</v>
      </c>
      <c r="AA230" s="81" t="n">
        <f aca="false">IF(X230&lt;=15000,X230*AA$5,15000*AA$5)</f>
        <v>228.0955</v>
      </c>
      <c r="AB230" s="82" t="n">
        <f aca="false">IF(X230&lt;=15000,0,(X230-15000)*AB$5)</f>
        <v>0</v>
      </c>
      <c r="AC230" s="94" t="n">
        <f aca="false">SUM(AA230:AB230)</f>
        <v>228.0955</v>
      </c>
      <c r="AD230" s="84" t="n">
        <f aca="false">IF(Z230&lt;=15000,Z230*AD$5,15000*AD$5)</f>
        <v>750</v>
      </c>
      <c r="AE230" s="82" t="n">
        <f aca="false">IF(Z230&lt;=15000,0,(Z230-15000)*AE$5)</f>
        <v>8358.452</v>
      </c>
      <c r="AF230" s="85" t="n">
        <f aca="false">SUM(AD230:AE230)</f>
        <v>9108.452</v>
      </c>
      <c r="AG230" s="86" t="n">
        <f aca="false">AF230-AC230</f>
        <v>8880.3565</v>
      </c>
      <c r="AH230" s="84" t="n">
        <f aca="false">IF(X230&gt;3260,IF(X230&gt;9510,(9510-3260)*AH$5,(X230-3260)*AH$5),0)</f>
        <v>39.0573</v>
      </c>
      <c r="AI230" s="87" t="n">
        <f aca="false">IF(X230&gt;9510,IF(X230&gt;15000,(15000-9510)*AI$5,(X230-9510)*AI$5),0)</f>
        <v>0</v>
      </c>
      <c r="AJ230" s="87" t="n">
        <f aca="false">IF(X230&gt;15000,IF(X230&gt;20000,(20000-15000)*AJ$5,(X230-15000)*AJ$5),0)</f>
        <v>0</v>
      </c>
      <c r="AK230" s="87" t="n">
        <f aca="false">IF(X230&gt;20000,IF(X230&gt;25000,(25000-20000)*AK$5,(X230-20000)*AK$5),0)</f>
        <v>0</v>
      </c>
      <c r="AL230" s="87" t="n">
        <f aca="false">IF(X230&gt;25000,IF(X230&gt;30000,(30000-25000)*AL$5,(X230-25000)*AL$5),0)</f>
        <v>0</v>
      </c>
      <c r="AM230" s="82" t="n">
        <f aca="false">IF(X230&gt;30000,(X230-30000)*AM$5,0)</f>
        <v>0</v>
      </c>
      <c r="AN230" s="89" t="n">
        <f aca="false">SUM(AH230:AM230)</f>
        <v>39.0573</v>
      </c>
      <c r="AO230" s="84" t="n">
        <f aca="false">IF(Z230&gt;3260,IF(Z230&gt;9510,(9510-3260)*AO$5,(Z230-3260)*AO$5),0)</f>
        <v>187.5</v>
      </c>
      <c r="AP230" s="87" t="n">
        <f aca="false">IF(Z230&gt;9510,IF(Z230&gt;15000,(15000-9510)*AP$5,(Z230-9510)*AP$5),0)</f>
        <v>274.5</v>
      </c>
      <c r="AQ230" s="87" t="n">
        <f aca="false">IF(Z230&gt;15000,IF(Z230&gt;20000,(20000-15000)*AQ$5,(Z230-15000)*AQ$5),0)</f>
        <v>375</v>
      </c>
      <c r="AR230" s="87" t="n">
        <f aca="false">IF(Z230&gt;20000,IF(Z230&gt;25000,(25000-20000)*AR$5,(Z230-20000)*AR$5),0)</f>
        <v>500</v>
      </c>
      <c r="AS230" s="87" t="n">
        <f aca="false">IF(Z230&gt;25000,IF(Z230&gt;30000,(30000-25000)*AS$5,(Z230-25000)*AS$5),0)</f>
        <v>750</v>
      </c>
      <c r="AT230" s="82" t="n">
        <f aca="false">IF(Z230&gt;30000,(Z230-30000)*AT$5,0)</f>
        <v>13716.904</v>
      </c>
      <c r="AU230" s="89" t="n">
        <f aca="false">SUM(AO230:AT230)</f>
        <v>15803.904</v>
      </c>
      <c r="AV230" s="90" t="n">
        <f aca="false">AU230-AN230</f>
        <v>15764.8467</v>
      </c>
      <c r="AW230" s="86"/>
      <c r="AX230" s="79" t="n">
        <f aca="false">Y230-AG230-AV230-AW230</f>
        <v>69377.4068</v>
      </c>
      <c r="AY230" s="91" t="s">
        <v>35</v>
      </c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4"/>
      <c r="BQ230" s="124"/>
      <c r="BR230" s="124"/>
      <c r="BS230" s="124"/>
      <c r="BT230" s="124"/>
      <c r="BU230" s="124"/>
      <c r="BV230" s="124"/>
      <c r="BW230" s="124"/>
      <c r="BX230" s="124"/>
      <c r="BY230" s="124"/>
      <c r="BZ230" s="124"/>
      <c r="CA230" s="124"/>
    </row>
    <row r="231" customFormat="false" ht="16.5" hidden="false" customHeight="true" outlineLevel="0" collapsed="false">
      <c r="B231" s="63" t="n">
        <v>226</v>
      </c>
      <c r="C231" s="63"/>
      <c r="D231" s="63"/>
      <c r="E231" s="64" t="s">
        <v>272</v>
      </c>
      <c r="F231" s="65" t="s">
        <v>162</v>
      </c>
      <c r="G231" s="66" t="n">
        <v>186</v>
      </c>
      <c r="H231" s="67" t="n">
        <v>8413.96</v>
      </c>
      <c r="I231" s="66" t="n">
        <v>193</v>
      </c>
      <c r="J231" s="68" t="n">
        <v>7999.48</v>
      </c>
      <c r="K231" s="66" t="n">
        <v>185</v>
      </c>
      <c r="L231" s="69" t="n">
        <v>7667.89</v>
      </c>
      <c r="M231" s="70" t="n">
        <f aca="false">(H231+J231+L231)/3</f>
        <v>8027.11</v>
      </c>
      <c r="N231" s="71" t="n">
        <v>4</v>
      </c>
      <c r="O231" s="71" t="n">
        <v>4</v>
      </c>
      <c r="P231" s="71" t="n">
        <v>4</v>
      </c>
      <c r="Q231" s="72" t="n">
        <f aca="false">SUM(N231:P231)/IF((3-COUNTIF(N231:P231,"NE")=0),1,(3-COUNTIF(N231:P231,"NE")))</f>
        <v>4</v>
      </c>
      <c r="R231" s="72" t="n">
        <f aca="false">IF(Q231&lt;=2,0,Q231)</f>
        <v>4</v>
      </c>
      <c r="S231" s="73" t="n">
        <f aca="false">M231*R231</f>
        <v>32108.44</v>
      </c>
      <c r="T231" s="74" t="n">
        <f aca="false">$M$3</f>
        <v>4.94188619900111</v>
      </c>
      <c r="U231" s="75" t="n">
        <f aca="false">ROUNDDOWN(S231*T231,2)</f>
        <v>158676.25</v>
      </c>
      <c r="V231" s="76"/>
      <c r="W231" s="21"/>
      <c r="X231" s="78" t="n">
        <f aca="false">VLOOKUP(E231,SALARIO!$D$4:$G$252,4,FALSE())</f>
        <v>7667.89</v>
      </c>
      <c r="Y231" s="79" t="n">
        <f aca="false">U231</f>
        <v>158676.25</v>
      </c>
      <c r="Z231" s="80" t="n">
        <f aca="false">X231+Y231</f>
        <v>166344.14</v>
      </c>
      <c r="AA231" s="81" t="n">
        <f aca="false">IF(X231&lt;=15000,X231*AA$5,15000*AA$5)</f>
        <v>383.3945</v>
      </c>
      <c r="AB231" s="82" t="n">
        <f aca="false">IF(X231&lt;=15000,0,(X231-15000)*AB$5)</f>
        <v>0</v>
      </c>
      <c r="AC231" s="94" t="n">
        <f aca="false">SUM(AA231:AB231)</f>
        <v>383.3945</v>
      </c>
      <c r="AD231" s="84" t="n">
        <f aca="false">IF(Z231&lt;=15000,Z231*AD$5,15000*AD$5)</f>
        <v>750</v>
      </c>
      <c r="AE231" s="82" t="n">
        <f aca="false">IF(Z231&lt;=15000,0,(Z231-15000)*AE$5)</f>
        <v>15134.414</v>
      </c>
      <c r="AF231" s="85" t="n">
        <f aca="false">SUM(AD231:AE231)</f>
        <v>15884.414</v>
      </c>
      <c r="AG231" s="86" t="n">
        <f aca="false">AF231-AC231</f>
        <v>15501.0195</v>
      </c>
      <c r="AH231" s="84" t="n">
        <f aca="false">IF(X231&gt;3260,IF(X231&gt;9510,(9510-3260)*AH$5,(X231-3260)*AH$5),0)</f>
        <v>132.2367</v>
      </c>
      <c r="AI231" s="87" t="n">
        <f aca="false">IF(X231&gt;9510,IF(X231&gt;15000,(15000-9510)*AI$5,(X231-9510)*AI$5),0)</f>
        <v>0</v>
      </c>
      <c r="AJ231" s="87" t="n">
        <f aca="false">IF(X231&gt;15000,IF(X231&gt;20000,(20000-15000)*AJ$5,(X231-15000)*AJ$5),0)</f>
        <v>0</v>
      </c>
      <c r="AK231" s="87" t="n">
        <f aca="false">IF(X231&gt;20000,IF(X231&gt;25000,(25000-20000)*AK$5,(X231-20000)*AK$5),0)</f>
        <v>0</v>
      </c>
      <c r="AL231" s="87" t="n">
        <f aca="false">IF(X231&gt;25000,IF(X231&gt;30000,(30000-25000)*AL$5,(X231-25000)*AL$5),0)</f>
        <v>0</v>
      </c>
      <c r="AM231" s="82" t="n">
        <f aca="false">IF(X231&gt;30000,(X231-30000)*AM$5,0)</f>
        <v>0</v>
      </c>
      <c r="AN231" s="89" t="n">
        <f aca="false">SUM(AH231:AM231)</f>
        <v>132.2367</v>
      </c>
      <c r="AO231" s="84" t="n">
        <f aca="false">IF(Z231&gt;3260,IF(Z231&gt;9510,(9510-3260)*AO$5,(Z231-3260)*AO$5),0)</f>
        <v>187.5</v>
      </c>
      <c r="AP231" s="87" t="n">
        <f aca="false">IF(Z231&gt;9510,IF(Z231&gt;15000,(15000-9510)*AP$5,(Z231-9510)*AP$5),0)</f>
        <v>274.5</v>
      </c>
      <c r="AQ231" s="87" t="n">
        <f aca="false">IF(Z231&gt;15000,IF(Z231&gt;20000,(20000-15000)*AQ$5,(Z231-15000)*AQ$5),0)</f>
        <v>375</v>
      </c>
      <c r="AR231" s="87" t="n">
        <f aca="false">IF(Z231&gt;20000,IF(Z231&gt;25000,(25000-20000)*AR$5,(Z231-20000)*AR$5),0)</f>
        <v>500</v>
      </c>
      <c r="AS231" s="87" t="n">
        <f aca="false">IF(Z231&gt;25000,IF(Z231&gt;30000,(30000-25000)*AS$5,(Z231-25000)*AS$5),0)</f>
        <v>750</v>
      </c>
      <c r="AT231" s="82" t="n">
        <f aca="false">IF(Z231&gt;30000,(Z231-30000)*AT$5,0)</f>
        <v>27268.828</v>
      </c>
      <c r="AU231" s="89" t="n">
        <f aca="false">SUM(AO231:AT231)</f>
        <v>29355.828</v>
      </c>
      <c r="AV231" s="90" t="n">
        <f aca="false">AU231-AN231</f>
        <v>29223.5913</v>
      </c>
      <c r="AW231" s="86"/>
      <c r="AX231" s="79" t="n">
        <f aca="false">Y231-AG231-AV231-AW231</f>
        <v>113951.6392</v>
      </c>
      <c r="AY231" s="91" t="s">
        <v>35</v>
      </c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  <c r="BO231" s="124"/>
      <c r="BP231" s="124"/>
      <c r="BQ231" s="124"/>
      <c r="BR231" s="124"/>
      <c r="BS231" s="124"/>
      <c r="BT231" s="124"/>
      <c r="BU231" s="124"/>
      <c r="BV231" s="124"/>
      <c r="BW231" s="124"/>
      <c r="BX231" s="124"/>
      <c r="BY231" s="124"/>
      <c r="BZ231" s="124"/>
      <c r="CA231" s="124"/>
    </row>
    <row r="232" customFormat="false" ht="16.5" hidden="false" customHeight="true" outlineLevel="0" collapsed="false">
      <c r="B232" s="63" t="n">
        <v>227</v>
      </c>
      <c r="C232" s="63"/>
      <c r="D232" s="63"/>
      <c r="E232" s="64" t="s">
        <v>273</v>
      </c>
      <c r="F232" s="65" t="s">
        <v>57</v>
      </c>
      <c r="G232" s="66" t="n">
        <v>186</v>
      </c>
      <c r="H232" s="67" t="n">
        <v>6283.84</v>
      </c>
      <c r="I232" s="66" t="n">
        <v>96</v>
      </c>
      <c r="J232" s="68" t="n">
        <v>5991.68</v>
      </c>
      <c r="K232" s="66" t="n">
        <v>185</v>
      </c>
      <c r="L232" s="69" t="n">
        <v>5726.65</v>
      </c>
      <c r="M232" s="70" t="n">
        <f aca="false">(H232+J232+L232)/3</f>
        <v>6000.72333333333</v>
      </c>
      <c r="N232" s="71" t="n">
        <v>4</v>
      </c>
      <c r="O232" s="71" t="n">
        <v>4</v>
      </c>
      <c r="P232" s="71" t="n">
        <v>4</v>
      </c>
      <c r="Q232" s="72" t="n">
        <f aca="false">SUM(N232:P232)/IF((3-COUNTIF(N232:P232,"NE")=0),1,(3-COUNTIF(N232:P232,"NE")))</f>
        <v>4</v>
      </c>
      <c r="R232" s="72" t="n">
        <f aca="false">IF(Q232&lt;=2,0,Q232)</f>
        <v>4</v>
      </c>
      <c r="S232" s="73" t="n">
        <f aca="false">M232*R232</f>
        <v>24002.8933333333</v>
      </c>
      <c r="T232" s="74" t="n">
        <f aca="false">$M$3</f>
        <v>4.94188619900111</v>
      </c>
      <c r="U232" s="75" t="n">
        <f aca="false">ROUNDDOWN(S232*T232,2)</f>
        <v>118619.56</v>
      </c>
      <c r="V232" s="76"/>
      <c r="W232" s="21"/>
      <c r="X232" s="78" t="n">
        <f aca="false">VLOOKUP(E232,SALARIO!$D$4:$G$252,4,FALSE())</f>
        <v>5726.65</v>
      </c>
      <c r="Y232" s="79" t="n">
        <f aca="false">U232</f>
        <v>118619.56</v>
      </c>
      <c r="Z232" s="80" t="n">
        <f aca="false">X232+Y232</f>
        <v>124346.21</v>
      </c>
      <c r="AA232" s="81" t="n">
        <f aca="false">IF(X232&lt;=15000,X232*AA$5,15000*AA$5)</f>
        <v>286.3325</v>
      </c>
      <c r="AB232" s="82" t="n">
        <f aca="false">IF(X232&lt;=15000,0,(X232-15000)*AB$5)</f>
        <v>0</v>
      </c>
      <c r="AC232" s="94" t="n">
        <f aca="false">SUM(AA232:AB232)</f>
        <v>286.3325</v>
      </c>
      <c r="AD232" s="84" t="n">
        <f aca="false">IF(Z232&lt;=15000,Z232*AD$5,15000*AD$5)</f>
        <v>750</v>
      </c>
      <c r="AE232" s="82" t="n">
        <f aca="false">IF(Z232&lt;=15000,0,(Z232-15000)*AE$5)</f>
        <v>10934.621</v>
      </c>
      <c r="AF232" s="85" t="n">
        <f aca="false">SUM(AD232:AE232)</f>
        <v>11684.621</v>
      </c>
      <c r="AG232" s="86" t="n">
        <f aca="false">AF232-AC232</f>
        <v>11398.2885</v>
      </c>
      <c r="AH232" s="84" t="n">
        <f aca="false">IF(X232&gt;3260,IF(X232&gt;9510,(9510-3260)*AH$5,(X232-3260)*AH$5),0)</f>
        <v>73.9995</v>
      </c>
      <c r="AI232" s="87" t="n">
        <f aca="false">IF(X232&gt;9510,IF(X232&gt;15000,(15000-9510)*AI$5,(X232-9510)*AI$5),0)</f>
        <v>0</v>
      </c>
      <c r="AJ232" s="87" t="n">
        <f aca="false">IF(X232&gt;15000,IF(X232&gt;20000,(20000-15000)*AJ$5,(X232-15000)*AJ$5),0)</f>
        <v>0</v>
      </c>
      <c r="AK232" s="87" t="n">
        <f aca="false">IF(X232&gt;20000,IF(X232&gt;25000,(25000-20000)*AK$5,(X232-20000)*AK$5),0)</f>
        <v>0</v>
      </c>
      <c r="AL232" s="87" t="n">
        <f aca="false">IF(X232&gt;25000,IF(X232&gt;30000,(30000-25000)*AL$5,(X232-25000)*AL$5),0)</f>
        <v>0</v>
      </c>
      <c r="AM232" s="82" t="n">
        <f aca="false">IF(X232&gt;30000,(X232-30000)*AM$5,0)</f>
        <v>0</v>
      </c>
      <c r="AN232" s="89" t="n">
        <f aca="false">SUM(AH232:AM232)</f>
        <v>73.9995</v>
      </c>
      <c r="AO232" s="84" t="n">
        <f aca="false">IF(Z232&gt;3260,IF(Z232&gt;9510,(9510-3260)*AO$5,(Z232-3260)*AO$5),0)</f>
        <v>187.5</v>
      </c>
      <c r="AP232" s="87" t="n">
        <f aca="false">IF(Z232&gt;9510,IF(Z232&gt;15000,(15000-9510)*AP$5,(Z232-9510)*AP$5),0)</f>
        <v>274.5</v>
      </c>
      <c r="AQ232" s="87" t="n">
        <f aca="false">IF(Z232&gt;15000,IF(Z232&gt;20000,(20000-15000)*AQ$5,(Z232-15000)*AQ$5),0)</f>
        <v>375</v>
      </c>
      <c r="AR232" s="87" t="n">
        <f aca="false">IF(Z232&gt;20000,IF(Z232&gt;25000,(25000-20000)*AR$5,(Z232-20000)*AR$5),0)</f>
        <v>500</v>
      </c>
      <c r="AS232" s="87" t="n">
        <f aca="false">IF(Z232&gt;25000,IF(Z232&gt;30000,(30000-25000)*AS$5,(Z232-25000)*AS$5),0)</f>
        <v>750</v>
      </c>
      <c r="AT232" s="82" t="n">
        <f aca="false">IF(Z232&gt;30000,(Z232-30000)*AT$5,0)</f>
        <v>18869.242</v>
      </c>
      <c r="AU232" s="89" t="n">
        <f aca="false">SUM(AO232:AT232)</f>
        <v>20956.242</v>
      </c>
      <c r="AV232" s="90" t="n">
        <f aca="false">AU232-AN232</f>
        <v>20882.2425</v>
      </c>
      <c r="AW232" s="86"/>
      <c r="AX232" s="79" t="n">
        <f aca="false">Y232-AG232-AV232-AW232</f>
        <v>86339.029</v>
      </c>
      <c r="AY232" s="91" t="s">
        <v>35</v>
      </c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  <c r="BO232" s="124"/>
      <c r="BP232" s="124"/>
      <c r="BQ232" s="124"/>
      <c r="BR232" s="124"/>
      <c r="BS232" s="124"/>
      <c r="BT232" s="124"/>
      <c r="BU232" s="124"/>
      <c r="BV232" s="124"/>
      <c r="BW232" s="124"/>
      <c r="BX232" s="124"/>
      <c r="BY232" s="124"/>
      <c r="BZ232" s="124"/>
      <c r="CA232" s="124"/>
    </row>
    <row r="233" customFormat="false" ht="16.5" hidden="false" customHeight="true" outlineLevel="0" collapsed="false">
      <c r="B233" s="63" t="n">
        <v>228</v>
      </c>
      <c r="C233" s="63"/>
      <c r="D233" s="63"/>
      <c r="E233" s="64" t="s">
        <v>274</v>
      </c>
      <c r="F233" s="65" t="s">
        <v>57</v>
      </c>
      <c r="G233" s="66" t="n">
        <v>186</v>
      </c>
      <c r="H233" s="67" t="n">
        <v>6283.84</v>
      </c>
      <c r="I233" s="66" t="n">
        <v>193</v>
      </c>
      <c r="J233" s="68" t="n">
        <v>5974.29</v>
      </c>
      <c r="K233" s="66" t="n">
        <v>185</v>
      </c>
      <c r="L233" s="69" t="n">
        <v>5726.65</v>
      </c>
      <c r="M233" s="70" t="n">
        <f aca="false">(H233+J233+L233)/3</f>
        <v>5994.92666666667</v>
      </c>
      <c r="N233" s="71" t="n">
        <v>4</v>
      </c>
      <c r="O233" s="71" t="n">
        <v>4</v>
      </c>
      <c r="P233" s="71" t="n">
        <v>4</v>
      </c>
      <c r="Q233" s="72" t="n">
        <f aca="false">SUM(N233:P233)/IF((3-COUNTIF(N233:P233,"NE")=0),1,(3-COUNTIF(N233:P233,"NE")))</f>
        <v>4</v>
      </c>
      <c r="R233" s="72" t="n">
        <f aca="false">IF(Q233&lt;=2,0,Q233)</f>
        <v>4</v>
      </c>
      <c r="S233" s="73" t="n">
        <f aca="false">M233*R233</f>
        <v>23979.7066666667</v>
      </c>
      <c r="T233" s="74" t="n">
        <f aca="false">$M$3</f>
        <v>4.94188619900111</v>
      </c>
      <c r="U233" s="75" t="n">
        <f aca="false">ROUNDDOWN(S233*T233,2)</f>
        <v>118504.98</v>
      </c>
      <c r="V233" s="76"/>
      <c r="W233" s="21"/>
      <c r="X233" s="78" t="n">
        <f aca="false">VLOOKUP(E233,SALARIO!$D$4:$G$252,4,FALSE())</f>
        <v>5726.65</v>
      </c>
      <c r="Y233" s="79" t="n">
        <f aca="false">U233</f>
        <v>118504.98</v>
      </c>
      <c r="Z233" s="80" t="n">
        <f aca="false">X233+Y233</f>
        <v>124231.63</v>
      </c>
      <c r="AA233" s="81" t="n">
        <f aca="false">IF(X233&lt;=15000,X233*AA$5,15000*AA$5)</f>
        <v>286.3325</v>
      </c>
      <c r="AB233" s="82" t="n">
        <f aca="false">IF(X233&lt;=15000,0,(X233-15000)*AB$5)</f>
        <v>0</v>
      </c>
      <c r="AC233" s="94" t="n">
        <f aca="false">SUM(AA233:AB233)</f>
        <v>286.3325</v>
      </c>
      <c r="AD233" s="84" t="n">
        <f aca="false">IF(Z233&lt;=15000,Z233*AD$5,15000*AD$5)</f>
        <v>750</v>
      </c>
      <c r="AE233" s="82" t="n">
        <f aca="false">IF(Z233&lt;=15000,0,(Z233-15000)*AE$5)</f>
        <v>10923.163</v>
      </c>
      <c r="AF233" s="85" t="n">
        <f aca="false">SUM(AD233:AE233)</f>
        <v>11673.163</v>
      </c>
      <c r="AG233" s="86" t="n">
        <f aca="false">AF233-AC233</f>
        <v>11386.8305</v>
      </c>
      <c r="AH233" s="84" t="n">
        <f aca="false">IF(X233&gt;3260,IF(X233&gt;9510,(9510-3260)*AH$5,(X233-3260)*AH$5),0)</f>
        <v>73.9995</v>
      </c>
      <c r="AI233" s="87" t="n">
        <f aca="false">IF(X233&gt;9510,IF(X233&gt;15000,(15000-9510)*AI$5,(X233-9510)*AI$5),0)</f>
        <v>0</v>
      </c>
      <c r="AJ233" s="87" t="n">
        <f aca="false">IF(X233&gt;15000,IF(X233&gt;20000,(20000-15000)*AJ$5,(X233-15000)*AJ$5),0)</f>
        <v>0</v>
      </c>
      <c r="AK233" s="87" t="n">
        <f aca="false">IF(X233&gt;20000,IF(X233&gt;25000,(25000-20000)*AK$5,(X233-20000)*AK$5),0)</f>
        <v>0</v>
      </c>
      <c r="AL233" s="87" t="n">
        <f aca="false">IF(X233&gt;25000,IF(X233&gt;30000,(30000-25000)*AL$5,(X233-25000)*AL$5),0)</f>
        <v>0</v>
      </c>
      <c r="AM233" s="82" t="n">
        <f aca="false">IF(X233&gt;30000,(X233-30000)*AM$5,0)</f>
        <v>0</v>
      </c>
      <c r="AN233" s="89" t="n">
        <f aca="false">SUM(AH233:AM233)</f>
        <v>73.9995</v>
      </c>
      <c r="AO233" s="84" t="n">
        <f aca="false">IF(Z233&gt;3260,IF(Z233&gt;9510,(9510-3260)*AO$5,(Z233-3260)*AO$5),0)</f>
        <v>187.5</v>
      </c>
      <c r="AP233" s="87" t="n">
        <f aca="false">IF(Z233&gt;9510,IF(Z233&gt;15000,(15000-9510)*AP$5,(Z233-9510)*AP$5),0)</f>
        <v>274.5</v>
      </c>
      <c r="AQ233" s="87" t="n">
        <f aca="false">IF(Z233&gt;15000,IF(Z233&gt;20000,(20000-15000)*AQ$5,(Z233-15000)*AQ$5),0)</f>
        <v>375</v>
      </c>
      <c r="AR233" s="87" t="n">
        <f aca="false">IF(Z233&gt;20000,IF(Z233&gt;25000,(25000-20000)*AR$5,(Z233-20000)*AR$5),0)</f>
        <v>500</v>
      </c>
      <c r="AS233" s="87" t="n">
        <f aca="false">IF(Z233&gt;25000,IF(Z233&gt;30000,(30000-25000)*AS$5,(Z233-25000)*AS$5),0)</f>
        <v>750</v>
      </c>
      <c r="AT233" s="82" t="n">
        <f aca="false">IF(Z233&gt;30000,(Z233-30000)*AT$5,0)</f>
        <v>18846.326</v>
      </c>
      <c r="AU233" s="89" t="n">
        <f aca="false">SUM(AO233:AT233)</f>
        <v>20933.326</v>
      </c>
      <c r="AV233" s="90" t="n">
        <f aca="false">AU233-AN233</f>
        <v>20859.3265</v>
      </c>
      <c r="AW233" s="86"/>
      <c r="AX233" s="79" t="n">
        <f aca="false">Y233-AG233-AV233-AW233</f>
        <v>86258.823</v>
      </c>
      <c r="AY233" s="91" t="s">
        <v>35</v>
      </c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  <c r="BO233" s="124"/>
      <c r="BP233" s="124"/>
      <c r="BQ233" s="124"/>
      <c r="BR233" s="124"/>
      <c r="BS233" s="124"/>
      <c r="BT233" s="124"/>
      <c r="BU233" s="124"/>
      <c r="BV233" s="124"/>
      <c r="BW233" s="124"/>
      <c r="BX233" s="124"/>
      <c r="BY233" s="124"/>
      <c r="BZ233" s="124"/>
      <c r="CA233" s="124"/>
    </row>
    <row r="234" s="123" customFormat="true" ht="16.5" hidden="false" customHeight="true" outlineLevel="0" collapsed="false">
      <c r="B234" s="63" t="n">
        <v>229</v>
      </c>
      <c r="C234" s="63"/>
      <c r="D234" s="63"/>
      <c r="E234" s="64" t="s">
        <v>275</v>
      </c>
      <c r="F234" s="65" t="s">
        <v>45</v>
      </c>
      <c r="G234" s="66" t="n">
        <v>115</v>
      </c>
      <c r="H234" s="67" t="n">
        <v>9341.72</v>
      </c>
      <c r="I234" s="66" t="n">
        <v>193</v>
      </c>
      <c r="J234" s="68" t="n">
        <v>8809.55</v>
      </c>
      <c r="K234" s="66" t="n">
        <v>168</v>
      </c>
      <c r="L234" s="69" t="n">
        <v>8416.14</v>
      </c>
      <c r="M234" s="70" t="n">
        <f aca="false">(H234+J234+L234)/3</f>
        <v>8855.80333333333</v>
      </c>
      <c r="N234" s="71" t="n">
        <v>4</v>
      </c>
      <c r="O234" s="71" t="n">
        <v>4</v>
      </c>
      <c r="P234" s="71" t="n">
        <v>4</v>
      </c>
      <c r="Q234" s="72" t="n">
        <f aca="false">SUM(N234:P234)/IF((3-COUNTIF(N234:P234,"NE")=0),1,(3-COUNTIF(N234:P234,"NE")))</f>
        <v>4</v>
      </c>
      <c r="R234" s="72" t="n">
        <f aca="false">IF(Q234&lt;=2,0,Q234)</f>
        <v>4</v>
      </c>
      <c r="S234" s="73" t="n">
        <f aca="false">M234*R234</f>
        <v>35423.2133333333</v>
      </c>
      <c r="T234" s="74" t="n">
        <f aca="false">$M$3</f>
        <v>4.94188619900111</v>
      </c>
      <c r="U234" s="75" t="n">
        <f aca="false">ROUNDDOWN(S234*T234,2)</f>
        <v>175057.48</v>
      </c>
      <c r="V234" s="76"/>
      <c r="W234" s="21"/>
      <c r="X234" s="78" t="n">
        <f aca="false">VLOOKUP(E234,SALARIO!$D$4:$G$252,4,FALSE())</f>
        <v>8416.14</v>
      </c>
      <c r="Y234" s="79" t="n">
        <f aca="false">U234</f>
        <v>175057.48</v>
      </c>
      <c r="Z234" s="80" t="n">
        <f aca="false">X234+Y234</f>
        <v>183473.62</v>
      </c>
      <c r="AA234" s="81" t="n">
        <f aca="false">IF(X234&lt;=15000,X234*AA$5,15000*AA$5)</f>
        <v>420.807</v>
      </c>
      <c r="AB234" s="82" t="n">
        <f aca="false">IF(X234&lt;=15000,0,(X234-15000)*AB$5)</f>
        <v>0</v>
      </c>
      <c r="AC234" s="94" t="n">
        <f aca="false">SUM(AA234:AB234)</f>
        <v>420.807</v>
      </c>
      <c r="AD234" s="84" t="n">
        <f aca="false">IF(Z234&lt;=15000,Z234*AD$5,15000*AD$5)</f>
        <v>750</v>
      </c>
      <c r="AE234" s="82" t="n">
        <f aca="false">IF(Z234&lt;=15000,0,(Z234-15000)*AE$5)</f>
        <v>16847.362</v>
      </c>
      <c r="AF234" s="85" t="n">
        <f aca="false">SUM(AD234:AE234)</f>
        <v>17597.362</v>
      </c>
      <c r="AG234" s="86" t="n">
        <f aca="false">AF234-AC234</f>
        <v>17176.555</v>
      </c>
      <c r="AH234" s="84" t="n">
        <f aca="false">IF(X234&gt;3260,IF(X234&gt;9510,(9510-3260)*AH$5,(X234-3260)*AH$5),0)</f>
        <v>154.6842</v>
      </c>
      <c r="AI234" s="87" t="n">
        <f aca="false">IF(X234&gt;9510,IF(X234&gt;15000,(15000-9510)*AI$5,(X234-9510)*AI$5),0)</f>
        <v>0</v>
      </c>
      <c r="AJ234" s="87" t="n">
        <f aca="false">IF(X234&gt;15000,IF(X234&gt;20000,(20000-15000)*AJ$5,(X234-15000)*AJ$5),0)</f>
        <v>0</v>
      </c>
      <c r="AK234" s="87" t="n">
        <f aca="false">IF(X234&gt;20000,IF(X234&gt;25000,(25000-20000)*AK$5,(X234-20000)*AK$5),0)</f>
        <v>0</v>
      </c>
      <c r="AL234" s="87" t="n">
        <f aca="false">IF(X234&gt;25000,IF(X234&gt;30000,(30000-25000)*AL$5,(X234-25000)*AL$5),0)</f>
        <v>0</v>
      </c>
      <c r="AM234" s="82" t="n">
        <f aca="false">IF(X234&gt;30000,(X234-30000)*AM$5,0)</f>
        <v>0</v>
      </c>
      <c r="AN234" s="89" t="n">
        <f aca="false">SUM(AH234:AM234)</f>
        <v>154.6842</v>
      </c>
      <c r="AO234" s="84" t="n">
        <f aca="false">IF(Z234&gt;3260,IF(Z234&gt;9510,(9510-3260)*AO$5,(Z234-3260)*AO$5),0)</f>
        <v>187.5</v>
      </c>
      <c r="AP234" s="87" t="n">
        <f aca="false">IF(Z234&gt;9510,IF(Z234&gt;15000,(15000-9510)*AP$5,(Z234-9510)*AP$5),0)</f>
        <v>274.5</v>
      </c>
      <c r="AQ234" s="87" t="n">
        <f aca="false">IF(Z234&gt;15000,IF(Z234&gt;20000,(20000-15000)*AQ$5,(Z234-15000)*AQ$5),0)</f>
        <v>375</v>
      </c>
      <c r="AR234" s="87" t="n">
        <f aca="false">IF(Z234&gt;20000,IF(Z234&gt;25000,(25000-20000)*AR$5,(Z234-20000)*AR$5),0)</f>
        <v>500</v>
      </c>
      <c r="AS234" s="87" t="n">
        <f aca="false">IF(Z234&gt;25000,IF(Z234&gt;30000,(30000-25000)*AS$5,(Z234-25000)*AS$5),0)</f>
        <v>750</v>
      </c>
      <c r="AT234" s="82" t="n">
        <f aca="false">IF(Z234&gt;30000,(Z234-30000)*AT$5,0)</f>
        <v>30694.724</v>
      </c>
      <c r="AU234" s="89" t="n">
        <f aca="false">SUM(AO234:AT234)</f>
        <v>32781.724</v>
      </c>
      <c r="AV234" s="90" t="n">
        <f aca="false">AU234-AN234</f>
        <v>32627.0398</v>
      </c>
      <c r="AW234" s="86"/>
      <c r="AX234" s="79" t="n">
        <f aca="false">Y234-AG234-AV234-AW234</f>
        <v>125253.8852</v>
      </c>
      <c r="AY234" s="91" t="s">
        <v>35</v>
      </c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  <c r="BO234" s="124"/>
      <c r="BP234" s="124"/>
      <c r="BQ234" s="124"/>
      <c r="BR234" s="124"/>
      <c r="BS234" s="124"/>
      <c r="BT234" s="124"/>
      <c r="BU234" s="124"/>
      <c r="BV234" s="124"/>
      <c r="BW234" s="124"/>
      <c r="BX234" s="124"/>
      <c r="BY234" s="124"/>
      <c r="BZ234" s="124"/>
      <c r="CA234" s="124"/>
    </row>
    <row r="235" customFormat="false" ht="26.25" hidden="false" customHeight="true" outlineLevel="0" collapsed="false">
      <c r="B235" s="63" t="n">
        <v>230</v>
      </c>
      <c r="C235" s="63"/>
      <c r="D235" s="63"/>
      <c r="E235" s="64" t="s">
        <v>276</v>
      </c>
      <c r="F235" s="65" t="s">
        <v>45</v>
      </c>
      <c r="G235" s="66" t="n">
        <v>186</v>
      </c>
      <c r="H235" s="67" t="n">
        <v>9266</v>
      </c>
      <c r="I235" s="66" t="n">
        <v>193</v>
      </c>
      <c r="J235" s="68" t="n">
        <v>8809.55</v>
      </c>
      <c r="K235" s="66" t="n">
        <v>185</v>
      </c>
      <c r="L235" s="69" t="n">
        <v>8444.39</v>
      </c>
      <c r="M235" s="70" t="n">
        <f aca="false">(H235+J235+L235)/3</f>
        <v>8839.98</v>
      </c>
      <c r="N235" s="71" t="n">
        <v>4</v>
      </c>
      <c r="O235" s="71" t="n">
        <v>4</v>
      </c>
      <c r="P235" s="71" t="n">
        <v>4</v>
      </c>
      <c r="Q235" s="72" t="n">
        <f aca="false">SUM(N235:P235)/IF((3-COUNTIF(N235:P235,"NE")=0),1,(3-COUNTIF(N235:P235,"NE")))</f>
        <v>4</v>
      </c>
      <c r="R235" s="72" t="n">
        <f aca="false">IF(Q235&lt;=2,0,Q235)</f>
        <v>4</v>
      </c>
      <c r="S235" s="73" t="n">
        <f aca="false">M235*R235</f>
        <v>35359.92</v>
      </c>
      <c r="T235" s="74" t="n">
        <f aca="false">$M$3</f>
        <v>4.94188619900111</v>
      </c>
      <c r="U235" s="75" t="n">
        <f aca="false">ROUNDDOWN(S235*T235,2)</f>
        <v>174744.7</v>
      </c>
      <c r="V235" s="76"/>
      <c r="W235" s="21"/>
      <c r="X235" s="78" t="n">
        <f aca="false">VLOOKUP(E235,SALARIO!$D$4:$G$252,4,FALSE())</f>
        <v>10621.86</v>
      </c>
      <c r="Y235" s="79" t="n">
        <f aca="false">U235</f>
        <v>174744.7</v>
      </c>
      <c r="Z235" s="80" t="n">
        <f aca="false">X235+Y235</f>
        <v>185366.56</v>
      </c>
      <c r="AA235" s="81" t="n">
        <f aca="false">IF(X235&lt;=15000,X235*AA$5,15000*AA$5)</f>
        <v>531.093</v>
      </c>
      <c r="AB235" s="82" t="n">
        <f aca="false">IF(X235&lt;=15000,0,(X235-15000)*AB$5)</f>
        <v>0</v>
      </c>
      <c r="AC235" s="94" t="n">
        <f aca="false">SUM(AA235:AB235)</f>
        <v>531.093</v>
      </c>
      <c r="AD235" s="84" t="n">
        <f aca="false">IF(Z235&lt;=15000,Z235*AD$5,15000*AD$5)</f>
        <v>750</v>
      </c>
      <c r="AE235" s="82" t="n">
        <f aca="false">IF(Z235&lt;=15000,0,(Z235-15000)*AE$5)</f>
        <v>17036.656</v>
      </c>
      <c r="AF235" s="85" t="n">
        <f aca="false">SUM(AD235:AE235)</f>
        <v>17786.656</v>
      </c>
      <c r="AG235" s="86" t="n">
        <f aca="false">AF235-AC235</f>
        <v>17255.563</v>
      </c>
      <c r="AH235" s="84" t="n">
        <f aca="false">IF(X235&gt;3260,IF(X235&gt;9510,(9510-3260)*AH$5,(X235-3260)*AH$5),0)</f>
        <v>187.5</v>
      </c>
      <c r="AI235" s="87" t="n">
        <f aca="false">IF(X235&gt;9510,IF(X235&gt;15000,(15000-9510)*AI$5,(X235-9510)*AI$5),0)</f>
        <v>55.5929999999999</v>
      </c>
      <c r="AJ235" s="87" t="n">
        <f aca="false">IF(X235&gt;15000,IF(X235&gt;20000,(20000-15000)*AJ$5,(X235-15000)*AJ$5),0)</f>
        <v>0</v>
      </c>
      <c r="AK235" s="87" t="n">
        <f aca="false">IF(X235&gt;20000,IF(X235&gt;25000,(25000-20000)*AK$5,(X235-20000)*AK$5),0)</f>
        <v>0</v>
      </c>
      <c r="AL235" s="87" t="n">
        <f aca="false">IF(X235&gt;25000,IF(X235&gt;30000,(30000-25000)*AL$5,(X235-25000)*AL$5),0)</f>
        <v>0</v>
      </c>
      <c r="AM235" s="82" t="n">
        <f aca="false">IF(X235&gt;30000,(X235-30000)*AM$5,0)</f>
        <v>0</v>
      </c>
      <c r="AN235" s="89" t="n">
        <f aca="false">SUM(AH235:AM235)</f>
        <v>243.093</v>
      </c>
      <c r="AO235" s="84" t="n">
        <f aca="false">IF(Z235&gt;3260,IF(Z235&gt;9510,(9510-3260)*AO$5,(Z235-3260)*AO$5),0)</f>
        <v>187.5</v>
      </c>
      <c r="AP235" s="87" t="n">
        <f aca="false">IF(Z235&gt;9510,IF(Z235&gt;15000,(15000-9510)*AP$5,(Z235-9510)*AP$5),0)</f>
        <v>274.5</v>
      </c>
      <c r="AQ235" s="87" t="n">
        <f aca="false">IF(Z235&gt;15000,IF(Z235&gt;20000,(20000-15000)*AQ$5,(Z235-15000)*AQ$5),0)</f>
        <v>375</v>
      </c>
      <c r="AR235" s="87" t="n">
        <f aca="false">IF(Z235&gt;20000,IF(Z235&gt;25000,(25000-20000)*AR$5,(Z235-20000)*AR$5),0)</f>
        <v>500</v>
      </c>
      <c r="AS235" s="87" t="n">
        <f aca="false">IF(Z235&gt;25000,IF(Z235&gt;30000,(30000-25000)*AS$5,(Z235-25000)*AS$5),0)</f>
        <v>750</v>
      </c>
      <c r="AT235" s="82" t="n">
        <f aca="false">IF(Z235&gt;30000,(Z235-30000)*AT$5,0)</f>
        <v>31073.312</v>
      </c>
      <c r="AU235" s="89" t="n">
        <f aca="false">SUM(AO235:AT235)</f>
        <v>33160.312</v>
      </c>
      <c r="AV235" s="90" t="n">
        <f aca="false">AU235-AN235</f>
        <v>32917.219</v>
      </c>
      <c r="AW235" s="86"/>
      <c r="AX235" s="79" t="n">
        <f aca="false">Y235-AG235-AV235-AW235</f>
        <v>124571.918</v>
      </c>
      <c r="AY235" s="91" t="s">
        <v>35</v>
      </c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  <c r="BO235" s="124"/>
      <c r="BP235" s="124"/>
      <c r="BQ235" s="124"/>
      <c r="BR235" s="124"/>
      <c r="BS235" s="124"/>
      <c r="BT235" s="124"/>
      <c r="BU235" s="124"/>
      <c r="BV235" s="124"/>
      <c r="BW235" s="124"/>
      <c r="BX235" s="124"/>
      <c r="BY235" s="124"/>
      <c r="BZ235" s="124"/>
      <c r="CA235" s="124"/>
    </row>
    <row r="236" customFormat="false" ht="16.5" hidden="false" customHeight="true" outlineLevel="0" collapsed="false">
      <c r="B236" s="62" t="n">
        <v>231</v>
      </c>
      <c r="C236" s="62"/>
      <c r="D236" s="62"/>
      <c r="E236" s="64" t="s">
        <v>277</v>
      </c>
      <c r="F236" s="65" t="s">
        <v>34</v>
      </c>
      <c r="G236" s="66" t="n">
        <v>186</v>
      </c>
      <c r="H236" s="67" t="n">
        <v>7348.9</v>
      </c>
      <c r="I236" s="66" t="n">
        <v>193</v>
      </c>
      <c r="J236" s="68" t="n">
        <v>6986.88</v>
      </c>
      <c r="K236" s="66" t="n">
        <v>185</v>
      </c>
      <c r="L236" s="69" t="n">
        <v>6697.27</v>
      </c>
      <c r="M236" s="70" t="n">
        <f aca="false">(H236+J236+L236)/3</f>
        <v>7011.01666666667</v>
      </c>
      <c r="N236" s="71" t="n">
        <v>4</v>
      </c>
      <c r="O236" s="71" t="n">
        <v>4</v>
      </c>
      <c r="P236" s="71" t="n">
        <v>4</v>
      </c>
      <c r="Q236" s="72" t="n">
        <f aca="false">SUM(N236:P236)/IF((3-COUNTIF(N236:P236,"NE")=0),1,(3-COUNTIF(N236:P236,"NE")))</f>
        <v>4</v>
      </c>
      <c r="R236" s="72" t="n">
        <f aca="false">IF(Q236&lt;=2,0,Q236)</f>
        <v>4</v>
      </c>
      <c r="S236" s="73" t="n">
        <f aca="false">M236*R236</f>
        <v>28044.0666666667</v>
      </c>
      <c r="T236" s="74" t="n">
        <f aca="false">$M$3</f>
        <v>4.94188619900111</v>
      </c>
      <c r="U236" s="75" t="n">
        <f aca="false">ROUNDDOWN(S236*T236,2)</f>
        <v>138590.58</v>
      </c>
      <c r="V236" s="76"/>
      <c r="W236" s="21"/>
      <c r="X236" s="78" t="n">
        <f aca="false">VLOOKUP(E236,SALARIO!$D$4:$G$252,4,FALSE())</f>
        <v>6697.27</v>
      </c>
      <c r="Y236" s="79" t="n">
        <f aca="false">U236</f>
        <v>138590.58</v>
      </c>
      <c r="Z236" s="80" t="n">
        <f aca="false">X236+Y236</f>
        <v>145287.85</v>
      </c>
      <c r="AA236" s="81" t="n">
        <f aca="false">IF(X236&lt;=15000,X236*AA$5,15000*AA$5)</f>
        <v>334.8635</v>
      </c>
      <c r="AB236" s="82" t="n">
        <f aca="false">IF(X236&lt;=15000,0,(X236-15000)*AB$5)</f>
        <v>0</v>
      </c>
      <c r="AC236" s="94" t="n">
        <f aca="false">SUM(AA236:AB236)</f>
        <v>334.8635</v>
      </c>
      <c r="AD236" s="84" t="n">
        <f aca="false">IF(Z236&lt;=15000,Z236*AD$5,15000*AD$5)</f>
        <v>750</v>
      </c>
      <c r="AE236" s="82" t="n">
        <f aca="false">IF(Z236&lt;=15000,0,(Z236-15000)*AE$5)</f>
        <v>13028.785</v>
      </c>
      <c r="AF236" s="85" t="n">
        <f aca="false">SUM(AD236:AE236)</f>
        <v>13778.785</v>
      </c>
      <c r="AG236" s="86" t="n">
        <f aca="false">AF236-AC236</f>
        <v>13443.9215</v>
      </c>
      <c r="AH236" s="84" t="n">
        <f aca="false">IF(X236&gt;3260,IF(X236&gt;9510,(9510-3260)*AH$5,(X236-3260)*AH$5),0)</f>
        <v>103.1181</v>
      </c>
      <c r="AI236" s="87" t="n">
        <f aca="false">IF(X236&gt;9510,IF(X236&gt;15000,(15000-9510)*AI$5,(X236-9510)*AI$5),0)</f>
        <v>0</v>
      </c>
      <c r="AJ236" s="87" t="n">
        <f aca="false">IF(X236&gt;15000,IF(X236&gt;20000,(20000-15000)*AJ$5,(X236-15000)*AJ$5),0)</f>
        <v>0</v>
      </c>
      <c r="AK236" s="87" t="n">
        <f aca="false">IF(X236&gt;20000,IF(X236&gt;25000,(25000-20000)*AK$5,(X236-20000)*AK$5),0)</f>
        <v>0</v>
      </c>
      <c r="AL236" s="87" t="n">
        <f aca="false">IF(X236&gt;25000,IF(X236&gt;30000,(30000-25000)*AL$5,(X236-25000)*AL$5),0)</f>
        <v>0</v>
      </c>
      <c r="AM236" s="82" t="n">
        <f aca="false">IF(X236&gt;30000,(X236-30000)*AM$5,0)</f>
        <v>0</v>
      </c>
      <c r="AN236" s="89" t="n">
        <f aca="false">SUM(AH236:AM236)</f>
        <v>103.1181</v>
      </c>
      <c r="AO236" s="84" t="n">
        <f aca="false">IF(Z236&gt;3260,IF(Z236&gt;9510,(9510-3260)*AO$5,(Z236-3260)*AO$5),0)</f>
        <v>187.5</v>
      </c>
      <c r="AP236" s="87" t="n">
        <f aca="false">IF(Z236&gt;9510,IF(Z236&gt;15000,(15000-9510)*AP$5,(Z236-9510)*AP$5),0)</f>
        <v>274.5</v>
      </c>
      <c r="AQ236" s="87" t="n">
        <f aca="false">IF(Z236&gt;15000,IF(Z236&gt;20000,(20000-15000)*AQ$5,(Z236-15000)*AQ$5),0)</f>
        <v>375</v>
      </c>
      <c r="AR236" s="87" t="n">
        <f aca="false">IF(Z236&gt;20000,IF(Z236&gt;25000,(25000-20000)*AR$5,(Z236-20000)*AR$5),0)</f>
        <v>500</v>
      </c>
      <c r="AS236" s="87" t="n">
        <f aca="false">IF(Z236&gt;25000,IF(Z236&gt;30000,(30000-25000)*AS$5,(Z236-25000)*AS$5),0)</f>
        <v>750</v>
      </c>
      <c r="AT236" s="82" t="n">
        <f aca="false">IF(Z236&gt;30000,(Z236-30000)*AT$5,0)</f>
        <v>23057.57</v>
      </c>
      <c r="AU236" s="89" t="n">
        <f aca="false">SUM(AO236:AT236)</f>
        <v>25144.57</v>
      </c>
      <c r="AV236" s="90" t="n">
        <f aca="false">AU236-AN236</f>
        <v>25041.4519</v>
      </c>
      <c r="AW236" s="86"/>
      <c r="AX236" s="79" t="n">
        <f aca="false">Y236-AG236-AV236-AW236</f>
        <v>100105.2066</v>
      </c>
      <c r="AY236" s="91" t="s">
        <v>35</v>
      </c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  <c r="BO236" s="124"/>
      <c r="BP236" s="124"/>
      <c r="BQ236" s="124"/>
      <c r="BR236" s="124"/>
      <c r="BS236" s="124"/>
      <c r="BT236" s="124"/>
      <c r="BU236" s="124"/>
      <c r="BV236" s="124"/>
      <c r="BW236" s="124"/>
      <c r="BX236" s="124"/>
      <c r="BY236" s="124"/>
      <c r="BZ236" s="124"/>
      <c r="CA236" s="124"/>
    </row>
    <row r="237" customFormat="false" ht="16.5" hidden="false" customHeight="true" outlineLevel="0" collapsed="false">
      <c r="B237" s="63" t="n">
        <v>232</v>
      </c>
      <c r="C237" s="63"/>
      <c r="D237" s="63"/>
      <c r="E237" s="64" t="s">
        <v>278</v>
      </c>
      <c r="F237" s="65" t="s">
        <v>34</v>
      </c>
      <c r="G237" s="66" t="n">
        <v>186</v>
      </c>
      <c r="H237" s="67" t="n">
        <v>7348.9</v>
      </c>
      <c r="I237" s="66" t="n">
        <v>193</v>
      </c>
      <c r="J237" s="68" t="n">
        <v>6986.88</v>
      </c>
      <c r="K237" s="66" t="n">
        <v>185</v>
      </c>
      <c r="L237" s="69" t="n">
        <v>6697.27</v>
      </c>
      <c r="M237" s="70" t="n">
        <f aca="false">(H237+J237+L237)/3</f>
        <v>7011.01666666667</v>
      </c>
      <c r="N237" s="71" t="n">
        <v>4</v>
      </c>
      <c r="O237" s="71" t="n">
        <v>4</v>
      </c>
      <c r="P237" s="71" t="n">
        <v>4</v>
      </c>
      <c r="Q237" s="72" t="n">
        <f aca="false">SUM(N237:P237)/IF((3-COUNTIF(N237:P237,"NE")=0),1,(3-COUNTIF(N237:P237,"NE")))</f>
        <v>4</v>
      </c>
      <c r="R237" s="72" t="n">
        <f aca="false">IF(Q237&lt;=2,0,Q237)</f>
        <v>4</v>
      </c>
      <c r="S237" s="73" t="n">
        <f aca="false">M237*R237</f>
        <v>28044.0666666667</v>
      </c>
      <c r="T237" s="74" t="n">
        <f aca="false">$M$3</f>
        <v>4.94188619900111</v>
      </c>
      <c r="U237" s="75" t="n">
        <f aca="false">ROUNDDOWN(S237*T237,2)</f>
        <v>138590.58</v>
      </c>
      <c r="V237" s="76"/>
      <c r="W237" s="21"/>
      <c r="X237" s="78" t="n">
        <f aca="false">VLOOKUP(E237,SALARIO!$D$4:$G$252,4,FALSE())</f>
        <v>6697.27</v>
      </c>
      <c r="Y237" s="79" t="n">
        <f aca="false">U237</f>
        <v>138590.58</v>
      </c>
      <c r="Z237" s="80" t="n">
        <f aca="false">X237+Y237</f>
        <v>145287.85</v>
      </c>
      <c r="AA237" s="81" t="n">
        <f aca="false">IF(X237&lt;=15000,X237*AA$5,15000*AA$5)</f>
        <v>334.8635</v>
      </c>
      <c r="AB237" s="82" t="n">
        <f aca="false">IF(X237&lt;=15000,0,(X237-15000)*AB$5)</f>
        <v>0</v>
      </c>
      <c r="AC237" s="94" t="n">
        <f aca="false">SUM(AA237:AB237)</f>
        <v>334.8635</v>
      </c>
      <c r="AD237" s="84" t="n">
        <f aca="false">IF(Z237&lt;=15000,Z237*AD$5,15000*AD$5)</f>
        <v>750</v>
      </c>
      <c r="AE237" s="82" t="n">
        <f aca="false">IF(Z237&lt;=15000,0,(Z237-15000)*AE$5)</f>
        <v>13028.785</v>
      </c>
      <c r="AF237" s="85" t="n">
        <f aca="false">SUM(AD237:AE237)</f>
        <v>13778.785</v>
      </c>
      <c r="AG237" s="86" t="n">
        <f aca="false">AF237-AC237</f>
        <v>13443.9215</v>
      </c>
      <c r="AH237" s="84" t="n">
        <f aca="false">IF(X237&gt;3260,IF(X237&gt;9510,(9510-3260)*AH$5,(X237-3260)*AH$5),0)</f>
        <v>103.1181</v>
      </c>
      <c r="AI237" s="87" t="n">
        <f aca="false">IF(X237&gt;9510,IF(X237&gt;15000,(15000-9510)*AI$5,(X237-9510)*AI$5),0)</f>
        <v>0</v>
      </c>
      <c r="AJ237" s="87" t="n">
        <f aca="false">IF(X237&gt;15000,IF(X237&gt;20000,(20000-15000)*AJ$5,(X237-15000)*AJ$5),0)</f>
        <v>0</v>
      </c>
      <c r="AK237" s="87" t="n">
        <f aca="false">IF(X237&gt;20000,IF(X237&gt;25000,(25000-20000)*AK$5,(X237-20000)*AK$5),0)</f>
        <v>0</v>
      </c>
      <c r="AL237" s="87" t="n">
        <f aca="false">IF(X237&gt;25000,IF(X237&gt;30000,(30000-25000)*AL$5,(X237-25000)*AL$5),0)</f>
        <v>0</v>
      </c>
      <c r="AM237" s="82" t="n">
        <f aca="false">IF(X237&gt;30000,(X237-30000)*AM$5,0)</f>
        <v>0</v>
      </c>
      <c r="AN237" s="89" t="n">
        <f aca="false">SUM(AH237:AM237)</f>
        <v>103.1181</v>
      </c>
      <c r="AO237" s="84" t="n">
        <f aca="false">IF(Z237&gt;3260,IF(Z237&gt;9510,(9510-3260)*AO$5,(Z237-3260)*AO$5),0)</f>
        <v>187.5</v>
      </c>
      <c r="AP237" s="87" t="n">
        <f aca="false">IF(Z237&gt;9510,IF(Z237&gt;15000,(15000-9510)*AP$5,(Z237-9510)*AP$5),0)</f>
        <v>274.5</v>
      </c>
      <c r="AQ237" s="87" t="n">
        <f aca="false">IF(Z237&gt;15000,IF(Z237&gt;20000,(20000-15000)*AQ$5,(Z237-15000)*AQ$5),0)</f>
        <v>375</v>
      </c>
      <c r="AR237" s="87" t="n">
        <f aca="false">IF(Z237&gt;20000,IF(Z237&gt;25000,(25000-20000)*AR$5,(Z237-20000)*AR$5),0)</f>
        <v>500</v>
      </c>
      <c r="AS237" s="87" t="n">
        <f aca="false">IF(Z237&gt;25000,IF(Z237&gt;30000,(30000-25000)*AS$5,(Z237-25000)*AS$5),0)</f>
        <v>750</v>
      </c>
      <c r="AT237" s="82" t="n">
        <f aca="false">IF(Z237&gt;30000,(Z237-30000)*AT$5,0)</f>
        <v>23057.57</v>
      </c>
      <c r="AU237" s="89" t="n">
        <f aca="false">SUM(AO237:AT237)</f>
        <v>25144.57</v>
      </c>
      <c r="AV237" s="90" t="n">
        <f aca="false">AU237-AN237</f>
        <v>25041.4519</v>
      </c>
      <c r="AW237" s="86"/>
      <c r="AX237" s="79" t="n">
        <f aca="false">Y237-AG237-AV237-AW237</f>
        <v>100105.2066</v>
      </c>
      <c r="AY237" s="91" t="s">
        <v>35</v>
      </c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  <c r="BO237" s="124"/>
      <c r="BP237" s="124"/>
      <c r="BQ237" s="124"/>
      <c r="BR237" s="124"/>
      <c r="BS237" s="124"/>
      <c r="BT237" s="124"/>
      <c r="BU237" s="124"/>
      <c r="BV237" s="124"/>
      <c r="BW237" s="124"/>
      <c r="BX237" s="124"/>
      <c r="BY237" s="124"/>
      <c r="BZ237" s="124"/>
      <c r="CA237" s="124"/>
    </row>
    <row r="238" s="95" customFormat="true" ht="16.5" hidden="false" customHeight="true" outlineLevel="0" collapsed="false">
      <c r="B238" s="63" t="n">
        <v>233</v>
      </c>
      <c r="C238" s="63"/>
      <c r="D238" s="63"/>
      <c r="E238" s="64" t="s">
        <v>279</v>
      </c>
      <c r="F238" s="65" t="s">
        <v>34</v>
      </c>
      <c r="G238" s="66" t="n">
        <v>186</v>
      </c>
      <c r="H238" s="67" t="n">
        <v>7348.9</v>
      </c>
      <c r="I238" s="66" t="n">
        <v>193</v>
      </c>
      <c r="J238" s="68" t="n">
        <v>6986.88</v>
      </c>
      <c r="K238" s="66" t="n">
        <v>185</v>
      </c>
      <c r="L238" s="69" t="n">
        <v>6697.27</v>
      </c>
      <c r="M238" s="70" t="n">
        <f aca="false">(H238+J238+L238)/3</f>
        <v>7011.01666666667</v>
      </c>
      <c r="N238" s="71" t="n">
        <v>4</v>
      </c>
      <c r="O238" s="71" t="n">
        <v>4</v>
      </c>
      <c r="P238" s="71" t="n">
        <v>4</v>
      </c>
      <c r="Q238" s="72" t="n">
        <f aca="false">SUM(N238:P238)/IF((3-COUNTIF(N238:P238,"NE")=0),1,(3-COUNTIF(N238:P238,"NE")))</f>
        <v>4</v>
      </c>
      <c r="R238" s="72" t="n">
        <f aca="false">IF(Q238&lt;=2,0,Q238)</f>
        <v>4</v>
      </c>
      <c r="S238" s="73" t="n">
        <f aca="false">M238*R238</f>
        <v>28044.0666666667</v>
      </c>
      <c r="T238" s="74" t="n">
        <f aca="false">$M$3</f>
        <v>4.94188619900111</v>
      </c>
      <c r="U238" s="75" t="n">
        <f aca="false">ROUNDDOWN(S238*T238,2)</f>
        <v>138590.58</v>
      </c>
      <c r="V238" s="76"/>
      <c r="W238" s="21"/>
      <c r="X238" s="78" t="n">
        <f aca="false">VLOOKUP(E238,SALARIO!$D$4:$G$252,4,FALSE())</f>
        <v>8731.42</v>
      </c>
      <c r="Y238" s="79" t="n">
        <f aca="false">U238</f>
        <v>138590.58</v>
      </c>
      <c r="Z238" s="80" t="n">
        <f aca="false">X238+Y238</f>
        <v>147322</v>
      </c>
      <c r="AA238" s="81" t="n">
        <f aca="false">IF(X238&lt;=15000,X238*AA$5,15000*AA$5)</f>
        <v>436.571</v>
      </c>
      <c r="AB238" s="82" t="n">
        <f aca="false">IF(X238&lt;=15000,0,(X238-15000)*AB$5)</f>
        <v>0</v>
      </c>
      <c r="AC238" s="94" t="n">
        <f aca="false">SUM(AA238:AB238)</f>
        <v>436.571</v>
      </c>
      <c r="AD238" s="84" t="n">
        <f aca="false">IF(Z238&lt;=15000,Z238*AD$5,15000*AD$5)</f>
        <v>750</v>
      </c>
      <c r="AE238" s="82" t="n">
        <f aca="false">IF(Z238&lt;=15000,0,(Z238-15000)*AE$5)</f>
        <v>13232.2</v>
      </c>
      <c r="AF238" s="85" t="n">
        <f aca="false">SUM(AD238:AE238)</f>
        <v>13982.2</v>
      </c>
      <c r="AG238" s="86" t="n">
        <f aca="false">AF238-AC238</f>
        <v>13545.629</v>
      </c>
      <c r="AH238" s="84" t="n">
        <f aca="false">IF(X238&gt;3260,IF(X238&gt;9510,(9510-3260)*AH$5,(X238-3260)*AH$5),0)</f>
        <v>164.1426</v>
      </c>
      <c r="AI238" s="87" t="n">
        <f aca="false">IF(X238&gt;9510,IF(X238&gt;15000,(15000-9510)*AI$5,(X238-9510)*AI$5),0)</f>
        <v>0</v>
      </c>
      <c r="AJ238" s="87" t="n">
        <f aca="false">IF(X238&gt;15000,IF(X238&gt;20000,(20000-15000)*AJ$5,(X238-15000)*AJ$5),0)</f>
        <v>0</v>
      </c>
      <c r="AK238" s="87" t="n">
        <f aca="false">IF(X238&gt;20000,IF(X238&gt;25000,(25000-20000)*AK$5,(X238-20000)*AK$5),0)</f>
        <v>0</v>
      </c>
      <c r="AL238" s="87" t="n">
        <f aca="false">IF(X238&gt;25000,IF(X238&gt;30000,(30000-25000)*AL$5,(X238-25000)*AL$5),0)</f>
        <v>0</v>
      </c>
      <c r="AM238" s="82" t="n">
        <f aca="false">IF(X238&gt;30000,(X238-30000)*AM$5,0)</f>
        <v>0</v>
      </c>
      <c r="AN238" s="89" t="n">
        <f aca="false">SUM(AH238:AM238)</f>
        <v>164.1426</v>
      </c>
      <c r="AO238" s="84" t="n">
        <f aca="false">IF(Z238&gt;3260,IF(Z238&gt;9510,(9510-3260)*AO$5,(Z238-3260)*AO$5),0)</f>
        <v>187.5</v>
      </c>
      <c r="AP238" s="87" t="n">
        <f aca="false">IF(Z238&gt;9510,IF(Z238&gt;15000,(15000-9510)*AP$5,(Z238-9510)*AP$5),0)</f>
        <v>274.5</v>
      </c>
      <c r="AQ238" s="87" t="n">
        <f aca="false">IF(Z238&gt;15000,IF(Z238&gt;20000,(20000-15000)*AQ$5,(Z238-15000)*AQ$5),0)</f>
        <v>375</v>
      </c>
      <c r="AR238" s="87" t="n">
        <f aca="false">IF(Z238&gt;20000,IF(Z238&gt;25000,(25000-20000)*AR$5,(Z238-20000)*AR$5),0)</f>
        <v>500</v>
      </c>
      <c r="AS238" s="87" t="n">
        <f aca="false">IF(Z238&gt;25000,IF(Z238&gt;30000,(30000-25000)*AS$5,(Z238-25000)*AS$5),0)</f>
        <v>750</v>
      </c>
      <c r="AT238" s="82" t="n">
        <f aca="false">IF(Z238&gt;30000,(Z238-30000)*AT$5,0)</f>
        <v>23464.4</v>
      </c>
      <c r="AU238" s="89" t="n">
        <f aca="false">SUM(AO238:AT238)</f>
        <v>25551.4</v>
      </c>
      <c r="AV238" s="90" t="n">
        <f aca="false">AU238-AN238</f>
        <v>25387.2574</v>
      </c>
      <c r="AW238" s="86"/>
      <c r="AX238" s="79" t="n">
        <f aca="false">Y238-AG238-AV238-AW238</f>
        <v>99657.6936</v>
      </c>
      <c r="AY238" s="91" t="s">
        <v>35</v>
      </c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  <c r="BO238" s="124"/>
      <c r="BP238" s="124"/>
      <c r="BQ238" s="124"/>
      <c r="BR238" s="124"/>
      <c r="BS238" s="124"/>
      <c r="BT238" s="124"/>
      <c r="BU238" s="124"/>
      <c r="BV238" s="124"/>
      <c r="BW238" s="124"/>
      <c r="BX238" s="124"/>
      <c r="BY238" s="124"/>
      <c r="BZ238" s="124"/>
      <c r="CA238" s="124"/>
    </row>
    <row r="239" customFormat="false" ht="16.5" hidden="false" customHeight="true" outlineLevel="0" collapsed="false">
      <c r="B239" s="63" t="n">
        <v>234</v>
      </c>
      <c r="C239" s="63"/>
      <c r="D239" s="63"/>
      <c r="E239" s="64" t="s">
        <v>280</v>
      </c>
      <c r="F239" s="65" t="s">
        <v>66</v>
      </c>
      <c r="G239" s="66" t="n">
        <v>89</v>
      </c>
      <c r="H239" s="67" t="n">
        <v>5785.66</v>
      </c>
      <c r="I239" s="66" t="n">
        <v>193</v>
      </c>
      <c r="J239" s="68" t="n">
        <v>5569.25</v>
      </c>
      <c r="K239" s="66" t="n">
        <v>185</v>
      </c>
      <c r="L239" s="69" t="n">
        <v>5338.41</v>
      </c>
      <c r="M239" s="70" t="n">
        <f aca="false">(H239+J239+L239)/3</f>
        <v>5564.44</v>
      </c>
      <c r="N239" s="71" t="n">
        <v>4</v>
      </c>
      <c r="O239" s="71" t="n">
        <v>4</v>
      </c>
      <c r="P239" s="71" t="n">
        <v>4</v>
      </c>
      <c r="Q239" s="72" t="n">
        <f aca="false">SUM(N239:P239)/IF((3-COUNTIF(N239:P239,"NE")=0),1,(3-COUNTIF(N239:P239,"NE")))</f>
        <v>4</v>
      </c>
      <c r="R239" s="72" t="n">
        <f aca="false">IF(Q239&lt;=2,0,Q239)</f>
        <v>4</v>
      </c>
      <c r="S239" s="73" t="n">
        <f aca="false">M239*R239</f>
        <v>22257.76</v>
      </c>
      <c r="T239" s="74" t="n">
        <f aca="false">$M$3</f>
        <v>4.94188619900111</v>
      </c>
      <c r="U239" s="75" t="n">
        <f aca="false">ROUNDDOWN(S239*T239,2)</f>
        <v>109995.31</v>
      </c>
      <c r="V239" s="76"/>
      <c r="W239" s="21"/>
      <c r="X239" s="78" t="n">
        <f aca="false">VLOOKUP(E239,SALARIO!$D$4:$G$252,4,FALSE())</f>
        <v>5338.41</v>
      </c>
      <c r="Y239" s="79" t="n">
        <f aca="false">U239</f>
        <v>109995.31</v>
      </c>
      <c r="Z239" s="80" t="n">
        <f aca="false">X239+Y239</f>
        <v>115333.72</v>
      </c>
      <c r="AA239" s="81" t="n">
        <f aca="false">IF(X239&lt;=15000,X239*AA$5,15000*AA$5)</f>
        <v>266.9205</v>
      </c>
      <c r="AB239" s="82" t="n">
        <f aca="false">IF(X239&lt;=15000,0,(X239-15000)*AB$5)</f>
        <v>0</v>
      </c>
      <c r="AC239" s="94" t="n">
        <f aca="false">SUM(AA239:AB239)</f>
        <v>266.9205</v>
      </c>
      <c r="AD239" s="84" t="n">
        <f aca="false">IF(Z239&lt;=15000,Z239*AD$5,15000*AD$5)</f>
        <v>750</v>
      </c>
      <c r="AE239" s="82" t="n">
        <f aca="false">IF(Z239&lt;=15000,0,(Z239-15000)*AE$5)</f>
        <v>10033.372</v>
      </c>
      <c r="AF239" s="85" t="n">
        <f aca="false">SUM(AD239:AE239)</f>
        <v>10783.372</v>
      </c>
      <c r="AG239" s="86" t="n">
        <f aca="false">AF239-AC239</f>
        <v>10516.4515</v>
      </c>
      <c r="AH239" s="84" t="n">
        <f aca="false">IF(X239&gt;3260,IF(X239&gt;9510,(9510-3260)*AH$5,(X239-3260)*AH$5),0)</f>
        <v>62.3523</v>
      </c>
      <c r="AI239" s="87" t="n">
        <f aca="false">IF(X239&gt;9510,IF(X239&gt;15000,(15000-9510)*AI$5,(X239-9510)*AI$5),0)</f>
        <v>0</v>
      </c>
      <c r="AJ239" s="87" t="n">
        <f aca="false">IF(X239&gt;15000,IF(X239&gt;20000,(20000-15000)*AJ$5,(X239-15000)*AJ$5),0)</f>
        <v>0</v>
      </c>
      <c r="AK239" s="87" t="n">
        <f aca="false">IF(X239&gt;20000,IF(X239&gt;25000,(25000-20000)*AK$5,(X239-20000)*AK$5),0)</f>
        <v>0</v>
      </c>
      <c r="AL239" s="87" t="n">
        <f aca="false">IF(X239&gt;25000,IF(X239&gt;30000,(30000-25000)*AL$5,(X239-25000)*AL$5),0)</f>
        <v>0</v>
      </c>
      <c r="AM239" s="82" t="n">
        <f aca="false">IF(X239&gt;30000,(X239-30000)*AM$5,0)</f>
        <v>0</v>
      </c>
      <c r="AN239" s="89" t="n">
        <f aca="false">SUM(AH239:AM239)</f>
        <v>62.3523</v>
      </c>
      <c r="AO239" s="84" t="n">
        <f aca="false">IF(Z239&gt;3260,IF(Z239&gt;9510,(9510-3260)*AO$5,(Z239-3260)*AO$5),0)</f>
        <v>187.5</v>
      </c>
      <c r="AP239" s="87" t="n">
        <f aca="false">IF(Z239&gt;9510,IF(Z239&gt;15000,(15000-9510)*AP$5,(Z239-9510)*AP$5),0)</f>
        <v>274.5</v>
      </c>
      <c r="AQ239" s="87" t="n">
        <f aca="false">IF(Z239&gt;15000,IF(Z239&gt;20000,(20000-15000)*AQ$5,(Z239-15000)*AQ$5),0)</f>
        <v>375</v>
      </c>
      <c r="AR239" s="87" t="n">
        <f aca="false">IF(Z239&gt;20000,IF(Z239&gt;25000,(25000-20000)*AR$5,(Z239-20000)*AR$5),0)</f>
        <v>500</v>
      </c>
      <c r="AS239" s="87" t="n">
        <f aca="false">IF(Z239&gt;25000,IF(Z239&gt;30000,(30000-25000)*AS$5,(Z239-25000)*AS$5),0)</f>
        <v>750</v>
      </c>
      <c r="AT239" s="82" t="n">
        <f aca="false">IF(Z239&gt;30000,(Z239-30000)*AT$5,0)</f>
        <v>17066.744</v>
      </c>
      <c r="AU239" s="89" t="n">
        <f aca="false">SUM(AO239:AT239)</f>
        <v>19153.744</v>
      </c>
      <c r="AV239" s="90" t="n">
        <f aca="false">AU239-AN239</f>
        <v>19091.3917</v>
      </c>
      <c r="AW239" s="86"/>
      <c r="AX239" s="79" t="n">
        <f aca="false">Y239-AG239-AV239-AW239</f>
        <v>80387.4668</v>
      </c>
      <c r="AY239" s="91" t="s">
        <v>35</v>
      </c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  <c r="BO239" s="124"/>
      <c r="BP239" s="124"/>
      <c r="BQ239" s="124"/>
      <c r="BR239" s="124"/>
      <c r="BS239" s="124"/>
      <c r="BT239" s="124"/>
      <c r="BU239" s="124"/>
      <c r="BV239" s="124"/>
      <c r="BW239" s="124"/>
      <c r="BX239" s="124"/>
      <c r="BY239" s="124"/>
      <c r="BZ239" s="124"/>
      <c r="CA239" s="124"/>
    </row>
    <row r="240" customFormat="false" ht="16.5" hidden="false" customHeight="true" outlineLevel="0" collapsed="false">
      <c r="B240" s="63" t="n">
        <v>235</v>
      </c>
      <c r="C240" s="63"/>
      <c r="D240" s="63"/>
      <c r="E240" s="64" t="s">
        <v>281</v>
      </c>
      <c r="F240" s="65" t="s">
        <v>70</v>
      </c>
      <c r="G240" s="66" t="n">
        <v>186</v>
      </c>
      <c r="H240" s="67" t="n">
        <v>5005.77</v>
      </c>
      <c r="I240" s="66" t="n">
        <v>193</v>
      </c>
      <c r="J240" s="68" t="n">
        <v>4759.18</v>
      </c>
      <c r="K240" s="66" t="n">
        <v>190.6</v>
      </c>
      <c r="L240" s="69" t="n">
        <v>5853.38</v>
      </c>
      <c r="M240" s="70" t="n">
        <f aca="false">(H240+J240+L240)/3</f>
        <v>5206.11</v>
      </c>
      <c r="N240" s="71" t="n">
        <v>4</v>
      </c>
      <c r="O240" s="71" t="n">
        <v>4</v>
      </c>
      <c r="P240" s="71" t="n">
        <v>4</v>
      </c>
      <c r="Q240" s="72" t="n">
        <f aca="false">SUM(N240:P240)/IF((3-COUNTIF(N240:P240,"NE")=0),1,(3-COUNTIF(N240:P240,"NE")))</f>
        <v>4</v>
      </c>
      <c r="R240" s="72" t="n">
        <f aca="false">IF(Q240&lt;=2,0,Q240)</f>
        <v>4</v>
      </c>
      <c r="S240" s="73" t="n">
        <f aca="false">M240*R240</f>
        <v>20824.44</v>
      </c>
      <c r="T240" s="74" t="n">
        <f aca="false">$M$3</f>
        <v>4.94188619900111</v>
      </c>
      <c r="U240" s="75" t="n">
        <f aca="false">ROUNDDOWN(S240*T240,2)</f>
        <v>102912.01</v>
      </c>
      <c r="V240" s="76"/>
      <c r="W240" s="21"/>
      <c r="X240" s="78" t="n">
        <f aca="false">VLOOKUP(E240,SALARIO!$D$4:$G$252,4,FALSE())</f>
        <v>5853.38</v>
      </c>
      <c r="Y240" s="79" t="n">
        <f aca="false">U240</f>
        <v>102912.01</v>
      </c>
      <c r="Z240" s="80" t="n">
        <f aca="false">X240+Y240</f>
        <v>108765.39</v>
      </c>
      <c r="AA240" s="81" t="n">
        <f aca="false">IF(X240&lt;=15000,X240*AA$5,15000*AA$5)</f>
        <v>292.669</v>
      </c>
      <c r="AB240" s="82" t="n">
        <f aca="false">IF(X240&lt;=15000,0,(X240-15000)*AB$5)</f>
        <v>0</v>
      </c>
      <c r="AC240" s="94" t="n">
        <f aca="false">SUM(AA240:AB240)</f>
        <v>292.669</v>
      </c>
      <c r="AD240" s="84" t="n">
        <f aca="false">IF(Z240&lt;=15000,Z240*AD$5,15000*AD$5)</f>
        <v>750</v>
      </c>
      <c r="AE240" s="82" t="n">
        <f aca="false">IF(Z240&lt;=15000,0,(Z240-15000)*AE$5)</f>
        <v>9376.539</v>
      </c>
      <c r="AF240" s="85" t="n">
        <f aca="false">SUM(AD240:AE240)</f>
        <v>10126.539</v>
      </c>
      <c r="AG240" s="86" t="n">
        <f aca="false">AF240-AC240</f>
        <v>9833.87</v>
      </c>
      <c r="AH240" s="84" t="n">
        <f aca="false">IF(X240&gt;3260,IF(X240&gt;9510,(9510-3260)*AH$5,(X240-3260)*AH$5),0)</f>
        <v>77.8014</v>
      </c>
      <c r="AI240" s="87" t="n">
        <f aca="false">IF(X240&gt;9510,IF(X240&gt;15000,(15000-9510)*AI$5,(X240-9510)*AI$5),0)</f>
        <v>0</v>
      </c>
      <c r="AJ240" s="87" t="n">
        <f aca="false">IF(X240&gt;15000,IF(X240&gt;20000,(20000-15000)*AJ$5,(X240-15000)*AJ$5),0)</f>
        <v>0</v>
      </c>
      <c r="AK240" s="87" t="n">
        <f aca="false">IF(X240&gt;20000,IF(X240&gt;25000,(25000-20000)*AK$5,(X240-20000)*AK$5),0)</f>
        <v>0</v>
      </c>
      <c r="AL240" s="87" t="n">
        <f aca="false">IF(X240&gt;25000,IF(X240&gt;30000,(30000-25000)*AL$5,(X240-25000)*AL$5),0)</f>
        <v>0</v>
      </c>
      <c r="AM240" s="82" t="n">
        <f aca="false">IF(X240&gt;30000,(X240-30000)*AM$5,0)</f>
        <v>0</v>
      </c>
      <c r="AN240" s="89" t="n">
        <f aca="false">SUM(AH240:AM240)</f>
        <v>77.8014</v>
      </c>
      <c r="AO240" s="84" t="n">
        <f aca="false">IF(Z240&gt;3260,IF(Z240&gt;9510,(9510-3260)*AO$5,(Z240-3260)*AO$5),0)</f>
        <v>187.5</v>
      </c>
      <c r="AP240" s="87" t="n">
        <f aca="false">IF(Z240&gt;9510,IF(Z240&gt;15000,(15000-9510)*AP$5,(Z240-9510)*AP$5),0)</f>
        <v>274.5</v>
      </c>
      <c r="AQ240" s="87" t="n">
        <f aca="false">IF(Z240&gt;15000,IF(Z240&gt;20000,(20000-15000)*AQ$5,(Z240-15000)*AQ$5),0)</f>
        <v>375</v>
      </c>
      <c r="AR240" s="87" t="n">
        <f aca="false">IF(Z240&gt;20000,IF(Z240&gt;25000,(25000-20000)*AR$5,(Z240-20000)*AR$5),0)</f>
        <v>500</v>
      </c>
      <c r="AS240" s="87" t="n">
        <f aca="false">IF(Z240&gt;25000,IF(Z240&gt;30000,(30000-25000)*AS$5,(Z240-25000)*AS$5),0)</f>
        <v>750</v>
      </c>
      <c r="AT240" s="82" t="n">
        <f aca="false">IF(Z240&gt;30000,(Z240-30000)*AT$5,0)</f>
        <v>15753.078</v>
      </c>
      <c r="AU240" s="89" t="n">
        <f aca="false">SUM(AO240:AT240)</f>
        <v>17840.078</v>
      </c>
      <c r="AV240" s="90" t="n">
        <f aca="false">AU240-AN240</f>
        <v>17762.2766</v>
      </c>
      <c r="AW240" s="86"/>
      <c r="AX240" s="79" t="n">
        <f aca="false">Y240-AG240-AV240-AW240</f>
        <v>75315.8634</v>
      </c>
      <c r="AY240" s="91" t="s">
        <v>35</v>
      </c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  <c r="BO240" s="124"/>
      <c r="BP240" s="124"/>
      <c r="BQ240" s="124"/>
      <c r="BR240" s="124"/>
      <c r="BS240" s="124"/>
      <c r="BT240" s="124"/>
      <c r="BU240" s="124"/>
      <c r="BV240" s="124"/>
      <c r="BW240" s="124"/>
      <c r="BX240" s="124"/>
      <c r="BY240" s="124"/>
      <c r="BZ240" s="124"/>
      <c r="CA240" s="124"/>
    </row>
    <row r="241" customFormat="false" ht="16.5" hidden="false" customHeight="true" outlineLevel="0" collapsed="false">
      <c r="B241" s="63" t="n">
        <v>236</v>
      </c>
      <c r="C241" s="63"/>
      <c r="D241" s="63"/>
      <c r="E241" s="64" t="s">
        <v>282</v>
      </c>
      <c r="F241" s="65" t="s">
        <v>45</v>
      </c>
      <c r="G241" s="66" t="n">
        <v>186</v>
      </c>
      <c r="H241" s="67" t="n">
        <v>9266</v>
      </c>
      <c r="I241" s="66" t="n">
        <v>96</v>
      </c>
      <c r="J241" s="68" t="n">
        <v>8700.65</v>
      </c>
      <c r="K241" s="66" t="n">
        <v>185</v>
      </c>
      <c r="L241" s="69" t="n">
        <v>8444.39</v>
      </c>
      <c r="M241" s="70" t="n">
        <f aca="false">(H241+J241+L241)/3</f>
        <v>8803.68</v>
      </c>
      <c r="N241" s="71" t="n">
        <v>4</v>
      </c>
      <c r="O241" s="71" t="n">
        <v>4</v>
      </c>
      <c r="P241" s="71" t="n">
        <v>4</v>
      </c>
      <c r="Q241" s="72" t="n">
        <f aca="false">SUM(N241:P241)/IF((3-COUNTIF(N241:P241,"NE")=0),1,(3-COUNTIF(N241:P241,"NE")))</f>
        <v>4</v>
      </c>
      <c r="R241" s="72" t="n">
        <f aca="false">IF(Q241&lt;=2,0,Q241)</f>
        <v>4</v>
      </c>
      <c r="S241" s="73" t="n">
        <f aca="false">M241*R241</f>
        <v>35214.72</v>
      </c>
      <c r="T241" s="74" t="n">
        <f aca="false">$M$3</f>
        <v>4.94188619900111</v>
      </c>
      <c r="U241" s="75" t="n">
        <f aca="false">ROUNDDOWN(S241*T241,2)</f>
        <v>174027.13</v>
      </c>
      <c r="V241" s="76"/>
      <c r="W241" s="21"/>
      <c r="X241" s="78" t="n">
        <f aca="false">VLOOKUP(E241,SALARIO!$D$4:$G$252,4,FALSE())</f>
        <v>8444.39</v>
      </c>
      <c r="Y241" s="79" t="n">
        <f aca="false">U241</f>
        <v>174027.13</v>
      </c>
      <c r="Z241" s="80" t="n">
        <f aca="false">X241+Y241</f>
        <v>182471.52</v>
      </c>
      <c r="AA241" s="81" t="n">
        <f aca="false">IF(X241&lt;=15000,X241*AA$5,15000*AA$5)</f>
        <v>422.2195</v>
      </c>
      <c r="AB241" s="82" t="n">
        <f aca="false">IF(X241&lt;=15000,0,(X241-15000)*AB$5)</f>
        <v>0</v>
      </c>
      <c r="AC241" s="94" t="n">
        <f aca="false">SUM(AA241:AB241)</f>
        <v>422.2195</v>
      </c>
      <c r="AD241" s="84" t="n">
        <f aca="false">IF(Z241&lt;=15000,Z241*AD$5,15000*AD$5)</f>
        <v>750</v>
      </c>
      <c r="AE241" s="82" t="n">
        <f aca="false">IF(Z241&lt;=15000,0,(Z241-15000)*AE$5)</f>
        <v>16747.152</v>
      </c>
      <c r="AF241" s="85" t="n">
        <f aca="false">SUM(AD241:AE241)</f>
        <v>17497.152</v>
      </c>
      <c r="AG241" s="86" t="n">
        <f aca="false">AF241-AC241</f>
        <v>17074.9325</v>
      </c>
      <c r="AH241" s="84" t="n">
        <f aca="false">IF(X241&gt;3260,IF(X241&gt;9510,(9510-3260)*AH$5,(X241-3260)*AH$5),0)</f>
        <v>155.5317</v>
      </c>
      <c r="AI241" s="87" t="n">
        <f aca="false">IF(X241&gt;9510,IF(X241&gt;15000,(15000-9510)*AI$5,(X241-9510)*AI$5),0)</f>
        <v>0</v>
      </c>
      <c r="AJ241" s="87" t="n">
        <f aca="false">IF(X241&gt;15000,IF(X241&gt;20000,(20000-15000)*AJ$5,(X241-15000)*AJ$5),0)</f>
        <v>0</v>
      </c>
      <c r="AK241" s="87" t="n">
        <f aca="false">IF(X241&gt;20000,IF(X241&gt;25000,(25000-20000)*AK$5,(X241-20000)*AK$5),0)</f>
        <v>0</v>
      </c>
      <c r="AL241" s="87" t="n">
        <f aca="false">IF(X241&gt;25000,IF(X241&gt;30000,(30000-25000)*AL$5,(X241-25000)*AL$5),0)</f>
        <v>0</v>
      </c>
      <c r="AM241" s="82" t="n">
        <f aca="false">IF(X241&gt;30000,(X241-30000)*AM$5,0)</f>
        <v>0</v>
      </c>
      <c r="AN241" s="89" t="n">
        <f aca="false">SUM(AH241:AM241)</f>
        <v>155.5317</v>
      </c>
      <c r="AO241" s="84" t="n">
        <f aca="false">IF(Z241&gt;3260,IF(Z241&gt;9510,(9510-3260)*AO$5,(Z241-3260)*AO$5),0)</f>
        <v>187.5</v>
      </c>
      <c r="AP241" s="87" t="n">
        <f aca="false">IF(Z241&gt;9510,IF(Z241&gt;15000,(15000-9510)*AP$5,(Z241-9510)*AP$5),0)</f>
        <v>274.5</v>
      </c>
      <c r="AQ241" s="87" t="n">
        <f aca="false">IF(Z241&gt;15000,IF(Z241&gt;20000,(20000-15000)*AQ$5,(Z241-15000)*AQ$5),0)</f>
        <v>375</v>
      </c>
      <c r="AR241" s="87" t="n">
        <f aca="false">IF(Z241&gt;20000,IF(Z241&gt;25000,(25000-20000)*AR$5,(Z241-20000)*AR$5),0)</f>
        <v>500</v>
      </c>
      <c r="AS241" s="87" t="n">
        <f aca="false">IF(Z241&gt;25000,IF(Z241&gt;30000,(30000-25000)*AS$5,(Z241-25000)*AS$5),0)</f>
        <v>750</v>
      </c>
      <c r="AT241" s="82" t="n">
        <f aca="false">IF(Z241&gt;30000,(Z241-30000)*AT$5,0)</f>
        <v>30494.304</v>
      </c>
      <c r="AU241" s="89" t="n">
        <f aca="false">SUM(AO241:AT241)</f>
        <v>32581.304</v>
      </c>
      <c r="AV241" s="90" t="n">
        <f aca="false">AU241-AN241</f>
        <v>32425.7723</v>
      </c>
      <c r="AW241" s="86"/>
      <c r="AX241" s="79" t="n">
        <f aca="false">Y241-AG241-AV241-AW241</f>
        <v>124526.4252</v>
      </c>
      <c r="AY241" s="91" t="s">
        <v>35</v>
      </c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  <c r="BO241" s="124"/>
      <c r="BP241" s="124"/>
      <c r="BQ241" s="124"/>
      <c r="BR241" s="124"/>
      <c r="BS241" s="124"/>
      <c r="BT241" s="124"/>
      <c r="BU241" s="124"/>
      <c r="BV241" s="124"/>
      <c r="BW241" s="124"/>
      <c r="BX241" s="124"/>
      <c r="BY241" s="124"/>
      <c r="BZ241" s="124"/>
      <c r="CA241" s="124"/>
    </row>
    <row r="242" customFormat="false" ht="16.5" hidden="false" customHeight="true" outlineLevel="0" collapsed="false">
      <c r="B242" s="63" t="n">
        <v>237</v>
      </c>
      <c r="C242" s="63"/>
      <c r="D242" s="63"/>
      <c r="E242" s="64" t="s">
        <v>283</v>
      </c>
      <c r="F242" s="65" t="s">
        <v>45</v>
      </c>
      <c r="G242" s="66" t="n">
        <v>186</v>
      </c>
      <c r="H242" s="67" t="n">
        <v>7348.9</v>
      </c>
      <c r="I242" s="66" t="n">
        <v>193</v>
      </c>
      <c r="J242" s="68" t="n">
        <v>6986.88</v>
      </c>
      <c r="K242" s="66" t="n">
        <v>185</v>
      </c>
      <c r="L242" s="69" t="n">
        <v>6697.27</v>
      </c>
      <c r="M242" s="70" t="n">
        <f aca="false">(H242+J242+L242)/3</f>
        <v>7011.01666666667</v>
      </c>
      <c r="N242" s="71" t="n">
        <v>4</v>
      </c>
      <c r="O242" s="71" t="n">
        <v>4</v>
      </c>
      <c r="P242" s="71" t="n">
        <v>4</v>
      </c>
      <c r="Q242" s="72" t="n">
        <f aca="false">SUM(N242:P242)/IF((3-COUNTIF(N242:P242,"NE")=0),1,(3-COUNTIF(N242:P242,"NE")))</f>
        <v>4</v>
      </c>
      <c r="R242" s="72" t="n">
        <f aca="false">IF(Q242&lt;=2,0,Q242)</f>
        <v>4</v>
      </c>
      <c r="S242" s="73" t="n">
        <f aca="false">M242*R242</f>
        <v>28044.0666666667</v>
      </c>
      <c r="T242" s="74" t="n">
        <f aca="false">$M$3</f>
        <v>4.94188619900111</v>
      </c>
      <c r="U242" s="75" t="n">
        <f aca="false">ROUNDDOWN(S242*T242,2)</f>
        <v>138590.58</v>
      </c>
      <c r="V242" s="76"/>
      <c r="W242" s="21"/>
      <c r="X242" s="78" t="n">
        <f aca="false">VLOOKUP(E242,SALARIO!$D$4:$G$252,4,FALSE())</f>
        <v>6697.27</v>
      </c>
      <c r="Y242" s="79" t="n">
        <f aca="false">U242</f>
        <v>138590.58</v>
      </c>
      <c r="Z242" s="80" t="n">
        <f aca="false">X242+Y242</f>
        <v>145287.85</v>
      </c>
      <c r="AA242" s="81" t="n">
        <f aca="false">IF(X242&lt;=15000,X242*AA$5,15000*AA$5)</f>
        <v>334.8635</v>
      </c>
      <c r="AB242" s="82" t="n">
        <f aca="false">IF(X242&lt;=15000,0,(X242-15000)*AB$5)</f>
        <v>0</v>
      </c>
      <c r="AC242" s="94" t="n">
        <f aca="false">SUM(AA242:AB242)</f>
        <v>334.8635</v>
      </c>
      <c r="AD242" s="84" t="n">
        <f aca="false">IF(Z242&lt;=15000,Z242*AD$5,15000*AD$5)</f>
        <v>750</v>
      </c>
      <c r="AE242" s="82" t="n">
        <f aca="false">IF(Z242&lt;=15000,0,(Z242-15000)*AE$5)</f>
        <v>13028.785</v>
      </c>
      <c r="AF242" s="85" t="n">
        <f aca="false">SUM(AD242:AE242)</f>
        <v>13778.785</v>
      </c>
      <c r="AG242" s="86" t="n">
        <f aca="false">AF242-AC242</f>
        <v>13443.9215</v>
      </c>
      <c r="AH242" s="84" t="n">
        <f aca="false">IF(X242&gt;3260,IF(X242&gt;9510,(9510-3260)*AH$5,(X242-3260)*AH$5),0)</f>
        <v>103.1181</v>
      </c>
      <c r="AI242" s="87" t="n">
        <f aca="false">IF(X242&gt;9510,IF(X242&gt;15000,(15000-9510)*AI$5,(X242-9510)*AI$5),0)</f>
        <v>0</v>
      </c>
      <c r="AJ242" s="87" t="n">
        <f aca="false">IF(X242&gt;15000,IF(X242&gt;20000,(20000-15000)*AJ$5,(X242-15000)*AJ$5),0)</f>
        <v>0</v>
      </c>
      <c r="AK242" s="87" t="n">
        <f aca="false">IF(X242&gt;20000,IF(X242&gt;25000,(25000-20000)*AK$5,(X242-20000)*AK$5),0)</f>
        <v>0</v>
      </c>
      <c r="AL242" s="87" t="n">
        <f aca="false">IF(X242&gt;25000,IF(X242&gt;30000,(30000-25000)*AL$5,(X242-25000)*AL$5),0)</f>
        <v>0</v>
      </c>
      <c r="AM242" s="82" t="n">
        <f aca="false">IF(X242&gt;30000,(X242-30000)*AM$5,0)</f>
        <v>0</v>
      </c>
      <c r="AN242" s="89" t="n">
        <f aca="false">SUM(AH242:AM242)</f>
        <v>103.1181</v>
      </c>
      <c r="AO242" s="84" t="n">
        <f aca="false">IF(Z242&gt;3260,IF(Z242&gt;9510,(9510-3260)*AO$5,(Z242-3260)*AO$5),0)</f>
        <v>187.5</v>
      </c>
      <c r="AP242" s="87" t="n">
        <f aca="false">IF(Z242&gt;9510,IF(Z242&gt;15000,(15000-9510)*AP$5,(Z242-9510)*AP$5),0)</f>
        <v>274.5</v>
      </c>
      <c r="AQ242" s="87" t="n">
        <f aca="false">IF(Z242&gt;15000,IF(Z242&gt;20000,(20000-15000)*AQ$5,(Z242-15000)*AQ$5),0)</f>
        <v>375</v>
      </c>
      <c r="AR242" s="87" t="n">
        <f aca="false">IF(Z242&gt;20000,IF(Z242&gt;25000,(25000-20000)*AR$5,(Z242-20000)*AR$5),0)</f>
        <v>500</v>
      </c>
      <c r="AS242" s="87" t="n">
        <f aca="false">IF(Z242&gt;25000,IF(Z242&gt;30000,(30000-25000)*AS$5,(Z242-25000)*AS$5),0)</f>
        <v>750</v>
      </c>
      <c r="AT242" s="82" t="n">
        <f aca="false">IF(Z242&gt;30000,(Z242-30000)*AT$5,0)</f>
        <v>23057.57</v>
      </c>
      <c r="AU242" s="89" t="n">
        <f aca="false">SUM(AO242:AT242)</f>
        <v>25144.57</v>
      </c>
      <c r="AV242" s="90" t="n">
        <f aca="false">AU242-AN242</f>
        <v>25041.4519</v>
      </c>
      <c r="AW242" s="86"/>
      <c r="AX242" s="79" t="n">
        <f aca="false">Y242-AG242-AV242-AW242</f>
        <v>100105.2066</v>
      </c>
      <c r="AY242" s="91" t="s">
        <v>35</v>
      </c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  <c r="BO242" s="124"/>
      <c r="BP242" s="124"/>
      <c r="BQ242" s="124"/>
      <c r="BR242" s="124"/>
      <c r="BS242" s="124"/>
      <c r="BT242" s="124"/>
      <c r="BU242" s="124"/>
      <c r="BV242" s="124"/>
      <c r="BW242" s="124"/>
      <c r="BX242" s="124"/>
      <c r="BY242" s="124"/>
      <c r="BZ242" s="124"/>
      <c r="CA242" s="124"/>
    </row>
    <row r="243" customFormat="false" ht="16.5" hidden="false" customHeight="true" outlineLevel="0" collapsed="false">
      <c r="B243" s="62" t="n">
        <v>238</v>
      </c>
      <c r="C243" s="62"/>
      <c r="D243" s="62"/>
      <c r="E243" s="64" t="s">
        <v>284</v>
      </c>
      <c r="F243" s="65" t="s">
        <v>70</v>
      </c>
      <c r="G243" s="66" t="n">
        <v>204</v>
      </c>
      <c r="H243" s="67" t="n">
        <v>7977.3</v>
      </c>
      <c r="I243" s="66" t="n">
        <v>102</v>
      </c>
      <c r="J243" s="68" t="n">
        <v>2526.02</v>
      </c>
      <c r="K243" s="66" t="n">
        <v>178.5</v>
      </c>
      <c r="L243" s="69" t="n">
        <v>4420.53</v>
      </c>
      <c r="M243" s="70" t="n">
        <f aca="false">(H243+J243+L243)/3</f>
        <v>4974.61666666667</v>
      </c>
      <c r="N243" s="71" t="n">
        <v>4</v>
      </c>
      <c r="O243" s="71" t="n">
        <v>4</v>
      </c>
      <c r="P243" s="71" t="n">
        <v>4</v>
      </c>
      <c r="Q243" s="72" t="n">
        <f aca="false">SUM(N243:P243)/IF((3-COUNTIF(N243:P243,"NE")=0),1,(3-COUNTIF(N243:P243,"NE")))</f>
        <v>4</v>
      </c>
      <c r="R243" s="72" t="n">
        <f aca="false">IF(Q243&lt;=2,0,Q243)</f>
        <v>4</v>
      </c>
      <c r="S243" s="73" t="n">
        <f aca="false">M243*R243</f>
        <v>19898.4666666667</v>
      </c>
      <c r="T243" s="74" t="n">
        <f aca="false">$M$3</f>
        <v>4.94188619900111</v>
      </c>
      <c r="U243" s="75" t="n">
        <f aca="false">ROUNDDOWN(S243*T243,2)</f>
        <v>98335.95</v>
      </c>
      <c r="V243" s="76"/>
      <c r="W243" s="21"/>
      <c r="X243" s="78" t="n">
        <f aca="false">VLOOKUP(E243,SALARIO!$D$4:$G$252,4,FALSE())</f>
        <v>4420.53</v>
      </c>
      <c r="Y243" s="79" t="n">
        <f aca="false">U243</f>
        <v>98335.95</v>
      </c>
      <c r="Z243" s="80" t="n">
        <f aca="false">X243+Y243</f>
        <v>102756.48</v>
      </c>
      <c r="AA243" s="81" t="n">
        <f aca="false">IF(X243&lt;=15000,X243*AA$5,15000*AA$5)</f>
        <v>221.0265</v>
      </c>
      <c r="AB243" s="82" t="n">
        <f aca="false">IF(X243&lt;=15000,0,(X243-15000)*AB$5)</f>
        <v>0</v>
      </c>
      <c r="AC243" s="94" t="n">
        <f aca="false">SUM(AA243:AB243)</f>
        <v>221.0265</v>
      </c>
      <c r="AD243" s="84" t="n">
        <f aca="false">IF(Z243&lt;=15000,Z243*AD$5,15000*AD$5)</f>
        <v>750</v>
      </c>
      <c r="AE243" s="82" t="n">
        <f aca="false">IF(Z243&lt;=15000,0,(Z243-15000)*AE$5)</f>
        <v>8775.648</v>
      </c>
      <c r="AF243" s="85" t="n">
        <f aca="false">SUM(AD243:AE243)</f>
        <v>9525.648</v>
      </c>
      <c r="AG243" s="86" t="n">
        <f aca="false">AF243-AC243</f>
        <v>9304.6215</v>
      </c>
      <c r="AH243" s="84" t="n">
        <f aca="false">IF(X243&gt;3260,IF(X243&gt;9510,(9510-3260)*AH$5,(X243-3260)*AH$5),0)</f>
        <v>34.8159</v>
      </c>
      <c r="AI243" s="87" t="n">
        <f aca="false">IF(X243&gt;9510,IF(X243&gt;15000,(15000-9510)*AI$5,(X243-9510)*AI$5),0)</f>
        <v>0</v>
      </c>
      <c r="AJ243" s="87" t="n">
        <f aca="false">IF(X243&gt;15000,IF(X243&gt;20000,(20000-15000)*AJ$5,(X243-15000)*AJ$5),0)</f>
        <v>0</v>
      </c>
      <c r="AK243" s="87" t="n">
        <f aca="false">IF(X243&gt;20000,IF(X243&gt;25000,(25000-20000)*AK$5,(X243-20000)*AK$5),0)</f>
        <v>0</v>
      </c>
      <c r="AL243" s="87" t="n">
        <f aca="false">IF(X243&gt;25000,IF(X243&gt;30000,(30000-25000)*AL$5,(X243-25000)*AL$5),0)</f>
        <v>0</v>
      </c>
      <c r="AM243" s="82" t="n">
        <f aca="false">IF(X243&gt;30000,(X243-30000)*AM$5,0)</f>
        <v>0</v>
      </c>
      <c r="AN243" s="89" t="n">
        <f aca="false">SUM(AH243:AM243)</f>
        <v>34.8159</v>
      </c>
      <c r="AO243" s="84" t="n">
        <f aca="false">IF(Z243&gt;3260,IF(Z243&gt;9510,(9510-3260)*AO$5,(Z243-3260)*AO$5),0)</f>
        <v>187.5</v>
      </c>
      <c r="AP243" s="87" t="n">
        <f aca="false">IF(Z243&gt;9510,IF(Z243&gt;15000,(15000-9510)*AP$5,(Z243-9510)*AP$5),0)</f>
        <v>274.5</v>
      </c>
      <c r="AQ243" s="87" t="n">
        <f aca="false">IF(Z243&gt;15000,IF(Z243&gt;20000,(20000-15000)*AQ$5,(Z243-15000)*AQ$5),0)</f>
        <v>375</v>
      </c>
      <c r="AR243" s="87" t="n">
        <f aca="false">IF(Z243&gt;20000,IF(Z243&gt;25000,(25000-20000)*AR$5,(Z243-20000)*AR$5),0)</f>
        <v>500</v>
      </c>
      <c r="AS243" s="87" t="n">
        <f aca="false">IF(Z243&gt;25000,IF(Z243&gt;30000,(30000-25000)*AS$5,(Z243-25000)*AS$5),0)</f>
        <v>750</v>
      </c>
      <c r="AT243" s="82" t="n">
        <f aca="false">IF(Z243&gt;30000,(Z243-30000)*AT$5,0)</f>
        <v>14551.296</v>
      </c>
      <c r="AU243" s="89" t="n">
        <f aca="false">SUM(AO243:AT243)</f>
        <v>16638.296</v>
      </c>
      <c r="AV243" s="90" t="n">
        <f aca="false">AU243-AN243</f>
        <v>16603.4801</v>
      </c>
      <c r="AW243" s="86"/>
      <c r="AX243" s="79" t="n">
        <f aca="false">Y243-AG243-AV243-AW243</f>
        <v>72427.8484</v>
      </c>
      <c r="AY243" s="91" t="s">
        <v>35</v>
      </c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  <c r="BO243" s="124"/>
      <c r="BP243" s="124"/>
      <c r="BQ243" s="124"/>
      <c r="BR243" s="124"/>
      <c r="BS243" s="124"/>
      <c r="BT243" s="124"/>
      <c r="BU243" s="124"/>
      <c r="BV243" s="124"/>
      <c r="BW243" s="124"/>
      <c r="BX243" s="124"/>
      <c r="BY243" s="124"/>
      <c r="BZ243" s="124"/>
      <c r="CA243" s="124"/>
    </row>
    <row r="244" customFormat="false" ht="16.5" hidden="false" customHeight="true" outlineLevel="0" collapsed="false">
      <c r="B244" s="63" t="n">
        <v>239</v>
      </c>
      <c r="C244" s="63"/>
      <c r="D244" s="63"/>
      <c r="E244" s="64" t="s">
        <v>285</v>
      </c>
      <c r="F244" s="65" t="s">
        <v>70</v>
      </c>
      <c r="G244" s="66" t="n">
        <v>159</v>
      </c>
      <c r="H244" s="67" t="n">
        <v>4917.72</v>
      </c>
      <c r="I244" s="66" t="n">
        <v>193</v>
      </c>
      <c r="J244" s="68" t="n">
        <v>4759.18</v>
      </c>
      <c r="K244" s="66" t="n">
        <v>185</v>
      </c>
      <c r="L244" s="69" t="n">
        <v>4561.91</v>
      </c>
      <c r="M244" s="70" t="n">
        <f aca="false">(H244+J244+L244)/3</f>
        <v>4746.27</v>
      </c>
      <c r="N244" s="71" t="n">
        <v>4</v>
      </c>
      <c r="O244" s="71" t="n">
        <v>4</v>
      </c>
      <c r="P244" s="71" t="n">
        <v>4</v>
      </c>
      <c r="Q244" s="72" t="n">
        <f aca="false">SUM(N244:P244)/IF((3-COUNTIF(N244:P244,"NE")=0),1,(3-COUNTIF(N244:P244,"NE")))</f>
        <v>4</v>
      </c>
      <c r="R244" s="72" t="n">
        <f aca="false">IF(Q244&lt;=2,0,Q244)</f>
        <v>4</v>
      </c>
      <c r="S244" s="73" t="n">
        <f aca="false">M244*R244</f>
        <v>18985.08</v>
      </c>
      <c r="T244" s="74" t="n">
        <f aca="false">$M$3</f>
        <v>4.94188619900111</v>
      </c>
      <c r="U244" s="75" t="n">
        <f aca="false">ROUNDDOWN(S244*T244,2)</f>
        <v>93822.1</v>
      </c>
      <c r="V244" s="76"/>
      <c r="W244" s="21"/>
      <c r="X244" s="78" t="n">
        <f aca="false">VLOOKUP(E244,SALARIO!$D$4:$G$252,4,FALSE())</f>
        <v>4561.91</v>
      </c>
      <c r="Y244" s="79" t="n">
        <f aca="false">U244</f>
        <v>93822.1</v>
      </c>
      <c r="Z244" s="80" t="n">
        <f aca="false">X244+Y244</f>
        <v>98384.01</v>
      </c>
      <c r="AA244" s="81" t="n">
        <f aca="false">IF(X244&lt;=15000,X244*AA$5,15000*AA$5)</f>
        <v>228.0955</v>
      </c>
      <c r="AB244" s="82" t="n">
        <f aca="false">IF(X244&lt;=15000,0,(X244-15000)*AB$5)</f>
        <v>0</v>
      </c>
      <c r="AC244" s="94" t="n">
        <f aca="false">SUM(AA244:AB244)</f>
        <v>228.0955</v>
      </c>
      <c r="AD244" s="84" t="n">
        <f aca="false">IF(Z244&lt;=15000,Z244*AD$5,15000*AD$5)</f>
        <v>750</v>
      </c>
      <c r="AE244" s="82" t="n">
        <f aca="false">IF(Z244&lt;=15000,0,(Z244-15000)*AE$5)</f>
        <v>8338.401</v>
      </c>
      <c r="AF244" s="85" t="n">
        <f aca="false">SUM(AD244:AE244)</f>
        <v>9088.401</v>
      </c>
      <c r="AG244" s="86" t="n">
        <f aca="false">AF244-AC244</f>
        <v>8860.3055</v>
      </c>
      <c r="AH244" s="84" t="n">
        <f aca="false">IF(X244&gt;3260,IF(X244&gt;9510,(9510-3260)*AH$5,(X244-3260)*AH$5),0)</f>
        <v>39.0573</v>
      </c>
      <c r="AI244" s="87" t="n">
        <f aca="false">IF(X244&gt;9510,IF(X244&gt;15000,(15000-9510)*AI$5,(X244-9510)*AI$5),0)</f>
        <v>0</v>
      </c>
      <c r="AJ244" s="87" t="n">
        <f aca="false">IF(X244&gt;15000,IF(X244&gt;20000,(20000-15000)*AJ$5,(X244-15000)*AJ$5),0)</f>
        <v>0</v>
      </c>
      <c r="AK244" s="87" t="n">
        <f aca="false">IF(X244&gt;20000,IF(X244&gt;25000,(25000-20000)*AK$5,(X244-20000)*AK$5),0)</f>
        <v>0</v>
      </c>
      <c r="AL244" s="87" t="n">
        <f aca="false">IF(X244&gt;25000,IF(X244&gt;30000,(30000-25000)*AL$5,(X244-25000)*AL$5),0)</f>
        <v>0</v>
      </c>
      <c r="AM244" s="82" t="n">
        <f aca="false">IF(X244&gt;30000,(X244-30000)*AM$5,0)</f>
        <v>0</v>
      </c>
      <c r="AN244" s="89" t="n">
        <f aca="false">SUM(AH244:AM244)</f>
        <v>39.0573</v>
      </c>
      <c r="AO244" s="84" t="n">
        <f aca="false">IF(Z244&gt;3260,IF(Z244&gt;9510,(9510-3260)*AO$5,(Z244-3260)*AO$5),0)</f>
        <v>187.5</v>
      </c>
      <c r="AP244" s="87" t="n">
        <f aca="false">IF(Z244&gt;9510,IF(Z244&gt;15000,(15000-9510)*AP$5,(Z244-9510)*AP$5),0)</f>
        <v>274.5</v>
      </c>
      <c r="AQ244" s="87" t="n">
        <f aca="false">IF(Z244&gt;15000,IF(Z244&gt;20000,(20000-15000)*AQ$5,(Z244-15000)*AQ$5),0)</f>
        <v>375</v>
      </c>
      <c r="AR244" s="87" t="n">
        <f aca="false">IF(Z244&gt;20000,IF(Z244&gt;25000,(25000-20000)*AR$5,(Z244-20000)*AR$5),0)</f>
        <v>500</v>
      </c>
      <c r="AS244" s="87" t="n">
        <f aca="false">IF(Z244&gt;25000,IF(Z244&gt;30000,(30000-25000)*AS$5,(Z244-25000)*AS$5),0)</f>
        <v>750</v>
      </c>
      <c r="AT244" s="82" t="n">
        <f aca="false">IF(Z244&gt;30000,(Z244-30000)*AT$5,0)</f>
        <v>13676.802</v>
      </c>
      <c r="AU244" s="89" t="n">
        <f aca="false">SUM(AO244:AT244)</f>
        <v>15763.802</v>
      </c>
      <c r="AV244" s="90" t="n">
        <f aca="false">AU244-AN244</f>
        <v>15724.7447</v>
      </c>
      <c r="AW244" s="86"/>
      <c r="AX244" s="79" t="n">
        <f aca="false">Y244-AG244-AV244-AW244</f>
        <v>69237.0498</v>
      </c>
      <c r="AY244" s="91" t="s">
        <v>35</v>
      </c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  <c r="BO244" s="124"/>
      <c r="BP244" s="124"/>
      <c r="BQ244" s="124"/>
      <c r="BR244" s="124"/>
      <c r="BS244" s="124"/>
      <c r="BT244" s="124"/>
      <c r="BU244" s="124"/>
      <c r="BV244" s="124"/>
      <c r="BW244" s="124"/>
      <c r="BX244" s="124"/>
      <c r="BY244" s="124"/>
      <c r="BZ244" s="124"/>
      <c r="CA244" s="124"/>
    </row>
    <row r="245" customFormat="false" ht="16.5" hidden="false" customHeight="true" outlineLevel="0" collapsed="false">
      <c r="B245" s="63" t="n">
        <v>240</v>
      </c>
      <c r="C245" s="63"/>
      <c r="D245" s="63"/>
      <c r="E245" s="64" t="s">
        <v>286</v>
      </c>
      <c r="F245" s="65" t="s">
        <v>66</v>
      </c>
      <c r="G245" s="66" t="n">
        <v>186</v>
      </c>
      <c r="H245" s="67" t="n">
        <v>5857.82</v>
      </c>
      <c r="I245" s="66" t="n">
        <v>198</v>
      </c>
      <c r="J245" s="68" t="n">
        <v>5724.34</v>
      </c>
      <c r="K245" s="66" t="n">
        <v>185</v>
      </c>
      <c r="L245" s="69" t="n">
        <v>5338.41</v>
      </c>
      <c r="M245" s="70" t="n">
        <f aca="false">(H245+J245+L245)/3</f>
        <v>5640.19</v>
      </c>
      <c r="N245" s="71" t="n">
        <v>4</v>
      </c>
      <c r="O245" s="71" t="n">
        <v>4</v>
      </c>
      <c r="P245" s="71" t="n">
        <v>4</v>
      </c>
      <c r="Q245" s="72" t="n">
        <f aca="false">SUM(N245:P245)/IF((3-COUNTIF(N245:P245,"NE")=0),1,(3-COUNTIF(N245:P245,"NE")))</f>
        <v>4</v>
      </c>
      <c r="R245" s="72" t="n">
        <f aca="false">IF(Q245&lt;=2,0,Q245)</f>
        <v>4</v>
      </c>
      <c r="S245" s="73" t="n">
        <f aca="false">M245*R245</f>
        <v>22560.76</v>
      </c>
      <c r="T245" s="74" t="n">
        <f aca="false">$M$3</f>
        <v>4.94188619900111</v>
      </c>
      <c r="U245" s="75" t="n">
        <f aca="false">ROUNDDOWN(S245*T245,2)</f>
        <v>111492.7</v>
      </c>
      <c r="V245" s="76"/>
      <c r="W245" s="21"/>
      <c r="X245" s="78" t="n">
        <f aca="false">VLOOKUP(E245,SALARIO!$D$4:$G$252,4,FALSE())</f>
        <v>5338.41</v>
      </c>
      <c r="Y245" s="79" t="n">
        <f aca="false">U245</f>
        <v>111492.7</v>
      </c>
      <c r="Z245" s="80" t="n">
        <f aca="false">X245+Y245</f>
        <v>116831.11</v>
      </c>
      <c r="AA245" s="81" t="n">
        <f aca="false">IF(X245&lt;=15000,X245*AA$5,15000*AA$5)</f>
        <v>266.9205</v>
      </c>
      <c r="AB245" s="82" t="n">
        <f aca="false">IF(X245&lt;=15000,0,(X245-15000)*AB$5)</f>
        <v>0</v>
      </c>
      <c r="AC245" s="94" t="n">
        <f aca="false">SUM(AA245:AB245)</f>
        <v>266.9205</v>
      </c>
      <c r="AD245" s="84" t="n">
        <f aca="false">IF(Z245&lt;=15000,Z245*AD$5,15000*AD$5)</f>
        <v>750</v>
      </c>
      <c r="AE245" s="82" t="n">
        <f aca="false">IF(Z245&lt;=15000,0,(Z245-15000)*AE$5)</f>
        <v>10183.111</v>
      </c>
      <c r="AF245" s="85" t="n">
        <f aca="false">SUM(AD245:AE245)</f>
        <v>10933.111</v>
      </c>
      <c r="AG245" s="86" t="n">
        <f aca="false">AF245-AC245</f>
        <v>10666.1905</v>
      </c>
      <c r="AH245" s="84" t="n">
        <f aca="false">IF(X245&gt;3260,IF(X245&gt;9510,(9510-3260)*AH$5,(X245-3260)*AH$5),0)</f>
        <v>62.3523</v>
      </c>
      <c r="AI245" s="87" t="n">
        <f aca="false">IF(X245&gt;9510,IF(X245&gt;15000,(15000-9510)*AI$5,(X245-9510)*AI$5),0)</f>
        <v>0</v>
      </c>
      <c r="AJ245" s="87" t="n">
        <f aca="false">IF(X245&gt;15000,IF(X245&gt;20000,(20000-15000)*AJ$5,(X245-15000)*AJ$5),0)</f>
        <v>0</v>
      </c>
      <c r="AK245" s="87" t="n">
        <f aca="false">IF(X245&gt;20000,IF(X245&gt;25000,(25000-20000)*AK$5,(X245-20000)*AK$5),0)</f>
        <v>0</v>
      </c>
      <c r="AL245" s="87" t="n">
        <f aca="false">IF(X245&gt;25000,IF(X245&gt;30000,(30000-25000)*AL$5,(X245-25000)*AL$5),0)</f>
        <v>0</v>
      </c>
      <c r="AM245" s="82" t="n">
        <f aca="false">IF(X245&gt;30000,(X245-30000)*AM$5,0)</f>
        <v>0</v>
      </c>
      <c r="AN245" s="89" t="n">
        <f aca="false">SUM(AH245:AM245)</f>
        <v>62.3523</v>
      </c>
      <c r="AO245" s="84" t="n">
        <f aca="false">IF(Z245&gt;3260,IF(Z245&gt;9510,(9510-3260)*AO$5,(Z245-3260)*AO$5),0)</f>
        <v>187.5</v>
      </c>
      <c r="AP245" s="87" t="n">
        <f aca="false">IF(Z245&gt;9510,IF(Z245&gt;15000,(15000-9510)*AP$5,(Z245-9510)*AP$5),0)</f>
        <v>274.5</v>
      </c>
      <c r="AQ245" s="87" t="n">
        <f aca="false">IF(Z245&gt;15000,IF(Z245&gt;20000,(20000-15000)*AQ$5,(Z245-15000)*AQ$5),0)</f>
        <v>375</v>
      </c>
      <c r="AR245" s="87" t="n">
        <f aca="false">IF(Z245&gt;20000,IF(Z245&gt;25000,(25000-20000)*AR$5,(Z245-20000)*AR$5),0)</f>
        <v>500</v>
      </c>
      <c r="AS245" s="87" t="n">
        <f aca="false">IF(Z245&gt;25000,IF(Z245&gt;30000,(30000-25000)*AS$5,(Z245-25000)*AS$5),0)</f>
        <v>750</v>
      </c>
      <c r="AT245" s="82" t="n">
        <f aca="false">IF(Z245&gt;30000,(Z245-30000)*AT$5,0)</f>
        <v>17366.222</v>
      </c>
      <c r="AU245" s="89" t="n">
        <f aca="false">SUM(AO245:AT245)</f>
        <v>19453.222</v>
      </c>
      <c r="AV245" s="90" t="n">
        <f aca="false">AU245-AN245</f>
        <v>19390.8697</v>
      </c>
      <c r="AW245" s="86"/>
      <c r="AX245" s="79" t="n">
        <f aca="false">Y245-AG245-AV245-AW245</f>
        <v>81435.6398</v>
      </c>
      <c r="AY245" s="91" t="s">
        <v>35</v>
      </c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  <c r="BO245" s="124"/>
      <c r="BP245" s="124"/>
      <c r="BQ245" s="124"/>
      <c r="BR245" s="124"/>
      <c r="BS245" s="124"/>
      <c r="BT245" s="124"/>
      <c r="BU245" s="124"/>
      <c r="BV245" s="124"/>
      <c r="BW245" s="124"/>
      <c r="BX245" s="124"/>
      <c r="BY245" s="124"/>
      <c r="BZ245" s="124"/>
      <c r="CA245" s="124"/>
    </row>
    <row r="246" s="95" customFormat="true" ht="16.5" hidden="false" customHeight="true" outlineLevel="0" collapsed="false">
      <c r="B246" s="62" t="n">
        <v>241</v>
      </c>
      <c r="C246" s="62"/>
      <c r="D246" s="62"/>
      <c r="E246" s="64" t="s">
        <v>287</v>
      </c>
      <c r="F246" s="65" t="s">
        <v>70</v>
      </c>
      <c r="G246" s="66" t="n">
        <v>191.25</v>
      </c>
      <c r="H246" s="67" t="n">
        <v>5052.03</v>
      </c>
      <c r="I246" s="66" t="n">
        <v>191.25</v>
      </c>
      <c r="J246" s="68" t="n">
        <v>4736.28</v>
      </c>
      <c r="K246" s="66" t="n">
        <v>204</v>
      </c>
      <c r="L246" s="69" t="n">
        <v>5052.03</v>
      </c>
      <c r="M246" s="70" t="n">
        <f aca="false">(H246+J246+L246)/3</f>
        <v>4946.78</v>
      </c>
      <c r="N246" s="71" t="n">
        <v>4</v>
      </c>
      <c r="O246" s="71" t="n">
        <v>4</v>
      </c>
      <c r="P246" s="71" t="n">
        <v>4</v>
      </c>
      <c r="Q246" s="72" t="n">
        <f aca="false">SUM(N246:P246)/IF((3-COUNTIF(N246:P246,"NE")=0),1,(3-COUNTIF(N246:P246,"NE")))</f>
        <v>4</v>
      </c>
      <c r="R246" s="72" t="n">
        <f aca="false">IF(Q246&lt;=2,0,Q246)</f>
        <v>4</v>
      </c>
      <c r="S246" s="73" t="n">
        <f aca="false">M246*R246</f>
        <v>19787.12</v>
      </c>
      <c r="T246" s="74" t="n">
        <f aca="false">$M$3</f>
        <v>4.94188619900111</v>
      </c>
      <c r="U246" s="75" t="n">
        <f aca="false">ROUNDDOWN(S246*T246,2)</f>
        <v>97785.69</v>
      </c>
      <c r="V246" s="76"/>
      <c r="W246" s="21"/>
      <c r="X246" s="78" t="n">
        <f aca="false">VLOOKUP(E246,SALARIO!$D$4:$G$252,4,FALSE())</f>
        <v>5052.03</v>
      </c>
      <c r="Y246" s="79" t="n">
        <f aca="false">U246</f>
        <v>97785.69</v>
      </c>
      <c r="Z246" s="80" t="n">
        <f aca="false">X246+Y246</f>
        <v>102837.72</v>
      </c>
      <c r="AA246" s="81" t="n">
        <f aca="false">IF(X246&lt;=15000,X246*AA$5,15000*AA$5)</f>
        <v>252.6015</v>
      </c>
      <c r="AB246" s="82" t="n">
        <f aca="false">IF(X246&lt;=15000,0,(X246-15000)*AB$5)</f>
        <v>0</v>
      </c>
      <c r="AC246" s="94" t="n">
        <f aca="false">SUM(AA246:AB246)</f>
        <v>252.6015</v>
      </c>
      <c r="AD246" s="84" t="n">
        <f aca="false">IF(Z246&lt;=15000,Z246*AD$5,15000*AD$5)</f>
        <v>750</v>
      </c>
      <c r="AE246" s="82" t="n">
        <f aca="false">IF(Z246&lt;=15000,0,(Z246-15000)*AE$5)</f>
        <v>8783.772</v>
      </c>
      <c r="AF246" s="85" t="n">
        <f aca="false">SUM(AD246:AE246)</f>
        <v>9533.772</v>
      </c>
      <c r="AG246" s="86" t="n">
        <f aca="false">AF246-AC246</f>
        <v>9281.1705</v>
      </c>
      <c r="AH246" s="84" t="n">
        <f aca="false">IF(X246&gt;3260,IF(X246&gt;9510,(9510-3260)*AH$5,(X246-3260)*AH$5),0)</f>
        <v>53.7609</v>
      </c>
      <c r="AI246" s="87" t="n">
        <f aca="false">IF(X246&gt;9510,IF(X246&gt;15000,(15000-9510)*AI$5,(X246-9510)*AI$5),0)</f>
        <v>0</v>
      </c>
      <c r="AJ246" s="87" t="n">
        <f aca="false">IF(X246&gt;15000,IF(X246&gt;20000,(20000-15000)*AJ$5,(X246-15000)*AJ$5),0)</f>
        <v>0</v>
      </c>
      <c r="AK246" s="87" t="n">
        <f aca="false">IF(X246&gt;20000,IF(X246&gt;25000,(25000-20000)*AK$5,(X246-20000)*AK$5),0)</f>
        <v>0</v>
      </c>
      <c r="AL246" s="87" t="n">
        <f aca="false">IF(X246&gt;25000,IF(X246&gt;30000,(30000-25000)*AL$5,(X246-25000)*AL$5),0)</f>
        <v>0</v>
      </c>
      <c r="AM246" s="82" t="n">
        <f aca="false">IF(X246&gt;30000,(X246-30000)*AM$5,0)</f>
        <v>0</v>
      </c>
      <c r="AN246" s="89" t="n">
        <f aca="false">SUM(AH246:AM246)</f>
        <v>53.7609</v>
      </c>
      <c r="AO246" s="84" t="n">
        <f aca="false">IF(Z246&gt;3260,IF(Z246&gt;9510,(9510-3260)*AO$5,(Z246-3260)*AO$5),0)</f>
        <v>187.5</v>
      </c>
      <c r="AP246" s="87" t="n">
        <f aca="false">IF(Z246&gt;9510,IF(Z246&gt;15000,(15000-9510)*AP$5,(Z246-9510)*AP$5),0)</f>
        <v>274.5</v>
      </c>
      <c r="AQ246" s="87" t="n">
        <f aca="false">IF(Z246&gt;15000,IF(Z246&gt;20000,(20000-15000)*AQ$5,(Z246-15000)*AQ$5),0)</f>
        <v>375</v>
      </c>
      <c r="AR246" s="87" t="n">
        <f aca="false">IF(Z246&gt;20000,IF(Z246&gt;25000,(25000-20000)*AR$5,(Z246-20000)*AR$5),0)</f>
        <v>500</v>
      </c>
      <c r="AS246" s="87" t="n">
        <f aca="false">IF(Z246&gt;25000,IF(Z246&gt;30000,(30000-25000)*AS$5,(Z246-25000)*AS$5),0)</f>
        <v>750</v>
      </c>
      <c r="AT246" s="82" t="n">
        <f aca="false">IF(Z246&gt;30000,(Z246-30000)*AT$5,0)</f>
        <v>14567.544</v>
      </c>
      <c r="AU246" s="89" t="n">
        <f aca="false">SUM(AO246:AT246)</f>
        <v>16654.544</v>
      </c>
      <c r="AV246" s="90" t="n">
        <f aca="false">AU246-AN246</f>
        <v>16600.7831</v>
      </c>
      <c r="AW246" s="86"/>
      <c r="AX246" s="79" t="n">
        <f aca="false">Y246-AG246-AV246-AW246</f>
        <v>71903.7364</v>
      </c>
      <c r="AY246" s="91" t="s">
        <v>35</v>
      </c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  <c r="BO246" s="124"/>
      <c r="BP246" s="124"/>
      <c r="BQ246" s="124"/>
      <c r="BR246" s="124"/>
      <c r="BS246" s="124"/>
      <c r="BT246" s="124"/>
      <c r="BU246" s="124"/>
      <c r="BV246" s="124"/>
      <c r="BW246" s="124"/>
      <c r="BX246" s="124"/>
      <c r="BY246" s="124"/>
      <c r="BZ246" s="124"/>
      <c r="CA246" s="124"/>
    </row>
    <row r="247" customFormat="false" ht="16.5" hidden="false" customHeight="true" outlineLevel="0" collapsed="false">
      <c r="B247" s="63" t="n">
        <v>242</v>
      </c>
      <c r="C247" s="63"/>
      <c r="D247" s="63"/>
      <c r="E247" s="64" t="s">
        <v>288</v>
      </c>
      <c r="F247" s="65" t="s">
        <v>43</v>
      </c>
      <c r="G247" s="66" t="n">
        <v>188.25</v>
      </c>
      <c r="H247" s="67" t="n">
        <v>5667.99</v>
      </c>
      <c r="I247" s="66" t="n">
        <v>190.6</v>
      </c>
      <c r="J247" s="68" t="n">
        <v>5466.28</v>
      </c>
      <c r="K247" s="66" t="n">
        <v>120</v>
      </c>
      <c r="L247" s="69" t="n">
        <v>6001.31</v>
      </c>
      <c r="M247" s="70" t="n">
        <f aca="false">(H247+J247+L247)/3</f>
        <v>5711.86</v>
      </c>
      <c r="N247" s="71" t="n">
        <v>4</v>
      </c>
      <c r="O247" s="71" t="n">
        <v>4</v>
      </c>
      <c r="P247" s="71" t="n">
        <v>4</v>
      </c>
      <c r="Q247" s="72" t="n">
        <f aca="false">SUM(N247:P247)/IF((3-COUNTIF(N247:P247,"NE")=0),1,(3-COUNTIF(N247:P247,"NE")))</f>
        <v>4</v>
      </c>
      <c r="R247" s="72" t="n">
        <f aca="false">IF(Q247&lt;=2,0,Q247)</f>
        <v>4</v>
      </c>
      <c r="S247" s="73" t="n">
        <f aca="false">M247*R247</f>
        <v>22847.44</v>
      </c>
      <c r="T247" s="74" t="n">
        <f aca="false">$M$3</f>
        <v>4.94188619900111</v>
      </c>
      <c r="U247" s="75" t="n">
        <f aca="false">ROUNDDOWN(S247*T247,2)</f>
        <v>112909.44</v>
      </c>
      <c r="V247" s="76"/>
      <c r="W247" s="21"/>
      <c r="X247" s="78" t="n">
        <f aca="false">VLOOKUP(E247,SALARIO!$D$4:$G$252,4,FALSE())</f>
        <v>6001.31</v>
      </c>
      <c r="Y247" s="79" t="n">
        <f aca="false">U247</f>
        <v>112909.44</v>
      </c>
      <c r="Z247" s="80" t="n">
        <f aca="false">X247+Y247</f>
        <v>118910.75</v>
      </c>
      <c r="AA247" s="81" t="n">
        <f aca="false">IF(X247&lt;=15000,X247*AA$5,15000*AA$5)</f>
        <v>300.0655</v>
      </c>
      <c r="AB247" s="82" t="n">
        <f aca="false">IF(X247&lt;=15000,0,(X247-15000)*AB$5)</f>
        <v>0</v>
      </c>
      <c r="AC247" s="94" t="n">
        <f aca="false">SUM(AA247:AB247)</f>
        <v>300.0655</v>
      </c>
      <c r="AD247" s="84" t="n">
        <f aca="false">IF(Z247&lt;=15000,Z247*AD$5,15000*AD$5)</f>
        <v>750</v>
      </c>
      <c r="AE247" s="82" t="n">
        <f aca="false">IF(Z247&lt;=15000,0,(Z247-15000)*AE$5)</f>
        <v>10391.075</v>
      </c>
      <c r="AF247" s="85" t="n">
        <f aca="false">SUM(AD247:AE247)</f>
        <v>11141.075</v>
      </c>
      <c r="AG247" s="86" t="n">
        <f aca="false">AF247-AC247</f>
        <v>10841.0095</v>
      </c>
      <c r="AH247" s="84" t="n">
        <f aca="false">IF(X247&gt;3260,IF(X247&gt;9510,(9510-3260)*AH$5,(X247-3260)*AH$5),0)</f>
        <v>82.2393</v>
      </c>
      <c r="AI247" s="87" t="n">
        <f aca="false">IF(X247&gt;9510,IF(X247&gt;15000,(15000-9510)*AI$5,(X247-9510)*AI$5),0)</f>
        <v>0</v>
      </c>
      <c r="AJ247" s="87" t="n">
        <f aca="false">IF(X247&gt;15000,IF(X247&gt;20000,(20000-15000)*AJ$5,(X247-15000)*AJ$5),0)</f>
        <v>0</v>
      </c>
      <c r="AK247" s="87" t="n">
        <f aca="false">IF(X247&gt;20000,IF(X247&gt;25000,(25000-20000)*AK$5,(X247-20000)*AK$5),0)</f>
        <v>0</v>
      </c>
      <c r="AL247" s="87" t="n">
        <f aca="false">IF(X247&gt;25000,IF(X247&gt;30000,(30000-25000)*AL$5,(X247-25000)*AL$5),0)</f>
        <v>0</v>
      </c>
      <c r="AM247" s="82" t="n">
        <f aca="false">IF(X247&gt;30000,(X247-30000)*AM$5,0)</f>
        <v>0</v>
      </c>
      <c r="AN247" s="89" t="n">
        <f aca="false">SUM(AH247:AM247)</f>
        <v>82.2393</v>
      </c>
      <c r="AO247" s="84" t="n">
        <f aca="false">IF(Z247&gt;3260,IF(Z247&gt;9510,(9510-3260)*AO$5,(Z247-3260)*AO$5),0)</f>
        <v>187.5</v>
      </c>
      <c r="AP247" s="87" t="n">
        <f aca="false">IF(Z247&gt;9510,IF(Z247&gt;15000,(15000-9510)*AP$5,(Z247-9510)*AP$5),0)</f>
        <v>274.5</v>
      </c>
      <c r="AQ247" s="87" t="n">
        <f aca="false">IF(Z247&gt;15000,IF(Z247&gt;20000,(20000-15000)*AQ$5,(Z247-15000)*AQ$5),0)</f>
        <v>375</v>
      </c>
      <c r="AR247" s="87" t="n">
        <f aca="false">IF(Z247&gt;20000,IF(Z247&gt;25000,(25000-20000)*AR$5,(Z247-20000)*AR$5),0)</f>
        <v>500</v>
      </c>
      <c r="AS247" s="87" t="n">
        <f aca="false">IF(Z247&gt;25000,IF(Z247&gt;30000,(30000-25000)*AS$5,(Z247-25000)*AS$5),0)</f>
        <v>750</v>
      </c>
      <c r="AT247" s="82" t="n">
        <f aca="false">IF(Z247&gt;30000,(Z247-30000)*AT$5,0)</f>
        <v>17782.15</v>
      </c>
      <c r="AU247" s="89" t="n">
        <f aca="false">SUM(AO247:AT247)</f>
        <v>19869.15</v>
      </c>
      <c r="AV247" s="90" t="n">
        <f aca="false">AU247-AN247</f>
        <v>19786.9107</v>
      </c>
      <c r="AW247" s="86"/>
      <c r="AX247" s="79" t="n">
        <f aca="false">Y247-AG247-AV247-AW247</f>
        <v>82281.5198</v>
      </c>
      <c r="AY247" s="91" t="s">
        <v>35</v>
      </c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  <c r="BO247" s="124"/>
      <c r="BP247" s="124"/>
      <c r="BQ247" s="124"/>
      <c r="BR247" s="124"/>
      <c r="BS247" s="124"/>
      <c r="BT247" s="124"/>
      <c r="BU247" s="124"/>
      <c r="BV247" s="124"/>
      <c r="BW247" s="124"/>
      <c r="BX247" s="124"/>
      <c r="BY247" s="124"/>
      <c r="BZ247" s="124"/>
      <c r="CA247" s="124"/>
    </row>
    <row r="248" customFormat="false" ht="16.5" hidden="false" customHeight="true" outlineLevel="0" collapsed="false">
      <c r="B248" s="63" t="n">
        <v>243</v>
      </c>
      <c r="C248" s="63"/>
      <c r="D248" s="63"/>
      <c r="E248" s="64" t="s">
        <v>289</v>
      </c>
      <c r="F248" s="65" t="s">
        <v>43</v>
      </c>
      <c r="G248" s="66" t="n">
        <v>190.6</v>
      </c>
      <c r="H248" s="67" t="n">
        <v>6841.36</v>
      </c>
      <c r="I248" s="66" t="n">
        <v>169.75</v>
      </c>
      <c r="J248" s="68" t="n">
        <v>5766.55</v>
      </c>
      <c r="K248" s="66" t="n">
        <v>190.6</v>
      </c>
      <c r="L248" s="69" t="n">
        <v>5619.1</v>
      </c>
      <c r="M248" s="70" t="n">
        <f aca="false">(H248+J248+L248)/3</f>
        <v>6075.67</v>
      </c>
      <c r="N248" s="71" t="n">
        <v>4</v>
      </c>
      <c r="O248" s="71" t="n">
        <v>2</v>
      </c>
      <c r="P248" s="71" t="n">
        <v>4</v>
      </c>
      <c r="Q248" s="72" t="n">
        <f aca="false">SUM(N248:P248)/IF((3-COUNTIF(N248:P248,"NE")=0),1,(3-COUNTIF(N248:P248,"NE")))</f>
        <v>3.33333333333333</v>
      </c>
      <c r="R248" s="72" t="n">
        <f aca="false">IF(Q248&lt;=2,0,Q248)</f>
        <v>3.33333333333333</v>
      </c>
      <c r="S248" s="73" t="n">
        <f aca="false">M248*R248</f>
        <v>20252.2333333333</v>
      </c>
      <c r="T248" s="74" t="n">
        <f aca="false">$M$3</f>
        <v>4.94188619900111</v>
      </c>
      <c r="U248" s="75" t="n">
        <f aca="false">ROUNDDOWN(S248*T248,2)</f>
        <v>100084.23</v>
      </c>
      <c r="V248" s="76"/>
      <c r="W248" s="21"/>
      <c r="X248" s="78" t="n">
        <f aca="false">VLOOKUP(E248,SALARIO!$D$4:$G$252,4,FALSE())</f>
        <v>5619.1</v>
      </c>
      <c r="Y248" s="79" t="n">
        <f aca="false">U248</f>
        <v>100084.23</v>
      </c>
      <c r="Z248" s="80" t="n">
        <f aca="false">X248+Y248</f>
        <v>105703.33</v>
      </c>
      <c r="AA248" s="81" t="n">
        <f aca="false">IF(X248&lt;=15000,X248*AA$5,15000*AA$5)</f>
        <v>280.955</v>
      </c>
      <c r="AB248" s="82" t="n">
        <f aca="false">IF(X248&lt;=15000,0,(X248-15000)*AB$5)</f>
        <v>0</v>
      </c>
      <c r="AC248" s="94" t="n">
        <f aca="false">SUM(AA248:AB248)</f>
        <v>280.955</v>
      </c>
      <c r="AD248" s="84" t="n">
        <f aca="false">IF(Z248&lt;=15000,Z248*AD$5,15000*AD$5)</f>
        <v>750</v>
      </c>
      <c r="AE248" s="82" t="n">
        <f aca="false">IF(Z248&lt;=15000,0,(Z248-15000)*AE$5)</f>
        <v>9070.333</v>
      </c>
      <c r="AF248" s="85" t="n">
        <f aca="false">SUM(AD248:AE248)</f>
        <v>9820.333</v>
      </c>
      <c r="AG248" s="86" t="n">
        <f aca="false">AF248-AC248</f>
        <v>9539.378</v>
      </c>
      <c r="AH248" s="84" t="n">
        <f aca="false">IF(X248&gt;3260,IF(X248&gt;9510,(9510-3260)*AH$5,(X248-3260)*AH$5),0)</f>
        <v>70.773</v>
      </c>
      <c r="AI248" s="87" t="n">
        <f aca="false">IF(X248&gt;9510,IF(X248&gt;15000,(15000-9510)*AI$5,(X248-9510)*AI$5),0)</f>
        <v>0</v>
      </c>
      <c r="AJ248" s="87" t="n">
        <f aca="false">IF(X248&gt;15000,IF(X248&gt;20000,(20000-15000)*AJ$5,(X248-15000)*AJ$5),0)</f>
        <v>0</v>
      </c>
      <c r="AK248" s="87" t="n">
        <f aca="false">IF(X248&gt;20000,IF(X248&gt;25000,(25000-20000)*AK$5,(X248-20000)*AK$5),0)</f>
        <v>0</v>
      </c>
      <c r="AL248" s="87" t="n">
        <f aca="false">IF(X248&gt;25000,IF(X248&gt;30000,(30000-25000)*AL$5,(X248-25000)*AL$5),0)</f>
        <v>0</v>
      </c>
      <c r="AM248" s="82" t="n">
        <f aca="false">IF(X248&gt;30000,(X248-30000)*AM$5,0)</f>
        <v>0</v>
      </c>
      <c r="AN248" s="89" t="n">
        <f aca="false">SUM(AH248:AM248)</f>
        <v>70.773</v>
      </c>
      <c r="AO248" s="84" t="n">
        <f aca="false">IF(Z248&gt;3260,IF(Z248&gt;9510,(9510-3260)*AO$5,(Z248-3260)*AO$5),0)</f>
        <v>187.5</v>
      </c>
      <c r="AP248" s="87" t="n">
        <f aca="false">IF(Z248&gt;9510,IF(Z248&gt;15000,(15000-9510)*AP$5,(Z248-9510)*AP$5),0)</f>
        <v>274.5</v>
      </c>
      <c r="AQ248" s="87" t="n">
        <f aca="false">IF(Z248&gt;15000,IF(Z248&gt;20000,(20000-15000)*AQ$5,(Z248-15000)*AQ$5),0)</f>
        <v>375</v>
      </c>
      <c r="AR248" s="87" t="n">
        <f aca="false">IF(Z248&gt;20000,IF(Z248&gt;25000,(25000-20000)*AR$5,(Z248-20000)*AR$5),0)</f>
        <v>500</v>
      </c>
      <c r="AS248" s="87" t="n">
        <f aca="false">IF(Z248&gt;25000,IF(Z248&gt;30000,(30000-25000)*AS$5,(Z248-25000)*AS$5),0)</f>
        <v>750</v>
      </c>
      <c r="AT248" s="82" t="n">
        <f aca="false">IF(Z248&gt;30000,(Z248-30000)*AT$5,0)</f>
        <v>15140.666</v>
      </c>
      <c r="AU248" s="89" t="n">
        <f aca="false">SUM(AO248:AT248)</f>
        <v>17227.666</v>
      </c>
      <c r="AV248" s="90" t="n">
        <f aca="false">AU248-AN248</f>
        <v>17156.893</v>
      </c>
      <c r="AW248" s="86"/>
      <c r="AX248" s="79" t="n">
        <f aca="false">Y248-AG248-AV248-AW248</f>
        <v>73387.959</v>
      </c>
      <c r="AY248" s="91" t="s">
        <v>35</v>
      </c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  <c r="BO248" s="124"/>
      <c r="BP248" s="124"/>
      <c r="BQ248" s="124"/>
      <c r="BR248" s="124"/>
      <c r="BS248" s="124"/>
      <c r="BT248" s="124"/>
      <c r="BU248" s="124"/>
      <c r="BV248" s="124"/>
      <c r="BW248" s="124"/>
      <c r="BX248" s="124"/>
      <c r="BY248" s="124"/>
      <c r="BZ248" s="124"/>
      <c r="CA248" s="124"/>
    </row>
    <row r="249" customFormat="false" ht="16.5" hidden="false" customHeight="true" outlineLevel="0" collapsed="false">
      <c r="B249" s="63" t="n">
        <v>244</v>
      </c>
      <c r="C249" s="63"/>
      <c r="D249" s="63"/>
      <c r="E249" s="64" t="s">
        <v>290</v>
      </c>
      <c r="F249" s="65" t="s">
        <v>70</v>
      </c>
      <c r="G249" s="66" t="n">
        <v>190.6</v>
      </c>
      <c r="H249" s="67" t="n">
        <v>5775.76</v>
      </c>
      <c r="I249" s="66" t="n">
        <v>190.6</v>
      </c>
      <c r="J249" s="68" t="n">
        <v>5715.46</v>
      </c>
      <c r="K249" s="66" t="n">
        <v>135</v>
      </c>
      <c r="L249" s="69" t="n">
        <v>5130.45</v>
      </c>
      <c r="M249" s="70" t="n">
        <f aca="false">(H249+J249+L249)/3</f>
        <v>5540.55666666667</v>
      </c>
      <c r="N249" s="71" t="n">
        <v>4</v>
      </c>
      <c r="O249" s="71" t="n">
        <v>4</v>
      </c>
      <c r="P249" s="71" t="n">
        <v>4</v>
      </c>
      <c r="Q249" s="72" t="n">
        <f aca="false">SUM(N249:P249)/IF((3-COUNTIF(N249:P249,"NE")=0),1,(3-COUNTIF(N249:P249,"NE")))</f>
        <v>4</v>
      </c>
      <c r="R249" s="72" t="n">
        <f aca="false">IF(Q249&lt;=2,0,Q249)</f>
        <v>4</v>
      </c>
      <c r="S249" s="73" t="n">
        <f aca="false">M249*R249</f>
        <v>22162.2266666667</v>
      </c>
      <c r="T249" s="74" t="n">
        <f aca="false">$M$3</f>
        <v>4.94188619900111</v>
      </c>
      <c r="U249" s="75" t="n">
        <f aca="false">ROUNDDOWN(S249*T249,2)</f>
        <v>109523.2</v>
      </c>
      <c r="V249" s="76"/>
      <c r="W249" s="21"/>
      <c r="X249" s="78" t="n">
        <f aca="false">VLOOKUP(E249,SALARIO!$D$4:$G$252,4,FALSE())</f>
        <v>5130.45</v>
      </c>
      <c r="Y249" s="79" t="n">
        <f aca="false">U249</f>
        <v>109523.2</v>
      </c>
      <c r="Z249" s="80" t="n">
        <f aca="false">X249+Y249</f>
        <v>114653.65</v>
      </c>
      <c r="AA249" s="81" t="n">
        <f aca="false">IF(X249&lt;=15000,X249*AA$5,15000*AA$5)</f>
        <v>256.5225</v>
      </c>
      <c r="AB249" s="82" t="n">
        <f aca="false">IF(X249&lt;=15000,0,(X249-15000)*AB$5)</f>
        <v>0</v>
      </c>
      <c r="AC249" s="94" t="n">
        <f aca="false">SUM(AA249:AB249)</f>
        <v>256.5225</v>
      </c>
      <c r="AD249" s="84" t="n">
        <f aca="false">IF(Z249&lt;=15000,Z249*AD$5,15000*AD$5)</f>
        <v>750</v>
      </c>
      <c r="AE249" s="82" t="n">
        <f aca="false">IF(Z249&lt;=15000,0,(Z249-15000)*AE$5)</f>
        <v>9965.365</v>
      </c>
      <c r="AF249" s="85" t="n">
        <f aca="false">SUM(AD249:AE249)</f>
        <v>10715.365</v>
      </c>
      <c r="AG249" s="86" t="n">
        <f aca="false">AF249-AC249</f>
        <v>10458.8425</v>
      </c>
      <c r="AH249" s="84" t="n">
        <f aca="false">IF(X249&gt;3260,IF(X249&gt;9510,(9510-3260)*AH$5,(X249-3260)*AH$5),0)</f>
        <v>56.1135</v>
      </c>
      <c r="AI249" s="87" t="n">
        <f aca="false">IF(X249&gt;9510,IF(X249&gt;15000,(15000-9510)*AI$5,(X249-9510)*AI$5),0)</f>
        <v>0</v>
      </c>
      <c r="AJ249" s="87" t="n">
        <f aca="false">IF(X249&gt;15000,IF(X249&gt;20000,(20000-15000)*AJ$5,(X249-15000)*AJ$5),0)</f>
        <v>0</v>
      </c>
      <c r="AK249" s="87" t="n">
        <f aca="false">IF(X249&gt;20000,IF(X249&gt;25000,(25000-20000)*AK$5,(X249-20000)*AK$5),0)</f>
        <v>0</v>
      </c>
      <c r="AL249" s="87" t="n">
        <f aca="false">IF(X249&gt;25000,IF(X249&gt;30000,(30000-25000)*AL$5,(X249-25000)*AL$5),0)</f>
        <v>0</v>
      </c>
      <c r="AM249" s="82" t="n">
        <f aca="false">IF(X249&gt;30000,(X249-30000)*AM$5,0)</f>
        <v>0</v>
      </c>
      <c r="AN249" s="89" t="n">
        <f aca="false">SUM(AH249:AM249)</f>
        <v>56.1135</v>
      </c>
      <c r="AO249" s="84" t="n">
        <f aca="false">IF(Z249&gt;3260,IF(Z249&gt;9510,(9510-3260)*AO$5,(Z249-3260)*AO$5),0)</f>
        <v>187.5</v>
      </c>
      <c r="AP249" s="87" t="n">
        <f aca="false">IF(Z249&gt;9510,IF(Z249&gt;15000,(15000-9510)*AP$5,(Z249-9510)*AP$5),0)</f>
        <v>274.5</v>
      </c>
      <c r="AQ249" s="87" t="n">
        <f aca="false">IF(Z249&gt;15000,IF(Z249&gt;20000,(20000-15000)*AQ$5,(Z249-15000)*AQ$5),0)</f>
        <v>375</v>
      </c>
      <c r="AR249" s="87" t="n">
        <f aca="false">IF(Z249&gt;20000,IF(Z249&gt;25000,(25000-20000)*AR$5,(Z249-20000)*AR$5),0)</f>
        <v>500</v>
      </c>
      <c r="AS249" s="87" t="n">
        <f aca="false">IF(Z249&gt;25000,IF(Z249&gt;30000,(30000-25000)*AS$5,(Z249-25000)*AS$5),0)</f>
        <v>750</v>
      </c>
      <c r="AT249" s="82" t="n">
        <f aca="false">IF(Z249&gt;30000,(Z249-30000)*AT$5,0)</f>
        <v>16930.73</v>
      </c>
      <c r="AU249" s="89" t="n">
        <f aca="false">SUM(AO249:AT249)</f>
        <v>19017.73</v>
      </c>
      <c r="AV249" s="90" t="n">
        <f aca="false">AU249-AN249</f>
        <v>18961.6165</v>
      </c>
      <c r="AW249" s="86"/>
      <c r="AX249" s="79" t="n">
        <f aca="false">Y249-AG249-AV249-AW249</f>
        <v>80102.741</v>
      </c>
      <c r="AY249" s="91" t="s">
        <v>35</v>
      </c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  <c r="BO249" s="124"/>
      <c r="BP249" s="124"/>
      <c r="BQ249" s="124"/>
      <c r="BR249" s="124"/>
      <c r="BS249" s="124"/>
      <c r="BT249" s="124"/>
      <c r="BU249" s="124"/>
      <c r="BV249" s="124"/>
      <c r="BW249" s="124"/>
      <c r="BX249" s="124"/>
      <c r="BY249" s="124"/>
      <c r="BZ249" s="124"/>
      <c r="CA249" s="124"/>
    </row>
    <row r="250" customFormat="false" ht="16.5" hidden="false" customHeight="true" outlineLevel="0" collapsed="false">
      <c r="B250" s="63" t="n">
        <v>245</v>
      </c>
      <c r="C250" s="63"/>
      <c r="D250" s="63"/>
      <c r="E250" s="64" t="s">
        <v>291</v>
      </c>
      <c r="F250" s="65" t="s">
        <v>70</v>
      </c>
      <c r="G250" s="66" t="n">
        <v>190.6</v>
      </c>
      <c r="H250" s="67" t="n">
        <v>5553.79</v>
      </c>
      <c r="I250" s="66" t="n">
        <v>169.5</v>
      </c>
      <c r="J250" s="68" t="n">
        <v>5552.03</v>
      </c>
      <c r="K250" s="66" t="n">
        <v>190.25</v>
      </c>
      <c r="L250" s="69" t="n">
        <v>4742.57</v>
      </c>
      <c r="M250" s="70" t="n">
        <f aca="false">(H250+J250+L250)/3</f>
        <v>5282.79666666667</v>
      </c>
      <c r="N250" s="71" t="n">
        <v>5</v>
      </c>
      <c r="O250" s="71" t="n">
        <v>4</v>
      </c>
      <c r="P250" s="71" t="n">
        <v>4</v>
      </c>
      <c r="Q250" s="72" t="n">
        <f aca="false">SUM(N250:P250)/IF((3-COUNTIF(N250:P250,"NE")=0),1,(3-COUNTIF(N250:P250,"NE")))</f>
        <v>4.33333333333333</v>
      </c>
      <c r="R250" s="72" t="n">
        <f aca="false">IF(Q250&lt;=2,0,Q250)</f>
        <v>4.33333333333333</v>
      </c>
      <c r="S250" s="73" t="n">
        <f aca="false">M250*R250</f>
        <v>22892.1188888889</v>
      </c>
      <c r="T250" s="74" t="n">
        <f aca="false">$M$3</f>
        <v>4.94188619900111</v>
      </c>
      <c r="U250" s="75" t="n">
        <f aca="false">ROUNDDOWN(S250*T250,2)</f>
        <v>113130.24</v>
      </c>
      <c r="V250" s="76"/>
      <c r="W250" s="21"/>
      <c r="X250" s="78" t="n">
        <f aca="false">VLOOKUP(E250,SALARIO!$D$4:$G$252,4,FALSE())</f>
        <v>4742.57</v>
      </c>
      <c r="Y250" s="79" t="n">
        <f aca="false">U250</f>
        <v>113130.24</v>
      </c>
      <c r="Z250" s="80" t="n">
        <f aca="false">X250+Y250</f>
        <v>117872.81</v>
      </c>
      <c r="AA250" s="81" t="n">
        <f aca="false">IF(X250&lt;=15000,X250*AA$5,15000*AA$5)</f>
        <v>237.1285</v>
      </c>
      <c r="AB250" s="82" t="n">
        <f aca="false">IF(X250&lt;=15000,0,(X250-15000)*AB$5)</f>
        <v>0</v>
      </c>
      <c r="AC250" s="94" t="n">
        <f aca="false">SUM(AA250:AB250)</f>
        <v>237.1285</v>
      </c>
      <c r="AD250" s="84" t="n">
        <f aca="false">IF(Z250&lt;=15000,Z250*AD$5,15000*AD$5)</f>
        <v>750</v>
      </c>
      <c r="AE250" s="82" t="n">
        <f aca="false">IF(Z250&lt;=15000,0,(Z250-15000)*AE$5)</f>
        <v>10287.281</v>
      </c>
      <c r="AF250" s="85" t="n">
        <f aca="false">SUM(AD250:AE250)</f>
        <v>11037.281</v>
      </c>
      <c r="AG250" s="86" t="n">
        <f aca="false">AF250-AC250</f>
        <v>10800.1525</v>
      </c>
      <c r="AH250" s="84" t="n">
        <f aca="false">IF(X250&gt;3260,IF(X250&gt;9510,(9510-3260)*AH$5,(X250-3260)*AH$5),0)</f>
        <v>44.4771</v>
      </c>
      <c r="AI250" s="87" t="n">
        <f aca="false">IF(X250&gt;9510,IF(X250&gt;15000,(15000-9510)*AI$5,(X250-9510)*AI$5),0)</f>
        <v>0</v>
      </c>
      <c r="AJ250" s="87" t="n">
        <f aca="false">IF(X250&gt;15000,IF(X250&gt;20000,(20000-15000)*AJ$5,(X250-15000)*AJ$5),0)</f>
        <v>0</v>
      </c>
      <c r="AK250" s="87" t="n">
        <f aca="false">IF(X250&gt;20000,IF(X250&gt;25000,(25000-20000)*AK$5,(X250-20000)*AK$5),0)</f>
        <v>0</v>
      </c>
      <c r="AL250" s="87" t="n">
        <f aca="false">IF(X250&gt;25000,IF(X250&gt;30000,(30000-25000)*AL$5,(X250-25000)*AL$5),0)</f>
        <v>0</v>
      </c>
      <c r="AM250" s="82" t="n">
        <f aca="false">IF(X250&gt;30000,(X250-30000)*AM$5,0)</f>
        <v>0</v>
      </c>
      <c r="AN250" s="89" t="n">
        <f aca="false">SUM(AH250:AM250)</f>
        <v>44.4771</v>
      </c>
      <c r="AO250" s="84" t="n">
        <f aca="false">IF(Z250&gt;3260,IF(Z250&gt;9510,(9510-3260)*AO$5,(Z250-3260)*AO$5),0)</f>
        <v>187.5</v>
      </c>
      <c r="AP250" s="87" t="n">
        <f aca="false">IF(Z250&gt;9510,IF(Z250&gt;15000,(15000-9510)*AP$5,(Z250-9510)*AP$5),0)</f>
        <v>274.5</v>
      </c>
      <c r="AQ250" s="87" t="n">
        <f aca="false">IF(Z250&gt;15000,IF(Z250&gt;20000,(20000-15000)*AQ$5,(Z250-15000)*AQ$5),0)</f>
        <v>375</v>
      </c>
      <c r="AR250" s="87" t="n">
        <f aca="false">IF(Z250&gt;20000,IF(Z250&gt;25000,(25000-20000)*AR$5,(Z250-20000)*AR$5),0)</f>
        <v>500</v>
      </c>
      <c r="AS250" s="87" t="n">
        <f aca="false">IF(Z250&gt;25000,IF(Z250&gt;30000,(30000-25000)*AS$5,(Z250-25000)*AS$5),0)</f>
        <v>750</v>
      </c>
      <c r="AT250" s="82" t="n">
        <f aca="false">IF(Z250&gt;30000,(Z250-30000)*AT$5,0)</f>
        <v>17574.562</v>
      </c>
      <c r="AU250" s="89" t="n">
        <f aca="false">SUM(AO250:AT250)</f>
        <v>19661.562</v>
      </c>
      <c r="AV250" s="90" t="n">
        <f aca="false">AU250-AN250</f>
        <v>19617.0849</v>
      </c>
      <c r="AW250" s="86"/>
      <c r="AX250" s="79" t="n">
        <f aca="false">Y250-AG250-AV250-AW250</f>
        <v>82713.0026</v>
      </c>
      <c r="AY250" s="91" t="s">
        <v>35</v>
      </c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  <c r="BO250" s="124"/>
      <c r="BP250" s="124"/>
      <c r="BQ250" s="124"/>
      <c r="BR250" s="124"/>
      <c r="BS250" s="124"/>
      <c r="BT250" s="124"/>
      <c r="BU250" s="124"/>
      <c r="BV250" s="124"/>
      <c r="BW250" s="124"/>
      <c r="BX250" s="124"/>
      <c r="BY250" s="124"/>
      <c r="BZ250" s="124"/>
      <c r="CA250" s="124"/>
    </row>
    <row r="251" customFormat="false" ht="16.5" hidden="false" customHeight="true" outlineLevel="0" collapsed="false">
      <c r="B251" s="63" t="n">
        <v>246</v>
      </c>
      <c r="C251" s="63"/>
      <c r="D251" s="63"/>
      <c r="E251" s="64" t="s">
        <v>292</v>
      </c>
      <c r="F251" s="65" t="s">
        <v>70</v>
      </c>
      <c r="G251" s="66" t="n">
        <v>190.6</v>
      </c>
      <c r="H251" s="67" t="n">
        <v>6010.34</v>
      </c>
      <c r="I251" s="66" t="n">
        <v>190.6</v>
      </c>
      <c r="J251" s="68" t="n">
        <v>5597.68</v>
      </c>
      <c r="K251" s="66" t="n">
        <v>190.6</v>
      </c>
      <c r="L251" s="69" t="n">
        <v>5612.27</v>
      </c>
      <c r="M251" s="70" t="n">
        <f aca="false">(H251+J251+L251)/3</f>
        <v>5740.09666666667</v>
      </c>
      <c r="N251" s="71" t="n">
        <v>4</v>
      </c>
      <c r="O251" s="71" t="n">
        <v>2</v>
      </c>
      <c r="P251" s="71" t="n">
        <v>4</v>
      </c>
      <c r="Q251" s="72" t="n">
        <f aca="false">SUM(N251:P251)/IF((3-COUNTIF(N251:P251,"NE")=0),1,(3-COUNTIF(N251:P251,"NE")))</f>
        <v>3.33333333333333</v>
      </c>
      <c r="R251" s="72" t="n">
        <f aca="false">IF(Q251&lt;=2,0,Q251)</f>
        <v>3.33333333333333</v>
      </c>
      <c r="S251" s="73" t="n">
        <f aca="false">M251*R251</f>
        <v>19133.6555555556</v>
      </c>
      <c r="T251" s="74" t="n">
        <f aca="false">$M$3</f>
        <v>4.94188619900111</v>
      </c>
      <c r="U251" s="75" t="n">
        <f aca="false">ROUNDDOWN(S251*T251,2)</f>
        <v>94556.34</v>
      </c>
      <c r="V251" s="76"/>
      <c r="W251" s="21"/>
      <c r="X251" s="78" t="n">
        <f aca="false">VLOOKUP(E251,SALARIO!$D$4:$G$252,4,FALSE())</f>
        <v>5612.27</v>
      </c>
      <c r="Y251" s="79" t="n">
        <f aca="false">U251</f>
        <v>94556.34</v>
      </c>
      <c r="Z251" s="80" t="n">
        <f aca="false">X251+Y251</f>
        <v>100168.61</v>
      </c>
      <c r="AA251" s="81" t="n">
        <f aca="false">IF(X251&lt;=15000,X251*AA$5,15000*AA$5)</f>
        <v>280.6135</v>
      </c>
      <c r="AB251" s="82" t="n">
        <f aca="false">IF(X251&lt;=15000,0,(X251-15000)*AB$5)</f>
        <v>0</v>
      </c>
      <c r="AC251" s="94" t="n">
        <f aca="false">SUM(AA251:AB251)</f>
        <v>280.6135</v>
      </c>
      <c r="AD251" s="84" t="n">
        <f aca="false">IF(Z251&lt;=15000,Z251*AD$5,15000*AD$5)</f>
        <v>750</v>
      </c>
      <c r="AE251" s="82" t="n">
        <f aca="false">IF(Z251&lt;=15000,0,(Z251-15000)*AE$5)</f>
        <v>8516.861</v>
      </c>
      <c r="AF251" s="85" t="n">
        <f aca="false">SUM(AD251:AE251)</f>
        <v>9266.861</v>
      </c>
      <c r="AG251" s="86" t="n">
        <f aca="false">AF251-AC251</f>
        <v>8986.2475</v>
      </c>
      <c r="AH251" s="84" t="n">
        <f aca="false">IF(X251&gt;3260,IF(X251&gt;9510,(9510-3260)*AH$5,(X251-3260)*AH$5),0)</f>
        <v>70.5681</v>
      </c>
      <c r="AI251" s="87" t="n">
        <f aca="false">IF(X251&gt;9510,IF(X251&gt;15000,(15000-9510)*AI$5,(X251-9510)*AI$5),0)</f>
        <v>0</v>
      </c>
      <c r="AJ251" s="87" t="n">
        <f aca="false">IF(X251&gt;15000,IF(X251&gt;20000,(20000-15000)*AJ$5,(X251-15000)*AJ$5),0)</f>
        <v>0</v>
      </c>
      <c r="AK251" s="87" t="n">
        <f aca="false">IF(X251&gt;20000,IF(X251&gt;25000,(25000-20000)*AK$5,(X251-20000)*AK$5),0)</f>
        <v>0</v>
      </c>
      <c r="AL251" s="87" t="n">
        <f aca="false">IF(X251&gt;25000,IF(X251&gt;30000,(30000-25000)*AL$5,(X251-25000)*AL$5),0)</f>
        <v>0</v>
      </c>
      <c r="AM251" s="82" t="n">
        <f aca="false">IF(X251&gt;30000,(X251-30000)*AM$5,0)</f>
        <v>0</v>
      </c>
      <c r="AN251" s="89" t="n">
        <f aca="false">SUM(AH251:AM251)</f>
        <v>70.5681</v>
      </c>
      <c r="AO251" s="84" t="n">
        <f aca="false">IF(Z251&gt;3260,IF(Z251&gt;9510,(9510-3260)*AO$5,(Z251-3260)*AO$5),0)</f>
        <v>187.5</v>
      </c>
      <c r="AP251" s="87" t="n">
        <f aca="false">IF(Z251&gt;9510,IF(Z251&gt;15000,(15000-9510)*AP$5,(Z251-9510)*AP$5),0)</f>
        <v>274.5</v>
      </c>
      <c r="AQ251" s="87" t="n">
        <f aca="false">IF(Z251&gt;15000,IF(Z251&gt;20000,(20000-15000)*AQ$5,(Z251-15000)*AQ$5),0)</f>
        <v>375</v>
      </c>
      <c r="AR251" s="87" t="n">
        <f aca="false">IF(Z251&gt;20000,IF(Z251&gt;25000,(25000-20000)*AR$5,(Z251-20000)*AR$5),0)</f>
        <v>500</v>
      </c>
      <c r="AS251" s="87" t="n">
        <f aca="false">IF(Z251&gt;25000,IF(Z251&gt;30000,(30000-25000)*AS$5,(Z251-25000)*AS$5),0)</f>
        <v>750</v>
      </c>
      <c r="AT251" s="82" t="n">
        <f aca="false">IF(Z251&gt;30000,(Z251-30000)*AT$5,0)</f>
        <v>14033.722</v>
      </c>
      <c r="AU251" s="89" t="n">
        <f aca="false">SUM(AO251:AT251)</f>
        <v>16120.722</v>
      </c>
      <c r="AV251" s="90" t="n">
        <f aca="false">AU251-AN251</f>
        <v>16050.1539</v>
      </c>
      <c r="AW251" s="86"/>
      <c r="AX251" s="79" t="n">
        <f aca="false">Y251-AG251-AV251-AW251</f>
        <v>69519.9386</v>
      </c>
      <c r="AY251" s="91" t="s">
        <v>35</v>
      </c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  <c r="BO251" s="124"/>
      <c r="BP251" s="124"/>
      <c r="BQ251" s="124"/>
      <c r="BR251" s="124"/>
      <c r="BS251" s="124"/>
      <c r="BT251" s="124"/>
      <c r="BU251" s="124"/>
      <c r="BV251" s="124"/>
      <c r="BW251" s="124"/>
      <c r="BX251" s="124"/>
      <c r="BY251" s="124"/>
      <c r="BZ251" s="124"/>
      <c r="CA251" s="124"/>
    </row>
    <row r="252" customFormat="false" ht="16.5" hidden="false" customHeight="true" outlineLevel="0" collapsed="false">
      <c r="B252" s="63" t="n">
        <v>247</v>
      </c>
      <c r="C252" s="63"/>
      <c r="D252" s="63"/>
      <c r="E252" s="64" t="s">
        <v>293</v>
      </c>
      <c r="F252" s="65" t="s">
        <v>43</v>
      </c>
      <c r="G252" s="66" t="n">
        <v>191.25</v>
      </c>
      <c r="H252" s="67" t="n">
        <v>5475.35</v>
      </c>
      <c r="I252" s="66" t="n">
        <v>102</v>
      </c>
      <c r="J252" s="68" t="n">
        <v>5265</v>
      </c>
      <c r="K252" s="66" t="n">
        <v>191.25</v>
      </c>
      <c r="L252" s="69" t="n">
        <v>5133.14</v>
      </c>
      <c r="M252" s="70" t="n">
        <f aca="false">(H252+J252+L252)/3</f>
        <v>5291.16333333333</v>
      </c>
      <c r="N252" s="71" t="n">
        <v>4</v>
      </c>
      <c r="O252" s="71" t="n">
        <v>4</v>
      </c>
      <c r="P252" s="71" t="n">
        <v>4</v>
      </c>
      <c r="Q252" s="72" t="n">
        <f aca="false">SUM(N252:P252)/IF((3-COUNTIF(N252:P252,"NE")=0),1,(3-COUNTIF(N252:P252,"NE")))</f>
        <v>4</v>
      </c>
      <c r="R252" s="72" t="n">
        <f aca="false">IF(Q252&lt;=2,0,Q252)</f>
        <v>4</v>
      </c>
      <c r="S252" s="73" t="n">
        <f aca="false">M252*R252</f>
        <v>21164.6533333333</v>
      </c>
      <c r="T252" s="74" t="n">
        <f aca="false">$M$3</f>
        <v>4.94188619900111</v>
      </c>
      <c r="U252" s="75" t="n">
        <f aca="false">ROUNDDOWN(S252*T252,2)</f>
        <v>104593.3</v>
      </c>
      <c r="V252" s="76"/>
      <c r="W252" s="21"/>
      <c r="X252" s="78" t="n">
        <f aca="false">VLOOKUP(E252,SALARIO!$D$4:$G$252,4,FALSE())</f>
        <v>5133.14</v>
      </c>
      <c r="Y252" s="79" t="n">
        <f aca="false">U252</f>
        <v>104593.3</v>
      </c>
      <c r="Z252" s="80" t="n">
        <f aca="false">X252+Y252</f>
        <v>109726.44</v>
      </c>
      <c r="AA252" s="81" t="n">
        <f aca="false">IF(X252&lt;=15000,X252*AA$5,15000*AA$5)</f>
        <v>256.657</v>
      </c>
      <c r="AB252" s="82" t="n">
        <f aca="false">IF(X252&lt;=15000,0,(X252-15000)*AB$5)</f>
        <v>0</v>
      </c>
      <c r="AC252" s="94" t="n">
        <f aca="false">SUM(AA252:AB252)</f>
        <v>256.657</v>
      </c>
      <c r="AD252" s="84" t="n">
        <f aca="false">IF(Z252&lt;=15000,Z252*AD$5,15000*AD$5)</f>
        <v>750</v>
      </c>
      <c r="AE252" s="82" t="n">
        <f aca="false">IF(Z252&lt;=15000,0,(Z252-15000)*AE$5)</f>
        <v>9472.644</v>
      </c>
      <c r="AF252" s="85" t="n">
        <f aca="false">SUM(AD252:AE252)</f>
        <v>10222.644</v>
      </c>
      <c r="AG252" s="86" t="n">
        <f aca="false">AF252-AC252</f>
        <v>9965.987</v>
      </c>
      <c r="AH252" s="84" t="n">
        <f aca="false">IF(X252&gt;3260,IF(X252&gt;9510,(9510-3260)*AH$5,(X252-3260)*AH$5),0)</f>
        <v>56.1942</v>
      </c>
      <c r="AI252" s="87" t="n">
        <f aca="false">IF(X252&gt;9510,IF(X252&gt;15000,(15000-9510)*AI$5,(X252-9510)*AI$5),0)</f>
        <v>0</v>
      </c>
      <c r="AJ252" s="87" t="n">
        <f aca="false">IF(X252&gt;15000,IF(X252&gt;20000,(20000-15000)*AJ$5,(X252-15000)*AJ$5),0)</f>
        <v>0</v>
      </c>
      <c r="AK252" s="87" t="n">
        <f aca="false">IF(X252&gt;20000,IF(X252&gt;25000,(25000-20000)*AK$5,(X252-20000)*AK$5),0)</f>
        <v>0</v>
      </c>
      <c r="AL252" s="87" t="n">
        <f aca="false">IF(X252&gt;25000,IF(X252&gt;30000,(30000-25000)*AL$5,(X252-25000)*AL$5),0)</f>
        <v>0</v>
      </c>
      <c r="AM252" s="82" t="n">
        <f aca="false">IF(X252&gt;30000,(X252-30000)*AM$5,0)</f>
        <v>0</v>
      </c>
      <c r="AN252" s="89" t="n">
        <f aca="false">SUM(AH252:AM252)</f>
        <v>56.1942</v>
      </c>
      <c r="AO252" s="84" t="n">
        <f aca="false">IF(Z252&gt;3260,IF(Z252&gt;9510,(9510-3260)*AO$5,(Z252-3260)*AO$5),0)</f>
        <v>187.5</v>
      </c>
      <c r="AP252" s="87" t="n">
        <f aca="false">IF(Z252&gt;9510,IF(Z252&gt;15000,(15000-9510)*AP$5,(Z252-9510)*AP$5),0)</f>
        <v>274.5</v>
      </c>
      <c r="AQ252" s="87" t="n">
        <f aca="false">IF(Z252&gt;15000,IF(Z252&gt;20000,(20000-15000)*AQ$5,(Z252-15000)*AQ$5),0)</f>
        <v>375</v>
      </c>
      <c r="AR252" s="87" t="n">
        <f aca="false">IF(Z252&gt;20000,IF(Z252&gt;25000,(25000-20000)*AR$5,(Z252-20000)*AR$5),0)</f>
        <v>500</v>
      </c>
      <c r="AS252" s="87" t="n">
        <f aca="false">IF(Z252&gt;25000,IF(Z252&gt;30000,(30000-25000)*AS$5,(Z252-25000)*AS$5),0)</f>
        <v>750</v>
      </c>
      <c r="AT252" s="82" t="n">
        <f aca="false">IF(Z252&gt;30000,(Z252-30000)*AT$5,0)</f>
        <v>15945.288</v>
      </c>
      <c r="AU252" s="89" t="n">
        <f aca="false">SUM(AO252:AT252)</f>
        <v>18032.288</v>
      </c>
      <c r="AV252" s="90" t="n">
        <f aca="false">AU252-AN252</f>
        <v>17976.0938</v>
      </c>
      <c r="AW252" s="86"/>
      <c r="AX252" s="79" t="n">
        <f aca="false">Y252-AG252-AV252-AW252</f>
        <v>76651.2192</v>
      </c>
      <c r="AY252" s="91" t="s">
        <v>35</v>
      </c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  <c r="BO252" s="124"/>
      <c r="BP252" s="124"/>
      <c r="BQ252" s="124"/>
      <c r="BR252" s="124"/>
      <c r="BS252" s="124"/>
      <c r="BT252" s="124"/>
      <c r="BU252" s="124"/>
      <c r="BV252" s="124"/>
      <c r="BW252" s="124"/>
      <c r="BX252" s="124"/>
      <c r="BY252" s="124"/>
      <c r="BZ252" s="124"/>
      <c r="CA252" s="124"/>
    </row>
    <row r="253" customFormat="false" ht="16.5" hidden="false" customHeight="true" outlineLevel="0" collapsed="false">
      <c r="B253" s="62" t="n">
        <v>248</v>
      </c>
      <c r="C253" s="62"/>
      <c r="D253" s="62"/>
      <c r="E253" s="64" t="s">
        <v>294</v>
      </c>
      <c r="F253" s="65" t="s">
        <v>70</v>
      </c>
      <c r="G253" s="66" t="n">
        <v>164</v>
      </c>
      <c r="H253" s="67" t="n">
        <v>5910.81</v>
      </c>
      <c r="I253" s="66" t="n">
        <v>190.6</v>
      </c>
      <c r="J253" s="68" t="n">
        <v>5056.24</v>
      </c>
      <c r="K253" s="66" t="n">
        <v>168.5</v>
      </c>
      <c r="L253" s="69" t="n">
        <v>5494.18</v>
      </c>
      <c r="M253" s="70" t="n">
        <f aca="false">(H253+J253+L253)/3</f>
        <v>5487.07666666667</v>
      </c>
      <c r="N253" s="71" t="n">
        <v>5</v>
      </c>
      <c r="O253" s="71" t="n">
        <v>4</v>
      </c>
      <c r="P253" s="71" t="n">
        <v>4</v>
      </c>
      <c r="Q253" s="72" t="n">
        <f aca="false">SUM(N253:P253)/IF((3-COUNTIF(N253:P253,"NE")=0),1,(3-COUNTIF(N253:P253,"NE")))</f>
        <v>4.33333333333333</v>
      </c>
      <c r="R253" s="72" t="n">
        <f aca="false">IF(Q253&lt;=2,0,Q253)</f>
        <v>4.33333333333333</v>
      </c>
      <c r="S253" s="73" t="n">
        <f aca="false">M253*R253</f>
        <v>23777.3322222222</v>
      </c>
      <c r="T253" s="74" t="n">
        <f aca="false">$M$3</f>
        <v>4.94188619900111</v>
      </c>
      <c r="U253" s="75" t="n">
        <f aca="false">ROUNDDOWN(S253*T253,2)</f>
        <v>117504.86</v>
      </c>
      <c r="V253" s="76"/>
      <c r="W253" s="21"/>
      <c r="X253" s="78" t="n">
        <f aca="false">VLOOKUP(E253,SALARIO!$D$4:$G$252,4,FALSE())</f>
        <v>5494.18</v>
      </c>
      <c r="Y253" s="79" t="n">
        <f aca="false">U253</f>
        <v>117504.86</v>
      </c>
      <c r="Z253" s="80" t="n">
        <f aca="false">X253+Y253</f>
        <v>122999.04</v>
      </c>
      <c r="AA253" s="81" t="n">
        <f aca="false">IF(X253&lt;=15000,X253*AA$5,15000*AA$5)</f>
        <v>274.709</v>
      </c>
      <c r="AB253" s="82" t="n">
        <f aca="false">IF(X253&lt;=15000,0,(X253-15000)*AB$5)</f>
        <v>0</v>
      </c>
      <c r="AC253" s="94" t="n">
        <f aca="false">SUM(AA253:AB253)</f>
        <v>274.709</v>
      </c>
      <c r="AD253" s="84" t="n">
        <f aca="false">IF(Z253&lt;=15000,Z253*AD$5,15000*AD$5)</f>
        <v>750</v>
      </c>
      <c r="AE253" s="82" t="n">
        <f aca="false">IF(Z253&lt;=15000,0,(Z253-15000)*AE$5)</f>
        <v>10799.904</v>
      </c>
      <c r="AF253" s="85" t="n">
        <f aca="false">SUM(AD253:AE253)</f>
        <v>11549.904</v>
      </c>
      <c r="AG253" s="86" t="n">
        <f aca="false">AF253-AC253</f>
        <v>11275.195</v>
      </c>
      <c r="AH253" s="84" t="n">
        <f aca="false">IF(X253&gt;3260,IF(X253&gt;9510,(9510-3260)*AH$5,(X253-3260)*AH$5),0)</f>
        <v>67.0254</v>
      </c>
      <c r="AI253" s="87" t="n">
        <f aca="false">IF(X253&gt;9510,IF(X253&gt;15000,(15000-9510)*AI$5,(X253-9510)*AI$5),0)</f>
        <v>0</v>
      </c>
      <c r="AJ253" s="87" t="n">
        <f aca="false">IF(X253&gt;15000,IF(X253&gt;20000,(20000-15000)*AJ$5,(X253-15000)*AJ$5),0)</f>
        <v>0</v>
      </c>
      <c r="AK253" s="87" t="n">
        <f aca="false">IF(X253&gt;20000,IF(X253&gt;25000,(25000-20000)*AK$5,(X253-20000)*AK$5),0)</f>
        <v>0</v>
      </c>
      <c r="AL253" s="87" t="n">
        <f aca="false">IF(X253&gt;25000,IF(X253&gt;30000,(30000-25000)*AL$5,(X253-25000)*AL$5),0)</f>
        <v>0</v>
      </c>
      <c r="AM253" s="82" t="n">
        <f aca="false">IF(X253&gt;30000,(X253-30000)*AM$5,0)</f>
        <v>0</v>
      </c>
      <c r="AN253" s="89" t="n">
        <f aca="false">SUM(AH253:AM253)</f>
        <v>67.0254</v>
      </c>
      <c r="AO253" s="84" t="n">
        <f aca="false">IF(Z253&gt;3260,IF(Z253&gt;9510,(9510-3260)*AO$5,(Z253-3260)*AO$5),0)</f>
        <v>187.5</v>
      </c>
      <c r="AP253" s="87" t="n">
        <f aca="false">IF(Z253&gt;9510,IF(Z253&gt;15000,(15000-9510)*AP$5,(Z253-9510)*AP$5),0)</f>
        <v>274.5</v>
      </c>
      <c r="AQ253" s="87" t="n">
        <f aca="false">IF(Z253&gt;15000,IF(Z253&gt;20000,(20000-15000)*AQ$5,(Z253-15000)*AQ$5),0)</f>
        <v>375</v>
      </c>
      <c r="AR253" s="87" t="n">
        <f aca="false">IF(Z253&gt;20000,IF(Z253&gt;25000,(25000-20000)*AR$5,(Z253-20000)*AR$5),0)</f>
        <v>500</v>
      </c>
      <c r="AS253" s="87" t="n">
        <f aca="false">IF(Z253&gt;25000,IF(Z253&gt;30000,(30000-25000)*AS$5,(Z253-25000)*AS$5),0)</f>
        <v>750</v>
      </c>
      <c r="AT253" s="82" t="n">
        <f aca="false">IF(Z253&gt;30000,(Z253-30000)*AT$5,0)</f>
        <v>18599.808</v>
      </c>
      <c r="AU253" s="89" t="n">
        <f aca="false">SUM(AO253:AT253)</f>
        <v>20686.808</v>
      </c>
      <c r="AV253" s="90" t="n">
        <f aca="false">AU253-AN253</f>
        <v>20619.7826</v>
      </c>
      <c r="AW253" s="86"/>
      <c r="AX253" s="79" t="n">
        <f aca="false">Y253-AG253-AV253-AW253</f>
        <v>85609.8824</v>
      </c>
      <c r="AY253" s="91" t="s">
        <v>35</v>
      </c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  <c r="BO253" s="124"/>
      <c r="BP253" s="124"/>
      <c r="BQ253" s="124"/>
      <c r="BR253" s="124"/>
      <c r="BS253" s="124"/>
      <c r="BT253" s="124"/>
      <c r="BU253" s="124"/>
      <c r="BV253" s="124"/>
      <c r="BW253" s="124"/>
      <c r="BX253" s="124"/>
      <c r="BY253" s="124"/>
      <c r="BZ253" s="124"/>
      <c r="CA253" s="124"/>
    </row>
    <row r="254" customFormat="false" ht="16.5" hidden="false" customHeight="true" outlineLevel="0" collapsed="false">
      <c r="B254" s="63" t="n">
        <v>249</v>
      </c>
      <c r="C254" s="63"/>
      <c r="D254" s="63"/>
      <c r="E254" s="64" t="s">
        <v>295</v>
      </c>
      <c r="F254" s="65" t="s">
        <v>43</v>
      </c>
      <c r="G254" s="66" t="n">
        <v>190.6</v>
      </c>
      <c r="H254" s="67" t="n">
        <v>5687.19</v>
      </c>
      <c r="I254" s="66" t="n">
        <v>138</v>
      </c>
      <c r="J254" s="68" t="n">
        <v>6411.91</v>
      </c>
      <c r="K254" s="66" t="n">
        <v>182.6584</v>
      </c>
      <c r="L254" s="69" t="n">
        <v>5704.04</v>
      </c>
      <c r="M254" s="70" t="n">
        <f aca="false">(H254+J254+L254)/3</f>
        <v>5934.38</v>
      </c>
      <c r="N254" s="71" t="n">
        <v>4</v>
      </c>
      <c r="O254" s="71" t="n">
        <v>4</v>
      </c>
      <c r="P254" s="71" t="n">
        <v>4</v>
      </c>
      <c r="Q254" s="72" t="n">
        <f aca="false">SUM(N254:P254)/IF((3-COUNTIF(N254:P254,"NE")=0),1,(3-COUNTIF(N254:P254,"NE")))</f>
        <v>4</v>
      </c>
      <c r="R254" s="72" t="n">
        <f aca="false">IF(Q254&lt;=2,0,Q254)</f>
        <v>4</v>
      </c>
      <c r="S254" s="73" t="n">
        <f aca="false">M254*R254</f>
        <v>23737.52</v>
      </c>
      <c r="T254" s="74" t="n">
        <f aca="false">$M$3</f>
        <v>4.94188619900111</v>
      </c>
      <c r="U254" s="75" t="n">
        <f aca="false">ROUNDDOWN(S254*T254,2)</f>
        <v>117308.12</v>
      </c>
      <c r="V254" s="76"/>
      <c r="W254" s="21"/>
      <c r="X254" s="78" t="n">
        <f aca="false">VLOOKUP(E254,SALARIO!$D$4:$G$252,4,FALSE())</f>
        <v>5704.04</v>
      </c>
      <c r="Y254" s="79" t="n">
        <f aca="false">U254</f>
        <v>117308.12</v>
      </c>
      <c r="Z254" s="80" t="n">
        <f aca="false">X254+Y254</f>
        <v>123012.16</v>
      </c>
      <c r="AA254" s="81" t="n">
        <f aca="false">IF(X254&lt;=15000,X254*AA$5,15000*AA$5)</f>
        <v>285.202</v>
      </c>
      <c r="AB254" s="82" t="n">
        <f aca="false">IF(X254&lt;=15000,0,(X254-15000)*AB$5)</f>
        <v>0</v>
      </c>
      <c r="AC254" s="94" t="n">
        <f aca="false">SUM(AA254:AB254)</f>
        <v>285.202</v>
      </c>
      <c r="AD254" s="84" t="n">
        <f aca="false">IF(Z254&lt;=15000,Z254*AD$5,15000*AD$5)</f>
        <v>750</v>
      </c>
      <c r="AE254" s="82" t="n">
        <f aca="false">IF(Z254&lt;=15000,0,(Z254-15000)*AE$5)</f>
        <v>10801.216</v>
      </c>
      <c r="AF254" s="85" t="n">
        <f aca="false">SUM(AD254:AE254)</f>
        <v>11551.216</v>
      </c>
      <c r="AG254" s="86" t="n">
        <f aca="false">AF254-AC254</f>
        <v>11266.014</v>
      </c>
      <c r="AH254" s="84" t="n">
        <f aca="false">IF(X254&gt;3260,IF(X254&gt;9510,(9510-3260)*AH$5,(X254-3260)*AH$5),0)</f>
        <v>73.3212</v>
      </c>
      <c r="AI254" s="87" t="n">
        <f aca="false">IF(X254&gt;9510,IF(X254&gt;15000,(15000-9510)*AI$5,(X254-9510)*AI$5),0)</f>
        <v>0</v>
      </c>
      <c r="AJ254" s="87" t="n">
        <f aca="false">IF(X254&gt;15000,IF(X254&gt;20000,(20000-15000)*AJ$5,(X254-15000)*AJ$5),0)</f>
        <v>0</v>
      </c>
      <c r="AK254" s="87" t="n">
        <f aca="false">IF(X254&gt;20000,IF(X254&gt;25000,(25000-20000)*AK$5,(X254-20000)*AK$5),0)</f>
        <v>0</v>
      </c>
      <c r="AL254" s="87" t="n">
        <f aca="false">IF(X254&gt;25000,IF(X254&gt;30000,(30000-25000)*AL$5,(X254-25000)*AL$5),0)</f>
        <v>0</v>
      </c>
      <c r="AM254" s="82" t="n">
        <f aca="false">IF(X254&gt;30000,(X254-30000)*AM$5,0)</f>
        <v>0</v>
      </c>
      <c r="AN254" s="89" t="n">
        <f aca="false">SUM(AH254:AM254)</f>
        <v>73.3212</v>
      </c>
      <c r="AO254" s="84" t="n">
        <f aca="false">IF(Z254&gt;3260,IF(Z254&gt;9510,(9510-3260)*AO$5,(Z254-3260)*AO$5),0)</f>
        <v>187.5</v>
      </c>
      <c r="AP254" s="87" t="n">
        <f aca="false">IF(Z254&gt;9510,IF(Z254&gt;15000,(15000-9510)*AP$5,(Z254-9510)*AP$5),0)</f>
        <v>274.5</v>
      </c>
      <c r="AQ254" s="87" t="n">
        <f aca="false">IF(Z254&gt;15000,IF(Z254&gt;20000,(20000-15000)*AQ$5,(Z254-15000)*AQ$5),0)</f>
        <v>375</v>
      </c>
      <c r="AR254" s="87" t="n">
        <f aca="false">IF(Z254&gt;20000,IF(Z254&gt;25000,(25000-20000)*AR$5,(Z254-20000)*AR$5),0)</f>
        <v>500</v>
      </c>
      <c r="AS254" s="87" t="n">
        <f aca="false">IF(Z254&gt;25000,IF(Z254&gt;30000,(30000-25000)*AS$5,(Z254-25000)*AS$5),0)</f>
        <v>750</v>
      </c>
      <c r="AT254" s="82" t="n">
        <f aca="false">IF(Z254&gt;30000,(Z254-30000)*AT$5,0)</f>
        <v>18602.432</v>
      </c>
      <c r="AU254" s="89" t="n">
        <f aca="false">SUM(AO254:AT254)</f>
        <v>20689.432</v>
      </c>
      <c r="AV254" s="90" t="n">
        <f aca="false">AU254-AN254</f>
        <v>20616.1108</v>
      </c>
      <c r="AW254" s="86"/>
      <c r="AX254" s="79" t="n">
        <f aca="false">Y254-AG254-AV254-AW254</f>
        <v>85425.9952</v>
      </c>
      <c r="AY254" s="91" t="s">
        <v>35</v>
      </c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  <c r="BO254" s="124"/>
      <c r="BP254" s="124"/>
      <c r="BQ254" s="124"/>
      <c r="BR254" s="124"/>
      <c r="BS254" s="124"/>
      <c r="BT254" s="124"/>
      <c r="BU254" s="124"/>
      <c r="BV254" s="124"/>
      <c r="BW254" s="124"/>
      <c r="BX254" s="124"/>
      <c r="BY254" s="124"/>
      <c r="BZ254" s="124"/>
      <c r="CA254" s="124"/>
    </row>
    <row r="255" customFormat="false" ht="16.5" hidden="false" customHeight="true" outlineLevel="0" collapsed="false">
      <c r="B255" s="63" t="n">
        <v>250</v>
      </c>
      <c r="C255" s="63"/>
      <c r="D255" s="63"/>
      <c r="E255" s="64" t="s">
        <v>296</v>
      </c>
      <c r="F255" s="65" t="s">
        <v>70</v>
      </c>
      <c r="G255" s="66" t="n">
        <v>190.6</v>
      </c>
      <c r="H255" s="67" t="n">
        <v>6273.1</v>
      </c>
      <c r="I255" s="66" t="n">
        <v>190.6</v>
      </c>
      <c r="J255" s="68" t="n">
        <v>5307.84</v>
      </c>
      <c r="K255" s="66" t="n">
        <v>18</v>
      </c>
      <c r="L255" s="69" t="n">
        <v>3110.45</v>
      </c>
      <c r="M255" s="70" t="n">
        <f aca="false">(H255+J255+L255)/3</f>
        <v>4897.13</v>
      </c>
      <c r="N255" s="71" t="n">
        <v>4</v>
      </c>
      <c r="O255" s="71" t="n">
        <v>4</v>
      </c>
      <c r="P255" s="71" t="n">
        <v>4</v>
      </c>
      <c r="Q255" s="72" t="n">
        <f aca="false">SUM(N255:P255)/IF((3-COUNTIF(N255:P255,"NE")=0),1,(3-COUNTIF(N255:P255,"NE")))</f>
        <v>4</v>
      </c>
      <c r="R255" s="72" t="n">
        <f aca="false">IF(Q255&lt;=2,0,Q255)</f>
        <v>4</v>
      </c>
      <c r="S255" s="73" t="n">
        <f aca="false">M255*R255</f>
        <v>19588.52</v>
      </c>
      <c r="T255" s="74" t="n">
        <f aca="false">$M$3</f>
        <v>4.94188619900111</v>
      </c>
      <c r="U255" s="75" t="n">
        <f aca="false">ROUNDDOWN(S255*T255,2)</f>
        <v>96804.23</v>
      </c>
      <c r="V255" s="76"/>
      <c r="W255" s="21"/>
      <c r="X255" s="78" t="n">
        <f aca="false">VLOOKUP(E255,SALARIO!$D$4:$G$252,4,FALSE())</f>
        <v>3110.45</v>
      </c>
      <c r="Y255" s="79" t="n">
        <f aca="false">U255</f>
        <v>96804.23</v>
      </c>
      <c r="Z255" s="80" t="n">
        <f aca="false">X255+Y255</f>
        <v>99914.68</v>
      </c>
      <c r="AA255" s="81" t="n">
        <f aca="false">IF(X255&lt;=15000,X255*AA$5,15000*AA$5)</f>
        <v>155.5225</v>
      </c>
      <c r="AB255" s="82" t="n">
        <f aca="false">IF(X255&lt;=15000,0,(X255-15000)*AB$5)</f>
        <v>0</v>
      </c>
      <c r="AC255" s="94" t="n">
        <f aca="false">SUM(AA255:AB255)</f>
        <v>155.5225</v>
      </c>
      <c r="AD255" s="84" t="n">
        <f aca="false">IF(Z255&lt;=15000,Z255*AD$5,15000*AD$5)</f>
        <v>750</v>
      </c>
      <c r="AE255" s="82" t="n">
        <f aca="false">IF(Z255&lt;=15000,0,(Z255-15000)*AE$5)</f>
        <v>8491.468</v>
      </c>
      <c r="AF255" s="85" t="n">
        <f aca="false">SUM(AD255:AE255)</f>
        <v>9241.468</v>
      </c>
      <c r="AG255" s="86" t="n">
        <f aca="false">AF255-AC255</f>
        <v>9085.9455</v>
      </c>
      <c r="AH255" s="84" t="n">
        <f aca="false">IF(X255&gt;3260,IF(X255&gt;9510,(9510-3260)*AH$5,(X255-3260)*AH$5),0)</f>
        <v>0</v>
      </c>
      <c r="AI255" s="87" t="n">
        <f aca="false">IF(X255&gt;9510,IF(X255&gt;15000,(15000-9510)*AI$5,(X255-9510)*AI$5),0)</f>
        <v>0</v>
      </c>
      <c r="AJ255" s="87" t="n">
        <f aca="false">IF(X255&gt;15000,IF(X255&gt;20000,(20000-15000)*AJ$5,(X255-15000)*AJ$5),0)</f>
        <v>0</v>
      </c>
      <c r="AK255" s="87" t="n">
        <f aca="false">IF(X255&gt;20000,IF(X255&gt;25000,(25000-20000)*AK$5,(X255-20000)*AK$5),0)</f>
        <v>0</v>
      </c>
      <c r="AL255" s="87" t="n">
        <f aca="false">IF(X255&gt;25000,IF(X255&gt;30000,(30000-25000)*AL$5,(X255-25000)*AL$5),0)</f>
        <v>0</v>
      </c>
      <c r="AM255" s="82" t="n">
        <f aca="false">IF(X255&gt;30000,(X255-30000)*AM$5,0)</f>
        <v>0</v>
      </c>
      <c r="AN255" s="89" t="n">
        <f aca="false">SUM(AH255:AM255)</f>
        <v>0</v>
      </c>
      <c r="AO255" s="84" t="n">
        <f aca="false">IF(Z255&gt;3260,IF(Z255&gt;9510,(9510-3260)*AO$5,(Z255-3260)*AO$5),0)</f>
        <v>187.5</v>
      </c>
      <c r="AP255" s="87" t="n">
        <f aca="false">IF(Z255&gt;9510,IF(Z255&gt;15000,(15000-9510)*AP$5,(Z255-9510)*AP$5),0)</f>
        <v>274.5</v>
      </c>
      <c r="AQ255" s="87" t="n">
        <f aca="false">IF(Z255&gt;15000,IF(Z255&gt;20000,(20000-15000)*AQ$5,(Z255-15000)*AQ$5),0)</f>
        <v>375</v>
      </c>
      <c r="AR255" s="87" t="n">
        <f aca="false">IF(Z255&gt;20000,IF(Z255&gt;25000,(25000-20000)*AR$5,(Z255-20000)*AR$5),0)</f>
        <v>500</v>
      </c>
      <c r="AS255" s="87" t="n">
        <f aca="false">IF(Z255&gt;25000,IF(Z255&gt;30000,(30000-25000)*AS$5,(Z255-25000)*AS$5),0)</f>
        <v>750</v>
      </c>
      <c r="AT255" s="82" t="n">
        <f aca="false">IF(Z255&gt;30000,(Z255-30000)*AT$5,0)</f>
        <v>13982.936</v>
      </c>
      <c r="AU255" s="89" t="n">
        <f aca="false">SUM(AO255:AT255)</f>
        <v>16069.936</v>
      </c>
      <c r="AV255" s="90" t="n">
        <f aca="false">AU255-AN255</f>
        <v>16069.936</v>
      </c>
      <c r="AW255" s="86"/>
      <c r="AX255" s="79" t="n">
        <f aca="false">Y255-AG255-AV255-AW255</f>
        <v>71648.3485</v>
      </c>
      <c r="AY255" s="91" t="s">
        <v>35</v>
      </c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  <c r="BO255" s="124"/>
      <c r="BP255" s="124"/>
      <c r="BQ255" s="124"/>
      <c r="BR255" s="124"/>
      <c r="BS255" s="124"/>
      <c r="BT255" s="124"/>
      <c r="BU255" s="124"/>
      <c r="BV255" s="124"/>
      <c r="BW255" s="124"/>
      <c r="BX255" s="124"/>
      <c r="BY255" s="124"/>
      <c r="BZ255" s="124"/>
      <c r="CA255" s="124"/>
    </row>
    <row r="256" customFormat="false" ht="16.5" hidden="false" customHeight="true" outlineLevel="0" collapsed="false">
      <c r="B256" s="63" t="n">
        <v>251</v>
      </c>
      <c r="C256" s="63"/>
      <c r="D256" s="63"/>
      <c r="E256" s="64" t="s">
        <v>297</v>
      </c>
      <c r="F256" s="65" t="s">
        <v>43</v>
      </c>
      <c r="G256" s="66" t="n">
        <v>190.6</v>
      </c>
      <c r="H256" s="67" t="n">
        <v>5983.79</v>
      </c>
      <c r="I256" s="66" t="n">
        <v>190.6</v>
      </c>
      <c r="J256" s="68" t="n">
        <v>5334.26</v>
      </c>
      <c r="K256" s="66" t="n">
        <v>157.5</v>
      </c>
      <c r="L256" s="69" t="n">
        <v>5654.85</v>
      </c>
      <c r="M256" s="70" t="n">
        <f aca="false">(H256+J256+L256)/3</f>
        <v>5657.63333333333</v>
      </c>
      <c r="N256" s="71" t="n">
        <v>4</v>
      </c>
      <c r="O256" s="71" t="n">
        <v>4</v>
      </c>
      <c r="P256" s="71" t="n">
        <v>4</v>
      </c>
      <c r="Q256" s="72" t="n">
        <f aca="false">SUM(N256:P256)/IF((3-COUNTIF(N256:P256,"NE")=0),1,(3-COUNTIF(N256:P256,"NE")))</f>
        <v>4</v>
      </c>
      <c r="R256" s="72" t="n">
        <f aca="false">IF(Q256&lt;=2,0,Q256)</f>
        <v>4</v>
      </c>
      <c r="S256" s="73" t="n">
        <f aca="false">M256*R256</f>
        <v>22630.5333333333</v>
      </c>
      <c r="T256" s="74" t="n">
        <f aca="false">$M$3</f>
        <v>4.94188619900111</v>
      </c>
      <c r="U256" s="75" t="n">
        <f aca="false">ROUNDDOWN(S256*T256,2)</f>
        <v>111837.52</v>
      </c>
      <c r="V256" s="76"/>
      <c r="W256" s="21"/>
      <c r="X256" s="78" t="n">
        <f aca="false">VLOOKUP(E256,SALARIO!$D$4:$G$252,4,FALSE())</f>
        <v>5654.85</v>
      </c>
      <c r="Y256" s="79" t="n">
        <f aca="false">U256</f>
        <v>111837.52</v>
      </c>
      <c r="Z256" s="80" t="n">
        <f aca="false">X256+Y256</f>
        <v>117492.37</v>
      </c>
      <c r="AA256" s="81" t="n">
        <f aca="false">IF(X256&lt;=15000,X256*AA$5,15000*AA$5)</f>
        <v>282.7425</v>
      </c>
      <c r="AB256" s="82" t="n">
        <f aca="false">IF(X256&lt;=15000,0,(X256-15000)*AB$5)</f>
        <v>0</v>
      </c>
      <c r="AC256" s="94" t="n">
        <f aca="false">SUM(AA256:AB256)</f>
        <v>282.7425</v>
      </c>
      <c r="AD256" s="84" t="n">
        <f aca="false">IF(Z256&lt;=15000,Z256*AD$5,15000*AD$5)</f>
        <v>750</v>
      </c>
      <c r="AE256" s="82" t="n">
        <f aca="false">IF(Z256&lt;=15000,0,(Z256-15000)*AE$5)</f>
        <v>10249.237</v>
      </c>
      <c r="AF256" s="85" t="n">
        <f aca="false">SUM(AD256:AE256)</f>
        <v>10999.237</v>
      </c>
      <c r="AG256" s="86" t="n">
        <f aca="false">AF256-AC256</f>
        <v>10716.4945</v>
      </c>
      <c r="AH256" s="84" t="n">
        <f aca="false">IF(X256&gt;3260,IF(X256&gt;9510,(9510-3260)*AH$5,(X256-3260)*AH$5),0)</f>
        <v>71.8455</v>
      </c>
      <c r="AI256" s="87" t="n">
        <f aca="false">IF(X256&gt;9510,IF(X256&gt;15000,(15000-9510)*AI$5,(X256-9510)*AI$5),0)</f>
        <v>0</v>
      </c>
      <c r="AJ256" s="87" t="n">
        <f aca="false">IF(X256&gt;15000,IF(X256&gt;20000,(20000-15000)*AJ$5,(X256-15000)*AJ$5),0)</f>
        <v>0</v>
      </c>
      <c r="AK256" s="87" t="n">
        <f aca="false">IF(X256&gt;20000,IF(X256&gt;25000,(25000-20000)*AK$5,(X256-20000)*AK$5),0)</f>
        <v>0</v>
      </c>
      <c r="AL256" s="87" t="n">
        <f aca="false">IF(X256&gt;25000,IF(X256&gt;30000,(30000-25000)*AL$5,(X256-25000)*AL$5),0)</f>
        <v>0</v>
      </c>
      <c r="AM256" s="82" t="n">
        <f aca="false">IF(X256&gt;30000,(X256-30000)*AM$5,0)</f>
        <v>0</v>
      </c>
      <c r="AN256" s="89" t="n">
        <f aca="false">SUM(AH256:AM256)</f>
        <v>71.8455</v>
      </c>
      <c r="AO256" s="84" t="n">
        <f aca="false">IF(Z256&gt;3260,IF(Z256&gt;9510,(9510-3260)*AO$5,(Z256-3260)*AO$5),0)</f>
        <v>187.5</v>
      </c>
      <c r="AP256" s="87" t="n">
        <f aca="false">IF(Z256&gt;9510,IF(Z256&gt;15000,(15000-9510)*AP$5,(Z256-9510)*AP$5),0)</f>
        <v>274.5</v>
      </c>
      <c r="AQ256" s="87" t="n">
        <f aca="false">IF(Z256&gt;15000,IF(Z256&gt;20000,(20000-15000)*AQ$5,(Z256-15000)*AQ$5),0)</f>
        <v>375</v>
      </c>
      <c r="AR256" s="87" t="n">
        <f aca="false">IF(Z256&gt;20000,IF(Z256&gt;25000,(25000-20000)*AR$5,(Z256-20000)*AR$5),0)</f>
        <v>500</v>
      </c>
      <c r="AS256" s="87" t="n">
        <f aca="false">IF(Z256&gt;25000,IF(Z256&gt;30000,(30000-25000)*AS$5,(Z256-25000)*AS$5),0)</f>
        <v>750</v>
      </c>
      <c r="AT256" s="82" t="n">
        <f aca="false">IF(Z256&gt;30000,(Z256-30000)*AT$5,0)</f>
        <v>17498.474</v>
      </c>
      <c r="AU256" s="89" t="n">
        <f aca="false">SUM(AO256:AT256)</f>
        <v>19585.474</v>
      </c>
      <c r="AV256" s="90" t="n">
        <f aca="false">AU256-AN256</f>
        <v>19513.6285</v>
      </c>
      <c r="AW256" s="86"/>
      <c r="AX256" s="79" t="n">
        <f aca="false">Y256-AG256-AV256-AW256</f>
        <v>81607.397</v>
      </c>
      <c r="AY256" s="91" t="s">
        <v>35</v>
      </c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  <c r="BO256" s="124"/>
      <c r="BP256" s="124"/>
      <c r="BQ256" s="124"/>
      <c r="BR256" s="124"/>
      <c r="BS256" s="124"/>
      <c r="BT256" s="124"/>
      <c r="BU256" s="124"/>
      <c r="BV256" s="124"/>
      <c r="BW256" s="124"/>
      <c r="BX256" s="124"/>
      <c r="BY256" s="124"/>
      <c r="BZ256" s="124"/>
      <c r="CA256" s="124"/>
    </row>
    <row r="257" customFormat="false" ht="16.5" hidden="false" customHeight="true" outlineLevel="0" collapsed="false">
      <c r="B257" s="63" t="n">
        <v>252</v>
      </c>
      <c r="C257" s="63"/>
      <c r="D257" s="63"/>
      <c r="E257" s="64" t="s">
        <v>298</v>
      </c>
      <c r="F257" s="65" t="s">
        <v>45</v>
      </c>
      <c r="G257" s="66" t="n">
        <v>186</v>
      </c>
      <c r="H257" s="67" t="n">
        <v>9266</v>
      </c>
      <c r="I257" s="66" t="n">
        <v>105</v>
      </c>
      <c r="J257" s="68" t="n">
        <v>8516.91</v>
      </c>
      <c r="K257" s="66" t="n">
        <v>185</v>
      </c>
      <c r="L257" s="69" t="n">
        <v>8444.39</v>
      </c>
      <c r="M257" s="70" t="n">
        <f aca="false">(H257+J257+L257)/3</f>
        <v>8742.43333333333</v>
      </c>
      <c r="N257" s="71" t="n">
        <v>4</v>
      </c>
      <c r="O257" s="71" t="n">
        <v>4</v>
      </c>
      <c r="P257" s="71" t="n">
        <v>4</v>
      </c>
      <c r="Q257" s="72" t="n">
        <f aca="false">SUM(N257:P257)/IF((3-COUNTIF(N257:P257,"NE")=0),1,(3-COUNTIF(N257:P257,"NE")))</f>
        <v>4</v>
      </c>
      <c r="R257" s="72" t="n">
        <f aca="false">IF(Q257&lt;=2,0,Q257)</f>
        <v>4</v>
      </c>
      <c r="S257" s="73" t="n">
        <f aca="false">M257*R257</f>
        <v>34969.7333333333</v>
      </c>
      <c r="T257" s="74" t="n">
        <f aca="false">$M$3</f>
        <v>4.94188619900111</v>
      </c>
      <c r="U257" s="75" t="n">
        <f aca="false">ROUNDDOWN(S257*T257,2)</f>
        <v>172816.44</v>
      </c>
      <c r="V257" s="76"/>
      <c r="W257" s="21"/>
      <c r="X257" s="78" t="n">
        <f aca="false">VLOOKUP(E257,SALARIO!$D$4:$G$252,4,FALSE())</f>
        <v>8444.39</v>
      </c>
      <c r="Y257" s="79" t="n">
        <f aca="false">U257</f>
        <v>172816.44</v>
      </c>
      <c r="Z257" s="80" t="n">
        <f aca="false">X257+Y257</f>
        <v>181260.83</v>
      </c>
      <c r="AA257" s="81" t="n">
        <f aca="false">IF(X257&lt;=15000,X257*AA$5,15000*AA$5)</f>
        <v>422.2195</v>
      </c>
      <c r="AB257" s="82" t="n">
        <f aca="false">IF(X257&lt;=15000,0,(X257-15000)*AB$5)</f>
        <v>0</v>
      </c>
      <c r="AC257" s="94" t="n">
        <f aca="false">SUM(AA257:AB257)</f>
        <v>422.2195</v>
      </c>
      <c r="AD257" s="84" t="n">
        <f aca="false">IF(Z257&lt;=15000,Z257*AD$5,15000*AD$5)</f>
        <v>750</v>
      </c>
      <c r="AE257" s="82" t="n">
        <f aca="false">IF(Z257&lt;=15000,0,(Z257-15000)*AE$5)</f>
        <v>16626.083</v>
      </c>
      <c r="AF257" s="85" t="n">
        <f aca="false">SUM(AD257:AE257)</f>
        <v>17376.083</v>
      </c>
      <c r="AG257" s="86" t="n">
        <f aca="false">AF257-AC257</f>
        <v>16953.8635</v>
      </c>
      <c r="AH257" s="84" t="n">
        <f aca="false">IF(X257&gt;3260,IF(X257&gt;9510,(9510-3260)*AH$5,(X257-3260)*AH$5),0)</f>
        <v>155.5317</v>
      </c>
      <c r="AI257" s="87" t="n">
        <f aca="false">IF(X257&gt;9510,IF(X257&gt;15000,(15000-9510)*AI$5,(X257-9510)*AI$5),0)</f>
        <v>0</v>
      </c>
      <c r="AJ257" s="87" t="n">
        <f aca="false">IF(X257&gt;15000,IF(X257&gt;20000,(20000-15000)*AJ$5,(X257-15000)*AJ$5),0)</f>
        <v>0</v>
      </c>
      <c r="AK257" s="87" t="n">
        <f aca="false">IF(X257&gt;20000,IF(X257&gt;25000,(25000-20000)*AK$5,(X257-20000)*AK$5),0)</f>
        <v>0</v>
      </c>
      <c r="AL257" s="87" t="n">
        <f aca="false">IF(X257&gt;25000,IF(X257&gt;30000,(30000-25000)*AL$5,(X257-25000)*AL$5),0)</f>
        <v>0</v>
      </c>
      <c r="AM257" s="82" t="n">
        <f aca="false">IF(X257&gt;30000,(X257-30000)*AM$5,0)</f>
        <v>0</v>
      </c>
      <c r="AN257" s="89" t="n">
        <f aca="false">SUM(AH257:AM257)</f>
        <v>155.5317</v>
      </c>
      <c r="AO257" s="84" t="n">
        <f aca="false">IF(Z257&gt;3260,IF(Z257&gt;9510,(9510-3260)*AO$5,(Z257-3260)*AO$5),0)</f>
        <v>187.5</v>
      </c>
      <c r="AP257" s="87" t="n">
        <f aca="false">IF(Z257&gt;9510,IF(Z257&gt;15000,(15000-9510)*AP$5,(Z257-9510)*AP$5),0)</f>
        <v>274.5</v>
      </c>
      <c r="AQ257" s="87" t="n">
        <f aca="false">IF(Z257&gt;15000,IF(Z257&gt;20000,(20000-15000)*AQ$5,(Z257-15000)*AQ$5),0)</f>
        <v>375</v>
      </c>
      <c r="AR257" s="87" t="n">
        <f aca="false">IF(Z257&gt;20000,IF(Z257&gt;25000,(25000-20000)*AR$5,(Z257-20000)*AR$5),0)</f>
        <v>500</v>
      </c>
      <c r="AS257" s="87" t="n">
        <f aca="false">IF(Z257&gt;25000,IF(Z257&gt;30000,(30000-25000)*AS$5,(Z257-25000)*AS$5),0)</f>
        <v>750</v>
      </c>
      <c r="AT257" s="82" t="n">
        <f aca="false">IF(Z257&gt;30000,(Z257-30000)*AT$5,0)</f>
        <v>30252.166</v>
      </c>
      <c r="AU257" s="89" t="n">
        <f aca="false">SUM(AO257:AT257)</f>
        <v>32339.166</v>
      </c>
      <c r="AV257" s="90" t="n">
        <f aca="false">AU257-AN257</f>
        <v>32183.6343</v>
      </c>
      <c r="AW257" s="86"/>
      <c r="AX257" s="79" t="n">
        <f aca="false">Y257-AG257-AV257-AW257</f>
        <v>123678.9422</v>
      </c>
      <c r="AY257" s="91" t="s">
        <v>35</v>
      </c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  <c r="BO257" s="124"/>
      <c r="BP257" s="124"/>
      <c r="BQ257" s="124"/>
      <c r="BR257" s="124"/>
      <c r="BS257" s="124"/>
      <c r="BT257" s="124"/>
      <c r="BU257" s="124"/>
      <c r="BV257" s="124"/>
      <c r="BW257" s="124"/>
      <c r="BX257" s="124"/>
      <c r="BY257" s="124"/>
      <c r="BZ257" s="124"/>
      <c r="CA257" s="124"/>
    </row>
    <row r="258" customFormat="false" ht="16.5" hidden="false" customHeight="true" outlineLevel="0" collapsed="false">
      <c r="B258" s="63" t="n">
        <v>253</v>
      </c>
      <c r="C258" s="63"/>
      <c r="D258" s="63"/>
      <c r="E258" s="64" t="s">
        <v>299</v>
      </c>
      <c r="F258" s="65" t="s">
        <v>57</v>
      </c>
      <c r="G258" s="66" t="n">
        <v>144</v>
      </c>
      <c r="H258" s="67" t="n">
        <v>7712.87</v>
      </c>
      <c r="I258" s="66" t="n">
        <v>160</v>
      </c>
      <c r="J258" s="68" t="n">
        <v>5025.93</v>
      </c>
      <c r="K258" s="66" t="n">
        <v>176</v>
      </c>
      <c r="L258" s="69" t="n">
        <v>5537.31</v>
      </c>
      <c r="M258" s="70" t="n">
        <f aca="false">(H258+J258+L258)/3</f>
        <v>6092.03666666667</v>
      </c>
      <c r="N258" s="71" t="n">
        <v>4</v>
      </c>
      <c r="O258" s="71" t="n">
        <v>4</v>
      </c>
      <c r="P258" s="71" t="n">
        <v>4</v>
      </c>
      <c r="Q258" s="72" t="n">
        <f aca="false">SUM(N258:P258)/IF((3-COUNTIF(N258:P258,"NE")=0),1,(3-COUNTIF(N258:P258,"NE")))</f>
        <v>4</v>
      </c>
      <c r="R258" s="72" t="n">
        <f aca="false">IF(Q258&lt;=2,0,Q258)</f>
        <v>4</v>
      </c>
      <c r="S258" s="73" t="n">
        <f aca="false">M258*R258</f>
        <v>24368.1466666667</v>
      </c>
      <c r="T258" s="74" t="n">
        <f aca="false">$M$3</f>
        <v>4.94188619900111</v>
      </c>
      <c r="U258" s="75" t="n">
        <f aca="false">ROUNDDOWN(S258*T258,2)</f>
        <v>120424.6</v>
      </c>
      <c r="V258" s="76"/>
      <c r="W258" s="21"/>
      <c r="X258" s="78" t="n">
        <f aca="false">VLOOKUP(E258,SALARIO!$D$4:$G$252,4,FALSE())</f>
        <v>5537.31</v>
      </c>
      <c r="Y258" s="79" t="n">
        <f aca="false">U258</f>
        <v>120424.6</v>
      </c>
      <c r="Z258" s="80" t="n">
        <f aca="false">X258+Y258</f>
        <v>125961.91</v>
      </c>
      <c r="AA258" s="81" t="n">
        <f aca="false">IF(X258&lt;=15000,X258*AA$5,15000*AA$5)</f>
        <v>276.8655</v>
      </c>
      <c r="AB258" s="82" t="n">
        <f aca="false">IF(X258&lt;=15000,0,(X258-15000)*AB$5)</f>
        <v>0</v>
      </c>
      <c r="AC258" s="94" t="n">
        <f aca="false">SUM(AA258:AB258)</f>
        <v>276.8655</v>
      </c>
      <c r="AD258" s="84" t="n">
        <f aca="false">IF(Z258&lt;=15000,Z258*AD$5,15000*AD$5)</f>
        <v>750</v>
      </c>
      <c r="AE258" s="82" t="n">
        <f aca="false">IF(Z258&lt;=15000,0,(Z258-15000)*AE$5)</f>
        <v>11096.191</v>
      </c>
      <c r="AF258" s="85" t="n">
        <f aca="false">SUM(AD258:AE258)</f>
        <v>11846.191</v>
      </c>
      <c r="AG258" s="86" t="n">
        <f aca="false">AF258-AC258</f>
        <v>11569.3255</v>
      </c>
      <c r="AH258" s="84" t="n">
        <f aca="false">IF(X258&gt;3260,IF(X258&gt;9510,(9510-3260)*AH$5,(X258-3260)*AH$5),0)</f>
        <v>68.3193</v>
      </c>
      <c r="AI258" s="87" t="n">
        <f aca="false">IF(X258&gt;9510,IF(X258&gt;15000,(15000-9510)*AI$5,(X258-9510)*AI$5),0)</f>
        <v>0</v>
      </c>
      <c r="AJ258" s="87" t="n">
        <f aca="false">IF(X258&gt;15000,IF(X258&gt;20000,(20000-15000)*AJ$5,(X258-15000)*AJ$5),0)</f>
        <v>0</v>
      </c>
      <c r="AK258" s="87" t="n">
        <f aca="false">IF(X258&gt;20000,IF(X258&gt;25000,(25000-20000)*AK$5,(X258-20000)*AK$5),0)</f>
        <v>0</v>
      </c>
      <c r="AL258" s="87" t="n">
        <f aca="false">IF(X258&gt;25000,IF(X258&gt;30000,(30000-25000)*AL$5,(X258-25000)*AL$5),0)</f>
        <v>0</v>
      </c>
      <c r="AM258" s="82" t="n">
        <f aca="false">IF(X258&gt;30000,(X258-30000)*AM$5,0)</f>
        <v>0</v>
      </c>
      <c r="AN258" s="89" t="n">
        <f aca="false">SUM(AH258:AM258)</f>
        <v>68.3193</v>
      </c>
      <c r="AO258" s="84" t="n">
        <f aca="false">IF(Z258&gt;3260,IF(Z258&gt;9510,(9510-3260)*AO$5,(Z258-3260)*AO$5),0)</f>
        <v>187.5</v>
      </c>
      <c r="AP258" s="87" t="n">
        <f aca="false">IF(Z258&gt;9510,IF(Z258&gt;15000,(15000-9510)*AP$5,(Z258-9510)*AP$5),0)</f>
        <v>274.5</v>
      </c>
      <c r="AQ258" s="87" t="n">
        <f aca="false">IF(Z258&gt;15000,IF(Z258&gt;20000,(20000-15000)*AQ$5,(Z258-15000)*AQ$5),0)</f>
        <v>375</v>
      </c>
      <c r="AR258" s="87" t="n">
        <f aca="false">IF(Z258&gt;20000,IF(Z258&gt;25000,(25000-20000)*AR$5,(Z258-20000)*AR$5),0)</f>
        <v>500</v>
      </c>
      <c r="AS258" s="87" t="n">
        <f aca="false">IF(Z258&gt;25000,IF(Z258&gt;30000,(30000-25000)*AS$5,(Z258-25000)*AS$5),0)</f>
        <v>750</v>
      </c>
      <c r="AT258" s="82" t="n">
        <f aca="false">IF(Z258&gt;30000,(Z258-30000)*AT$5,0)</f>
        <v>19192.382</v>
      </c>
      <c r="AU258" s="89" t="n">
        <f aca="false">SUM(AO258:AT258)</f>
        <v>21279.382</v>
      </c>
      <c r="AV258" s="90" t="n">
        <f aca="false">AU258-AN258</f>
        <v>21211.0627</v>
      </c>
      <c r="AW258" s="86"/>
      <c r="AX258" s="79" t="n">
        <f aca="false">Y258-AG258-AV258-AW258</f>
        <v>87644.2118</v>
      </c>
      <c r="AY258" s="91" t="s">
        <v>35</v>
      </c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  <c r="BO258" s="124"/>
      <c r="BP258" s="124"/>
      <c r="BQ258" s="124"/>
      <c r="BR258" s="124"/>
      <c r="BS258" s="124"/>
      <c r="BT258" s="124"/>
      <c r="BU258" s="124"/>
      <c r="BV258" s="124"/>
      <c r="BW258" s="124"/>
      <c r="BX258" s="124"/>
      <c r="BY258" s="124"/>
      <c r="BZ258" s="124"/>
      <c r="CA258" s="124"/>
    </row>
    <row r="259" customFormat="false" ht="16.5" hidden="false" customHeight="true" outlineLevel="0" collapsed="false">
      <c r="B259" s="63" t="n">
        <v>254</v>
      </c>
      <c r="C259" s="63"/>
      <c r="D259" s="63"/>
      <c r="E259" s="64" t="s">
        <v>300</v>
      </c>
      <c r="F259" s="65" t="s">
        <v>34</v>
      </c>
      <c r="G259" s="66" t="n">
        <v>203</v>
      </c>
      <c r="H259" s="67" t="n">
        <v>7964.33</v>
      </c>
      <c r="I259" s="66" t="n">
        <v>193</v>
      </c>
      <c r="J259" s="68" t="n">
        <v>6986.88</v>
      </c>
      <c r="K259" s="66" t="n">
        <v>185</v>
      </c>
      <c r="L259" s="69" t="n">
        <v>6697.27</v>
      </c>
      <c r="M259" s="70" t="n">
        <f aca="false">(H259+J259+L259)/3</f>
        <v>7216.16</v>
      </c>
      <c r="N259" s="71" t="n">
        <v>4</v>
      </c>
      <c r="O259" s="71" t="n">
        <v>4</v>
      </c>
      <c r="P259" s="71" t="n">
        <v>4</v>
      </c>
      <c r="Q259" s="72" t="n">
        <f aca="false">SUM(N259:P259)/IF((3-COUNTIF(N259:P259,"NE")=0),1,(3-COUNTIF(N259:P259,"NE")))</f>
        <v>4</v>
      </c>
      <c r="R259" s="72" t="n">
        <f aca="false">IF(Q259&lt;=2,0,Q259)</f>
        <v>4</v>
      </c>
      <c r="S259" s="73" t="n">
        <f aca="false">M259*R259</f>
        <v>28864.64</v>
      </c>
      <c r="T259" s="74" t="n">
        <f aca="false">$M$3</f>
        <v>4.94188619900111</v>
      </c>
      <c r="U259" s="75" t="n">
        <f aca="false">ROUNDDOWN(S259*T259,2)</f>
        <v>142645.76</v>
      </c>
      <c r="V259" s="76"/>
      <c r="W259" s="21"/>
      <c r="X259" s="78" t="n">
        <f aca="false">VLOOKUP(E259,SALARIO!$D$4:$G$252,4,FALSE())</f>
        <v>6697.27</v>
      </c>
      <c r="Y259" s="79" t="n">
        <f aca="false">U259</f>
        <v>142645.76</v>
      </c>
      <c r="Z259" s="80" t="n">
        <f aca="false">X259+Y259</f>
        <v>149343.03</v>
      </c>
      <c r="AA259" s="81" t="n">
        <f aca="false">IF(X259&lt;=15000,X259*AA$5,15000*AA$5)</f>
        <v>334.8635</v>
      </c>
      <c r="AB259" s="82" t="n">
        <f aca="false">IF(X259&lt;=15000,0,(X259-15000)*AB$5)</f>
        <v>0</v>
      </c>
      <c r="AC259" s="94" t="n">
        <f aca="false">SUM(AA259:AB259)</f>
        <v>334.8635</v>
      </c>
      <c r="AD259" s="84" t="n">
        <f aca="false">IF(Z259&lt;=15000,Z259*AD$5,15000*AD$5)</f>
        <v>750</v>
      </c>
      <c r="AE259" s="82" t="n">
        <f aca="false">IF(Z259&lt;=15000,0,(Z259-15000)*AE$5)</f>
        <v>13434.303</v>
      </c>
      <c r="AF259" s="85" t="n">
        <f aca="false">SUM(AD259:AE259)</f>
        <v>14184.303</v>
      </c>
      <c r="AG259" s="86" t="n">
        <f aca="false">AF259-AC259</f>
        <v>13849.4395</v>
      </c>
      <c r="AH259" s="84" t="n">
        <f aca="false">IF(X259&gt;3260,IF(X259&gt;9510,(9510-3260)*AH$5,(X259-3260)*AH$5),0)</f>
        <v>103.1181</v>
      </c>
      <c r="AI259" s="87" t="n">
        <f aca="false">IF(X259&gt;9510,IF(X259&gt;15000,(15000-9510)*AI$5,(X259-9510)*AI$5),0)</f>
        <v>0</v>
      </c>
      <c r="AJ259" s="87" t="n">
        <f aca="false">IF(X259&gt;15000,IF(X259&gt;20000,(20000-15000)*AJ$5,(X259-15000)*AJ$5),0)</f>
        <v>0</v>
      </c>
      <c r="AK259" s="87" t="n">
        <f aca="false">IF(X259&gt;20000,IF(X259&gt;25000,(25000-20000)*AK$5,(X259-20000)*AK$5),0)</f>
        <v>0</v>
      </c>
      <c r="AL259" s="87" t="n">
        <f aca="false">IF(X259&gt;25000,IF(X259&gt;30000,(30000-25000)*AL$5,(X259-25000)*AL$5),0)</f>
        <v>0</v>
      </c>
      <c r="AM259" s="82" t="n">
        <f aca="false">IF(X259&gt;30000,(X259-30000)*AM$5,0)</f>
        <v>0</v>
      </c>
      <c r="AN259" s="89" t="n">
        <f aca="false">SUM(AH259:AM259)</f>
        <v>103.1181</v>
      </c>
      <c r="AO259" s="84" t="n">
        <f aca="false">IF(Z259&gt;3260,IF(Z259&gt;9510,(9510-3260)*AO$5,(Z259-3260)*AO$5),0)</f>
        <v>187.5</v>
      </c>
      <c r="AP259" s="87" t="n">
        <f aca="false">IF(Z259&gt;9510,IF(Z259&gt;15000,(15000-9510)*AP$5,(Z259-9510)*AP$5),0)</f>
        <v>274.5</v>
      </c>
      <c r="AQ259" s="87" t="n">
        <f aca="false">IF(Z259&gt;15000,IF(Z259&gt;20000,(20000-15000)*AQ$5,(Z259-15000)*AQ$5),0)</f>
        <v>375</v>
      </c>
      <c r="AR259" s="87" t="n">
        <f aca="false">IF(Z259&gt;20000,IF(Z259&gt;25000,(25000-20000)*AR$5,(Z259-20000)*AR$5),0)</f>
        <v>500</v>
      </c>
      <c r="AS259" s="87" t="n">
        <f aca="false">IF(Z259&gt;25000,IF(Z259&gt;30000,(30000-25000)*AS$5,(Z259-25000)*AS$5),0)</f>
        <v>750</v>
      </c>
      <c r="AT259" s="82" t="n">
        <f aca="false">IF(Z259&gt;30000,(Z259-30000)*AT$5,0)</f>
        <v>23868.606</v>
      </c>
      <c r="AU259" s="89" t="n">
        <f aca="false">SUM(AO259:AT259)</f>
        <v>25955.606</v>
      </c>
      <c r="AV259" s="90" t="n">
        <f aca="false">AU259-AN259</f>
        <v>25852.4879</v>
      </c>
      <c r="AW259" s="86"/>
      <c r="AX259" s="79" t="n">
        <f aca="false">Y259-AG259-AV259-AW259</f>
        <v>102943.8326</v>
      </c>
      <c r="AY259" s="91" t="s">
        <v>35</v>
      </c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  <c r="BO259" s="124"/>
      <c r="BP259" s="124"/>
      <c r="BQ259" s="124"/>
      <c r="BR259" s="124"/>
      <c r="BS259" s="124"/>
      <c r="BT259" s="124"/>
      <c r="BU259" s="124"/>
      <c r="BV259" s="124"/>
      <c r="BW259" s="124"/>
      <c r="BX259" s="124"/>
      <c r="BY259" s="124"/>
      <c r="BZ259" s="124"/>
      <c r="CA259" s="124"/>
    </row>
    <row r="260" customFormat="false" ht="16.5" hidden="false" customHeight="true" outlineLevel="0" collapsed="false">
      <c r="B260" s="62" t="n">
        <v>255</v>
      </c>
      <c r="C260" s="62"/>
      <c r="D260" s="62"/>
      <c r="E260" s="64" t="s">
        <v>301</v>
      </c>
      <c r="F260" s="65" t="s">
        <v>57</v>
      </c>
      <c r="G260" s="66" t="n">
        <v>114.75</v>
      </c>
      <c r="H260" s="67" t="n">
        <v>5733.63</v>
      </c>
      <c r="I260" s="66" t="n">
        <v>178.5</v>
      </c>
      <c r="J260" s="68" t="n">
        <v>5540.15</v>
      </c>
      <c r="K260" s="66" t="n">
        <v>178.5</v>
      </c>
      <c r="L260" s="69" t="n">
        <v>5540.15</v>
      </c>
      <c r="M260" s="70" t="n">
        <f aca="false">(H260+J260+L260)/3</f>
        <v>5604.64333333333</v>
      </c>
      <c r="N260" s="71" t="n">
        <v>3</v>
      </c>
      <c r="O260" s="71" t="n">
        <v>4</v>
      </c>
      <c r="P260" s="71" t="n">
        <v>4</v>
      </c>
      <c r="Q260" s="72" t="n">
        <f aca="false">SUM(N260:P260)/IF((3-COUNTIF(N260:P260,"NE")=0),1,(3-COUNTIF(N260:P260,"NE")))</f>
        <v>3.66666666666667</v>
      </c>
      <c r="R260" s="72" t="n">
        <f aca="false">IF(Q260&lt;=2,0,Q260)</f>
        <v>3.66666666666667</v>
      </c>
      <c r="S260" s="73" t="n">
        <f aca="false">M260*R260</f>
        <v>20550.3588888889</v>
      </c>
      <c r="T260" s="74" t="n">
        <f aca="false">$M$3</f>
        <v>4.94188619900111</v>
      </c>
      <c r="U260" s="75" t="n">
        <f aca="false">ROUNDDOWN(S260*T260,2)</f>
        <v>101557.53</v>
      </c>
      <c r="V260" s="76"/>
      <c r="W260" s="21"/>
      <c r="X260" s="78" t="n">
        <f aca="false">VLOOKUP(E260,SALARIO!$D$4:$G$252,4,FALSE())</f>
        <v>5540.15</v>
      </c>
      <c r="Y260" s="79" t="n">
        <f aca="false">U260</f>
        <v>101557.53</v>
      </c>
      <c r="Z260" s="80" t="n">
        <f aca="false">X260+Y260</f>
        <v>107097.68</v>
      </c>
      <c r="AA260" s="81" t="n">
        <f aca="false">IF(X260&lt;=15000,X260*AA$5,15000*AA$5)</f>
        <v>277.0075</v>
      </c>
      <c r="AB260" s="82" t="n">
        <f aca="false">IF(X260&lt;=15000,0,(X260-15000)*AB$5)</f>
        <v>0</v>
      </c>
      <c r="AC260" s="94" t="n">
        <f aca="false">SUM(AA260:AB260)</f>
        <v>277.0075</v>
      </c>
      <c r="AD260" s="84" t="n">
        <f aca="false">IF(Z260&lt;=15000,Z260*AD$5,15000*AD$5)</f>
        <v>750</v>
      </c>
      <c r="AE260" s="82" t="n">
        <f aca="false">IF(Z260&lt;=15000,0,(Z260-15000)*AE$5)</f>
        <v>9209.768</v>
      </c>
      <c r="AF260" s="85" t="n">
        <f aca="false">SUM(AD260:AE260)</f>
        <v>9959.768</v>
      </c>
      <c r="AG260" s="86" t="n">
        <f aca="false">AF260-AC260</f>
        <v>9682.7605</v>
      </c>
      <c r="AH260" s="84" t="n">
        <f aca="false">IF(X260&gt;3260,IF(X260&gt;9510,(9510-3260)*AH$5,(X260-3260)*AH$5),0)</f>
        <v>68.4045</v>
      </c>
      <c r="AI260" s="87" t="n">
        <f aca="false">IF(X260&gt;9510,IF(X260&gt;15000,(15000-9510)*AI$5,(X260-9510)*AI$5),0)</f>
        <v>0</v>
      </c>
      <c r="AJ260" s="87" t="n">
        <f aca="false">IF(X260&gt;15000,IF(X260&gt;20000,(20000-15000)*AJ$5,(X260-15000)*AJ$5),0)</f>
        <v>0</v>
      </c>
      <c r="AK260" s="87" t="n">
        <f aca="false">IF(X260&gt;20000,IF(X260&gt;25000,(25000-20000)*AK$5,(X260-20000)*AK$5),0)</f>
        <v>0</v>
      </c>
      <c r="AL260" s="87" t="n">
        <f aca="false">IF(X260&gt;25000,IF(X260&gt;30000,(30000-25000)*AL$5,(X260-25000)*AL$5),0)</f>
        <v>0</v>
      </c>
      <c r="AM260" s="82" t="n">
        <f aca="false">IF(X260&gt;30000,(X260-30000)*AM$5,0)</f>
        <v>0</v>
      </c>
      <c r="AN260" s="89" t="n">
        <f aca="false">SUM(AH260:AM260)</f>
        <v>68.4045</v>
      </c>
      <c r="AO260" s="84" t="n">
        <f aca="false">IF(Z260&gt;3260,IF(Z260&gt;9510,(9510-3260)*AO$5,(Z260-3260)*AO$5),0)</f>
        <v>187.5</v>
      </c>
      <c r="AP260" s="87" t="n">
        <f aca="false">IF(Z260&gt;9510,IF(Z260&gt;15000,(15000-9510)*AP$5,(Z260-9510)*AP$5),0)</f>
        <v>274.5</v>
      </c>
      <c r="AQ260" s="87" t="n">
        <f aca="false">IF(Z260&gt;15000,IF(Z260&gt;20000,(20000-15000)*AQ$5,(Z260-15000)*AQ$5),0)</f>
        <v>375</v>
      </c>
      <c r="AR260" s="87" t="n">
        <f aca="false">IF(Z260&gt;20000,IF(Z260&gt;25000,(25000-20000)*AR$5,(Z260-20000)*AR$5),0)</f>
        <v>500</v>
      </c>
      <c r="AS260" s="87" t="n">
        <f aca="false">IF(Z260&gt;25000,IF(Z260&gt;30000,(30000-25000)*AS$5,(Z260-25000)*AS$5),0)</f>
        <v>750</v>
      </c>
      <c r="AT260" s="82" t="n">
        <f aca="false">IF(Z260&gt;30000,(Z260-30000)*AT$5,0)</f>
        <v>15419.536</v>
      </c>
      <c r="AU260" s="89" t="n">
        <f aca="false">SUM(AO260:AT260)</f>
        <v>17506.536</v>
      </c>
      <c r="AV260" s="90" t="n">
        <f aca="false">AU260-AN260</f>
        <v>17438.1315</v>
      </c>
      <c r="AW260" s="86"/>
      <c r="AX260" s="79" t="n">
        <f aca="false">Y260-AG260-AV260-AW260</f>
        <v>74436.638</v>
      </c>
      <c r="AY260" s="91" t="s">
        <v>35</v>
      </c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  <c r="BO260" s="124"/>
      <c r="BP260" s="124"/>
      <c r="BQ260" s="124"/>
      <c r="BR260" s="124"/>
      <c r="BS260" s="124"/>
      <c r="BT260" s="124"/>
      <c r="BU260" s="124"/>
      <c r="BV260" s="124"/>
      <c r="BW260" s="124"/>
      <c r="BX260" s="124"/>
      <c r="BY260" s="124"/>
      <c r="BZ260" s="124"/>
      <c r="CA260" s="124"/>
    </row>
    <row r="261" customFormat="false" ht="16.5" hidden="false" customHeight="true" outlineLevel="0" collapsed="false">
      <c r="B261" s="63" t="n">
        <v>256</v>
      </c>
      <c r="C261" s="63"/>
      <c r="D261" s="63"/>
      <c r="E261" s="64" t="s">
        <v>302</v>
      </c>
      <c r="F261" s="65" t="s">
        <v>43</v>
      </c>
      <c r="G261" s="66" t="n">
        <v>190.6</v>
      </c>
      <c r="H261" s="67" t="n">
        <v>6212.29</v>
      </c>
      <c r="I261" s="66" t="n">
        <v>190.6</v>
      </c>
      <c r="J261" s="68" t="n">
        <v>6042.86</v>
      </c>
      <c r="K261" s="66" t="n">
        <v>190.6</v>
      </c>
      <c r="L261" s="69" t="n">
        <v>5741.24</v>
      </c>
      <c r="M261" s="70" t="n">
        <f aca="false">(H261+J261+L261)/3</f>
        <v>5998.79666666667</v>
      </c>
      <c r="N261" s="71" t="n">
        <v>4</v>
      </c>
      <c r="O261" s="71" t="n">
        <v>4</v>
      </c>
      <c r="P261" s="71" t="n">
        <v>4</v>
      </c>
      <c r="Q261" s="72" t="n">
        <f aca="false">SUM(N261:P261)/IF((3-COUNTIF(N261:P261,"NE")=0),1,(3-COUNTIF(N261:P261,"NE")))</f>
        <v>4</v>
      </c>
      <c r="R261" s="72" t="n">
        <f aca="false">IF(Q261&lt;=2,0,Q261)</f>
        <v>4</v>
      </c>
      <c r="S261" s="73" t="n">
        <f aca="false">M261*R261</f>
        <v>23995.1866666667</v>
      </c>
      <c r="T261" s="74" t="n">
        <f aca="false">$M$3</f>
        <v>4.94188619900111</v>
      </c>
      <c r="U261" s="75" t="n">
        <f aca="false">ROUNDDOWN(S261*T261,2)</f>
        <v>118581.48</v>
      </c>
      <c r="V261" s="76"/>
      <c r="W261" s="21"/>
      <c r="X261" s="78" t="n">
        <f aca="false">VLOOKUP(E261,SALARIO!$D$4:$G$252,4,FALSE())</f>
        <v>5741.24</v>
      </c>
      <c r="Y261" s="79" t="n">
        <f aca="false">U261</f>
        <v>118581.48</v>
      </c>
      <c r="Z261" s="80" t="n">
        <f aca="false">X261+Y261</f>
        <v>124322.72</v>
      </c>
      <c r="AA261" s="81" t="n">
        <f aca="false">IF(X261&lt;=15000,X261*AA$5,15000*AA$5)</f>
        <v>287.062</v>
      </c>
      <c r="AB261" s="82" t="n">
        <f aca="false">IF(X261&lt;=15000,0,(X261-15000)*AB$5)</f>
        <v>0</v>
      </c>
      <c r="AC261" s="94" t="n">
        <f aca="false">SUM(AA261:AB261)</f>
        <v>287.062</v>
      </c>
      <c r="AD261" s="84" t="n">
        <f aca="false">IF(Z261&lt;=15000,Z261*AD$5,15000*AD$5)</f>
        <v>750</v>
      </c>
      <c r="AE261" s="82" t="n">
        <f aca="false">IF(Z261&lt;=15000,0,(Z261-15000)*AE$5)</f>
        <v>10932.272</v>
      </c>
      <c r="AF261" s="85" t="n">
        <f aca="false">SUM(AD261:AE261)</f>
        <v>11682.272</v>
      </c>
      <c r="AG261" s="86" t="n">
        <f aca="false">AF261-AC261</f>
        <v>11395.21</v>
      </c>
      <c r="AH261" s="84" t="n">
        <f aca="false">IF(X261&gt;3260,IF(X261&gt;9510,(9510-3260)*AH$5,(X261-3260)*AH$5),0)</f>
        <v>74.4372</v>
      </c>
      <c r="AI261" s="87" t="n">
        <f aca="false">IF(X261&gt;9510,IF(X261&gt;15000,(15000-9510)*AI$5,(X261-9510)*AI$5),0)</f>
        <v>0</v>
      </c>
      <c r="AJ261" s="87" t="n">
        <f aca="false">IF(X261&gt;15000,IF(X261&gt;20000,(20000-15000)*AJ$5,(X261-15000)*AJ$5),0)</f>
        <v>0</v>
      </c>
      <c r="AK261" s="87" t="n">
        <f aca="false">IF(X261&gt;20000,IF(X261&gt;25000,(25000-20000)*AK$5,(X261-20000)*AK$5),0)</f>
        <v>0</v>
      </c>
      <c r="AL261" s="87" t="n">
        <f aca="false">IF(X261&gt;25000,IF(X261&gt;30000,(30000-25000)*AL$5,(X261-25000)*AL$5),0)</f>
        <v>0</v>
      </c>
      <c r="AM261" s="82" t="n">
        <f aca="false">IF(X261&gt;30000,(X261-30000)*AM$5,0)</f>
        <v>0</v>
      </c>
      <c r="AN261" s="89" t="n">
        <f aca="false">SUM(AH261:AM261)</f>
        <v>74.4372</v>
      </c>
      <c r="AO261" s="84" t="n">
        <f aca="false">IF(Z261&gt;3260,IF(Z261&gt;9510,(9510-3260)*AO$5,(Z261-3260)*AO$5),0)</f>
        <v>187.5</v>
      </c>
      <c r="AP261" s="87" t="n">
        <f aca="false">IF(Z261&gt;9510,IF(Z261&gt;15000,(15000-9510)*AP$5,(Z261-9510)*AP$5),0)</f>
        <v>274.5</v>
      </c>
      <c r="AQ261" s="87" t="n">
        <f aca="false">IF(Z261&gt;15000,IF(Z261&gt;20000,(20000-15000)*AQ$5,(Z261-15000)*AQ$5),0)</f>
        <v>375</v>
      </c>
      <c r="AR261" s="87" t="n">
        <f aca="false">IF(Z261&gt;20000,IF(Z261&gt;25000,(25000-20000)*AR$5,(Z261-20000)*AR$5),0)</f>
        <v>500</v>
      </c>
      <c r="AS261" s="87" t="n">
        <f aca="false">IF(Z261&gt;25000,IF(Z261&gt;30000,(30000-25000)*AS$5,(Z261-25000)*AS$5),0)</f>
        <v>750</v>
      </c>
      <c r="AT261" s="82" t="n">
        <f aca="false">IF(Z261&gt;30000,(Z261-30000)*AT$5,0)</f>
        <v>18864.544</v>
      </c>
      <c r="AU261" s="89" t="n">
        <f aca="false">SUM(AO261:AT261)</f>
        <v>20951.544</v>
      </c>
      <c r="AV261" s="90" t="n">
        <f aca="false">AU261-AN261</f>
        <v>20877.1068</v>
      </c>
      <c r="AW261" s="86"/>
      <c r="AX261" s="79" t="n">
        <f aca="false">Y261-AG261-AV261-AW261</f>
        <v>86309.1632</v>
      </c>
      <c r="AY261" s="91" t="s">
        <v>35</v>
      </c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  <c r="BO261" s="124"/>
      <c r="BP261" s="124"/>
      <c r="BQ261" s="124"/>
      <c r="BR261" s="124"/>
      <c r="BS261" s="124"/>
      <c r="BT261" s="124"/>
      <c r="BU261" s="124"/>
      <c r="BV261" s="124"/>
      <c r="BW261" s="124"/>
      <c r="BX261" s="124"/>
      <c r="BY261" s="124"/>
      <c r="BZ261" s="124"/>
      <c r="CA261" s="124"/>
    </row>
    <row r="262" customFormat="false" ht="16.5" hidden="false" customHeight="true" outlineLevel="0" collapsed="false">
      <c r="B262" s="63" t="n">
        <v>257</v>
      </c>
      <c r="C262" s="63"/>
      <c r="D262" s="63"/>
      <c r="E262" s="64" t="s">
        <v>303</v>
      </c>
      <c r="F262" s="65" t="s">
        <v>57</v>
      </c>
      <c r="G262" s="66" t="n">
        <v>176</v>
      </c>
      <c r="H262" s="67" t="n">
        <v>5793</v>
      </c>
      <c r="I262" s="66" t="n">
        <v>192</v>
      </c>
      <c r="J262" s="68" t="n">
        <v>6036.14</v>
      </c>
      <c r="K262" s="66" t="n">
        <v>184</v>
      </c>
      <c r="L262" s="69" t="n">
        <v>5780.45</v>
      </c>
      <c r="M262" s="70" t="n">
        <f aca="false">(H262+J262+L262)/3</f>
        <v>5869.86333333333</v>
      </c>
      <c r="N262" s="71" t="n">
        <v>4</v>
      </c>
      <c r="O262" s="71" t="n">
        <v>4</v>
      </c>
      <c r="P262" s="71" t="n">
        <v>4</v>
      </c>
      <c r="Q262" s="72" t="n">
        <f aca="false">SUM(N262:P262)/IF((3-COUNTIF(N262:P262,"NE")=0),1,(3-COUNTIF(N262:P262,"NE")))</f>
        <v>4</v>
      </c>
      <c r="R262" s="72" t="n">
        <f aca="false">IF(Q262&lt;=2,0,Q262)</f>
        <v>4</v>
      </c>
      <c r="S262" s="73" t="n">
        <f aca="false">M262*R262</f>
        <v>23479.4533333333</v>
      </c>
      <c r="T262" s="74" t="n">
        <f aca="false">$M$3</f>
        <v>4.94188619900111</v>
      </c>
      <c r="U262" s="75" t="n">
        <f aca="false">ROUNDDOWN(S262*T262,2)</f>
        <v>116032.78</v>
      </c>
      <c r="V262" s="76"/>
      <c r="W262" s="21"/>
      <c r="X262" s="78" t="n">
        <f aca="false">VLOOKUP(E262,SALARIO!$D$4:$G$252,4,FALSE())</f>
        <v>8540.51</v>
      </c>
      <c r="Y262" s="79" t="n">
        <f aca="false">U262</f>
        <v>116032.78</v>
      </c>
      <c r="Z262" s="80" t="n">
        <f aca="false">X262+Y262</f>
        <v>124573.29</v>
      </c>
      <c r="AA262" s="81" t="n">
        <f aca="false">IF(X262&lt;=15000,X262*AA$5,15000*AA$5)</f>
        <v>427.0255</v>
      </c>
      <c r="AB262" s="82" t="n">
        <f aca="false">IF(X262&lt;=15000,0,(X262-15000)*AB$5)</f>
        <v>0</v>
      </c>
      <c r="AC262" s="94" t="n">
        <f aca="false">SUM(AA262:AB262)</f>
        <v>427.0255</v>
      </c>
      <c r="AD262" s="84" t="n">
        <f aca="false">IF(Z262&lt;=15000,Z262*AD$5,15000*AD$5)</f>
        <v>750</v>
      </c>
      <c r="AE262" s="82" t="n">
        <f aca="false">IF(Z262&lt;=15000,0,(Z262-15000)*AE$5)</f>
        <v>10957.329</v>
      </c>
      <c r="AF262" s="85" t="n">
        <f aca="false">SUM(AD262:AE262)</f>
        <v>11707.329</v>
      </c>
      <c r="AG262" s="86" t="n">
        <f aca="false">AF262-AC262</f>
        <v>11280.3035</v>
      </c>
      <c r="AH262" s="84" t="n">
        <f aca="false">IF(X262&gt;3260,IF(X262&gt;9510,(9510-3260)*AH$5,(X262-3260)*AH$5),0)</f>
        <v>158.4153</v>
      </c>
      <c r="AI262" s="87" t="n">
        <f aca="false">IF(X262&gt;9510,IF(X262&gt;15000,(15000-9510)*AI$5,(X262-9510)*AI$5),0)</f>
        <v>0</v>
      </c>
      <c r="AJ262" s="87" t="n">
        <f aca="false">IF(X262&gt;15000,IF(X262&gt;20000,(20000-15000)*AJ$5,(X262-15000)*AJ$5),0)</f>
        <v>0</v>
      </c>
      <c r="AK262" s="87" t="n">
        <f aca="false">IF(X262&gt;20000,IF(X262&gt;25000,(25000-20000)*AK$5,(X262-20000)*AK$5),0)</f>
        <v>0</v>
      </c>
      <c r="AL262" s="87" t="n">
        <f aca="false">IF(X262&gt;25000,IF(X262&gt;30000,(30000-25000)*AL$5,(X262-25000)*AL$5),0)</f>
        <v>0</v>
      </c>
      <c r="AM262" s="82" t="n">
        <f aca="false">IF(X262&gt;30000,(X262-30000)*AM$5,0)</f>
        <v>0</v>
      </c>
      <c r="AN262" s="89" t="n">
        <f aca="false">SUM(AH262:AM262)</f>
        <v>158.4153</v>
      </c>
      <c r="AO262" s="84" t="n">
        <f aca="false">IF(Z262&gt;3260,IF(Z262&gt;9510,(9510-3260)*AO$5,(Z262-3260)*AO$5),0)</f>
        <v>187.5</v>
      </c>
      <c r="AP262" s="87" t="n">
        <f aca="false">IF(Z262&gt;9510,IF(Z262&gt;15000,(15000-9510)*AP$5,(Z262-9510)*AP$5),0)</f>
        <v>274.5</v>
      </c>
      <c r="AQ262" s="87" t="n">
        <f aca="false">IF(Z262&gt;15000,IF(Z262&gt;20000,(20000-15000)*AQ$5,(Z262-15000)*AQ$5),0)</f>
        <v>375</v>
      </c>
      <c r="AR262" s="87" t="n">
        <f aca="false">IF(Z262&gt;20000,IF(Z262&gt;25000,(25000-20000)*AR$5,(Z262-20000)*AR$5),0)</f>
        <v>500</v>
      </c>
      <c r="AS262" s="87" t="n">
        <f aca="false">IF(Z262&gt;25000,IF(Z262&gt;30000,(30000-25000)*AS$5,(Z262-25000)*AS$5),0)</f>
        <v>750</v>
      </c>
      <c r="AT262" s="82" t="n">
        <f aca="false">IF(Z262&gt;30000,(Z262-30000)*AT$5,0)</f>
        <v>18914.658</v>
      </c>
      <c r="AU262" s="89" t="n">
        <f aca="false">SUM(AO262:AT262)</f>
        <v>21001.658</v>
      </c>
      <c r="AV262" s="90" t="n">
        <f aca="false">AU262-AN262</f>
        <v>20843.2427</v>
      </c>
      <c r="AW262" s="86"/>
      <c r="AX262" s="79" t="n">
        <f aca="false">Y262-AG262-AV262-AW262</f>
        <v>83909.2338</v>
      </c>
      <c r="AY262" s="91" t="s">
        <v>35</v>
      </c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  <c r="BO262" s="124"/>
      <c r="BP262" s="124"/>
      <c r="BQ262" s="124"/>
      <c r="BR262" s="124"/>
      <c r="BS262" s="124"/>
      <c r="BT262" s="124"/>
      <c r="BU262" s="124"/>
      <c r="BV262" s="124"/>
      <c r="BW262" s="124"/>
      <c r="BX262" s="124"/>
      <c r="BY262" s="124"/>
      <c r="BZ262" s="124"/>
      <c r="CA262" s="124"/>
    </row>
    <row r="263" customFormat="false" ht="16.5" hidden="false" customHeight="true" outlineLevel="0" collapsed="false">
      <c r="B263" s="63" t="n">
        <v>258</v>
      </c>
      <c r="C263" s="63"/>
      <c r="D263" s="63"/>
      <c r="E263" s="64" t="s">
        <v>304</v>
      </c>
      <c r="F263" s="65" t="s">
        <v>57</v>
      </c>
      <c r="G263" s="66" t="n">
        <v>192</v>
      </c>
      <c r="H263" s="67" t="n">
        <v>6790.66</v>
      </c>
      <c r="I263" s="66" t="n">
        <v>192</v>
      </c>
      <c r="J263" s="68" t="n">
        <v>6036.14</v>
      </c>
      <c r="K263" s="66" t="n">
        <v>168</v>
      </c>
      <c r="L263" s="69" t="n">
        <v>5281.62</v>
      </c>
      <c r="M263" s="70" t="n">
        <f aca="false">(H263+J263+L263)/3</f>
        <v>6036.14</v>
      </c>
      <c r="N263" s="71" t="n">
        <v>4</v>
      </c>
      <c r="O263" s="71" t="n">
        <v>4</v>
      </c>
      <c r="P263" s="71" t="n">
        <v>4</v>
      </c>
      <c r="Q263" s="72" t="n">
        <f aca="false">SUM(N263:P263)/IF((3-COUNTIF(N263:P263,"NE")=0),1,(3-COUNTIF(N263:P263,"NE")))</f>
        <v>4</v>
      </c>
      <c r="R263" s="72" t="n">
        <f aca="false">IF(Q263&lt;=2,0,Q263)</f>
        <v>4</v>
      </c>
      <c r="S263" s="73" t="n">
        <f aca="false">M263*R263</f>
        <v>24144.56</v>
      </c>
      <c r="T263" s="74" t="n">
        <f aca="false">$M$3</f>
        <v>4.94188619900111</v>
      </c>
      <c r="U263" s="75" t="n">
        <f aca="false">ROUNDDOWN(S263*T263,2)</f>
        <v>119319.66</v>
      </c>
      <c r="V263" s="76"/>
      <c r="W263" s="21"/>
      <c r="X263" s="78" t="n">
        <f aca="false">VLOOKUP(E263,SALARIO!$D$4:$G$252,4,FALSE())</f>
        <v>5281.62</v>
      </c>
      <c r="Y263" s="79" t="n">
        <f aca="false">U263</f>
        <v>119319.66</v>
      </c>
      <c r="Z263" s="80" t="n">
        <f aca="false">X263+Y263</f>
        <v>124601.28</v>
      </c>
      <c r="AA263" s="81" t="n">
        <f aca="false">IF(X263&lt;=15000,X263*AA$5,15000*AA$5)</f>
        <v>264.081</v>
      </c>
      <c r="AB263" s="82" t="n">
        <f aca="false">IF(X263&lt;=15000,0,(X263-15000)*AB$5)</f>
        <v>0</v>
      </c>
      <c r="AC263" s="94" t="n">
        <f aca="false">SUM(AA263:AB263)</f>
        <v>264.081</v>
      </c>
      <c r="AD263" s="84" t="n">
        <f aca="false">IF(Z263&lt;=15000,Z263*AD$5,15000*AD$5)</f>
        <v>750</v>
      </c>
      <c r="AE263" s="82" t="n">
        <f aca="false">IF(Z263&lt;=15000,0,(Z263-15000)*AE$5)</f>
        <v>10960.128</v>
      </c>
      <c r="AF263" s="85" t="n">
        <f aca="false">SUM(AD263:AE263)</f>
        <v>11710.128</v>
      </c>
      <c r="AG263" s="86" t="n">
        <f aca="false">AF263-AC263</f>
        <v>11446.047</v>
      </c>
      <c r="AH263" s="84" t="n">
        <f aca="false">IF(X263&gt;3260,IF(X263&gt;9510,(9510-3260)*AH$5,(X263-3260)*AH$5),0)</f>
        <v>60.6486</v>
      </c>
      <c r="AI263" s="87" t="n">
        <f aca="false">IF(X263&gt;9510,IF(X263&gt;15000,(15000-9510)*AI$5,(X263-9510)*AI$5),0)</f>
        <v>0</v>
      </c>
      <c r="AJ263" s="87" t="n">
        <f aca="false">IF(X263&gt;15000,IF(X263&gt;20000,(20000-15000)*AJ$5,(X263-15000)*AJ$5),0)</f>
        <v>0</v>
      </c>
      <c r="AK263" s="87" t="n">
        <f aca="false">IF(X263&gt;20000,IF(X263&gt;25000,(25000-20000)*AK$5,(X263-20000)*AK$5),0)</f>
        <v>0</v>
      </c>
      <c r="AL263" s="87" t="n">
        <f aca="false">IF(X263&gt;25000,IF(X263&gt;30000,(30000-25000)*AL$5,(X263-25000)*AL$5),0)</f>
        <v>0</v>
      </c>
      <c r="AM263" s="82" t="n">
        <f aca="false">IF(X263&gt;30000,(X263-30000)*AM$5,0)</f>
        <v>0</v>
      </c>
      <c r="AN263" s="89" t="n">
        <f aca="false">SUM(AH263:AM263)</f>
        <v>60.6486</v>
      </c>
      <c r="AO263" s="84" t="n">
        <f aca="false">IF(Z263&gt;3260,IF(Z263&gt;9510,(9510-3260)*AO$5,(Z263-3260)*AO$5),0)</f>
        <v>187.5</v>
      </c>
      <c r="AP263" s="87" t="n">
        <f aca="false">IF(Z263&gt;9510,IF(Z263&gt;15000,(15000-9510)*AP$5,(Z263-9510)*AP$5),0)</f>
        <v>274.5</v>
      </c>
      <c r="AQ263" s="87" t="n">
        <f aca="false">IF(Z263&gt;15000,IF(Z263&gt;20000,(20000-15000)*AQ$5,(Z263-15000)*AQ$5),0)</f>
        <v>375</v>
      </c>
      <c r="AR263" s="87" t="n">
        <f aca="false">IF(Z263&gt;20000,IF(Z263&gt;25000,(25000-20000)*AR$5,(Z263-20000)*AR$5),0)</f>
        <v>500</v>
      </c>
      <c r="AS263" s="87" t="n">
        <f aca="false">IF(Z263&gt;25000,IF(Z263&gt;30000,(30000-25000)*AS$5,(Z263-25000)*AS$5),0)</f>
        <v>750</v>
      </c>
      <c r="AT263" s="82" t="n">
        <f aca="false">IF(Z263&gt;30000,(Z263-30000)*AT$5,0)</f>
        <v>18920.256</v>
      </c>
      <c r="AU263" s="89" t="n">
        <f aca="false">SUM(AO263:AT263)</f>
        <v>21007.256</v>
      </c>
      <c r="AV263" s="90" t="n">
        <f aca="false">AU263-AN263</f>
        <v>20946.6074</v>
      </c>
      <c r="AW263" s="86"/>
      <c r="AX263" s="79" t="n">
        <f aca="false">Y263-AG263-AV263-AW263</f>
        <v>86927.0056</v>
      </c>
      <c r="AY263" s="91" t="s">
        <v>35</v>
      </c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  <c r="BO263" s="124"/>
      <c r="BP263" s="124"/>
      <c r="BQ263" s="124"/>
      <c r="BR263" s="124"/>
      <c r="BS263" s="124"/>
      <c r="BT263" s="124"/>
      <c r="BU263" s="124"/>
      <c r="BV263" s="124"/>
      <c r="BW263" s="124"/>
      <c r="BX263" s="124"/>
      <c r="BY263" s="124"/>
      <c r="BZ263" s="124"/>
      <c r="CA263" s="124"/>
    </row>
    <row r="264" customFormat="false" ht="16.5" hidden="false" customHeight="true" outlineLevel="0" collapsed="false">
      <c r="B264" s="63" t="n">
        <v>259</v>
      </c>
      <c r="C264" s="63"/>
      <c r="D264" s="63"/>
      <c r="E264" s="64" t="s">
        <v>305</v>
      </c>
      <c r="F264" s="65" t="s">
        <v>70</v>
      </c>
      <c r="G264" s="66" t="n">
        <v>190.6</v>
      </c>
      <c r="H264" s="67" t="n">
        <v>5282.25</v>
      </c>
      <c r="I264" s="66" t="n">
        <v>190.6</v>
      </c>
      <c r="J264" s="68" t="n">
        <v>5292.66</v>
      </c>
      <c r="K264" s="66" t="n">
        <v>107.25</v>
      </c>
      <c r="L264" s="69" t="n">
        <v>5305.43</v>
      </c>
      <c r="M264" s="70" t="n">
        <f aca="false">(H264+J264+L264)/3</f>
        <v>5293.44666666667</v>
      </c>
      <c r="N264" s="71" t="n">
        <v>3</v>
      </c>
      <c r="O264" s="71" t="n">
        <v>3</v>
      </c>
      <c r="P264" s="71" t="n">
        <v>4</v>
      </c>
      <c r="Q264" s="72" t="n">
        <f aca="false">SUM(N264:P264)/IF((3-COUNTIF(N264:P264,"NE")=0),1,(3-COUNTIF(N264:P264,"NE")))</f>
        <v>3.33333333333333</v>
      </c>
      <c r="R264" s="72" t="n">
        <f aca="false">IF(Q264&lt;=2,0,Q264)</f>
        <v>3.33333333333333</v>
      </c>
      <c r="S264" s="73" t="n">
        <f aca="false">M264*R264</f>
        <v>17644.8222222222</v>
      </c>
      <c r="T264" s="74" t="n">
        <f aca="false">T263</f>
        <v>4.94188619900111</v>
      </c>
      <c r="U264" s="75" t="n">
        <f aca="false">ROUNDDOWN(S264*T264,2)</f>
        <v>87198.7</v>
      </c>
      <c r="V264" s="76"/>
      <c r="W264" s="21"/>
      <c r="X264" s="78" t="n">
        <f aca="false">VLOOKUP(E264,SALARIO!$D$4:$G$252,4,FALSE())</f>
        <v>5305.43</v>
      </c>
      <c r="Y264" s="79" t="n">
        <f aca="false">U264</f>
        <v>87198.7</v>
      </c>
      <c r="Z264" s="80" t="n">
        <f aca="false">X264+Y264</f>
        <v>92504.13</v>
      </c>
      <c r="AA264" s="81" t="n">
        <f aca="false">IF(X264&lt;=15000,X264*AA$5,15000*AA$5)</f>
        <v>265.2715</v>
      </c>
      <c r="AB264" s="82" t="n">
        <f aca="false">IF(X264&lt;=15000,0,(X264-15000)*AB$5)</f>
        <v>0</v>
      </c>
      <c r="AC264" s="94" t="n">
        <f aca="false">SUM(AA264:AB264)</f>
        <v>265.2715</v>
      </c>
      <c r="AD264" s="84" t="n">
        <f aca="false">IF(Z264&lt;=15000,Z264*AD$5,15000*AD$5)</f>
        <v>750</v>
      </c>
      <c r="AE264" s="82" t="n">
        <f aca="false">IF(Z264&lt;=15000,0,(Z264-15000)*AE$5)</f>
        <v>7750.413</v>
      </c>
      <c r="AF264" s="85" t="n">
        <f aca="false">SUM(AD264:AE264)</f>
        <v>8500.413</v>
      </c>
      <c r="AG264" s="86" t="n">
        <f aca="false">AF264-AC264</f>
        <v>8235.1415</v>
      </c>
      <c r="AH264" s="84" t="n">
        <f aca="false">IF(X264&gt;3260,IF(X264&gt;9510,(9510-3260)*AH$5,(X264-3260)*AH$5),0)</f>
        <v>61.3629</v>
      </c>
      <c r="AI264" s="87" t="n">
        <f aca="false">IF(X264&gt;9510,IF(X264&gt;15000,(15000-9510)*AI$5,(X264-9510)*AI$5),0)</f>
        <v>0</v>
      </c>
      <c r="AJ264" s="87" t="n">
        <f aca="false">IF(X264&gt;15000,IF(X264&gt;20000,(20000-15000)*AJ$5,(X264-15000)*AJ$5),0)</f>
        <v>0</v>
      </c>
      <c r="AK264" s="87" t="n">
        <f aca="false">IF(X264&gt;20000,IF(X264&gt;25000,(25000-20000)*AK$5,(X264-20000)*AK$5),0)</f>
        <v>0</v>
      </c>
      <c r="AL264" s="87" t="n">
        <f aca="false">IF(X264&gt;25000,IF(X264&gt;30000,(30000-25000)*AL$5,(X264-25000)*AL$5),0)</f>
        <v>0</v>
      </c>
      <c r="AM264" s="82" t="n">
        <f aca="false">IF(X264&gt;30000,(X264-30000)*AM$5,0)</f>
        <v>0</v>
      </c>
      <c r="AN264" s="89" t="n">
        <f aca="false">SUM(AH264:AM264)</f>
        <v>61.3629</v>
      </c>
      <c r="AO264" s="84" t="n">
        <f aca="false">IF(Z264&gt;3260,IF(Z264&gt;9510,(9510-3260)*AO$5,(Z264-3260)*AO$5),0)</f>
        <v>187.5</v>
      </c>
      <c r="AP264" s="87" t="n">
        <f aca="false">IF(Z264&gt;9510,IF(Z264&gt;15000,(15000-9510)*AP$5,(Z264-9510)*AP$5),0)</f>
        <v>274.5</v>
      </c>
      <c r="AQ264" s="87" t="n">
        <f aca="false">IF(Z264&gt;15000,IF(Z264&gt;20000,(20000-15000)*AQ$5,(Z264-15000)*AQ$5),0)</f>
        <v>375</v>
      </c>
      <c r="AR264" s="87" t="n">
        <f aca="false">IF(Z264&gt;20000,IF(Z264&gt;25000,(25000-20000)*AR$5,(Z264-20000)*AR$5),0)</f>
        <v>500</v>
      </c>
      <c r="AS264" s="87" t="n">
        <f aca="false">IF(Z264&gt;25000,IF(Z264&gt;30000,(30000-25000)*AS$5,(Z264-25000)*AS$5),0)</f>
        <v>750</v>
      </c>
      <c r="AT264" s="82" t="n">
        <f aca="false">IF(Z264&gt;30000,(Z264-30000)*AT$5,0)</f>
        <v>12500.826</v>
      </c>
      <c r="AU264" s="89" t="n">
        <f aca="false">SUM(AO264:AT264)</f>
        <v>14587.826</v>
      </c>
      <c r="AV264" s="90" t="n">
        <f aca="false">AU264-AN264</f>
        <v>14526.4631</v>
      </c>
      <c r="AW264" s="86"/>
      <c r="AX264" s="79" t="n">
        <f aca="false">Y264-AG264-AV264-AW264</f>
        <v>64437.0954</v>
      </c>
      <c r="AY264" s="91" t="s">
        <v>35</v>
      </c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  <c r="BO264" s="124"/>
      <c r="BP264" s="124"/>
      <c r="BQ264" s="124"/>
      <c r="BR264" s="124"/>
      <c r="BS264" s="124"/>
      <c r="BT264" s="124"/>
      <c r="BU264" s="124"/>
      <c r="BV264" s="124"/>
      <c r="BW264" s="124"/>
      <c r="BX264" s="124"/>
      <c r="BY264" s="124"/>
      <c r="BZ264" s="124"/>
      <c r="CA264" s="124"/>
    </row>
    <row r="265" customFormat="false" ht="16.5" hidden="false" customHeight="true" outlineLevel="0" collapsed="false">
      <c r="B265" s="63" t="n">
        <v>260</v>
      </c>
      <c r="C265" s="63"/>
      <c r="D265" s="63"/>
      <c r="E265" s="64" t="s">
        <v>306</v>
      </c>
      <c r="F265" s="65" t="s">
        <v>70</v>
      </c>
      <c r="G265" s="66" t="n">
        <v>153</v>
      </c>
      <c r="H265" s="67" t="n">
        <v>4727.14</v>
      </c>
      <c r="I265" s="66" t="n">
        <v>165.75</v>
      </c>
      <c r="J265" s="68" t="n">
        <v>4448.72</v>
      </c>
      <c r="K265" s="66" t="n">
        <v>191.25</v>
      </c>
      <c r="L265" s="69" t="n">
        <v>5133.14</v>
      </c>
      <c r="M265" s="70" t="n">
        <f aca="false">(H265+J265+L265)/3</f>
        <v>4769.66666666667</v>
      </c>
      <c r="N265" s="71" t="n">
        <v>4</v>
      </c>
      <c r="O265" s="71" t="n">
        <v>4</v>
      </c>
      <c r="P265" s="71" t="n">
        <v>4</v>
      </c>
      <c r="Q265" s="72" t="n">
        <f aca="false">SUM(N265:P265)/IF((3-COUNTIF(N265:P265,"NE")=0),1,(3-COUNTIF(N265:P265,"NE")))</f>
        <v>4</v>
      </c>
      <c r="R265" s="72" t="n">
        <f aca="false">IF(Q265&lt;=2,0,Q265)</f>
        <v>4</v>
      </c>
      <c r="S265" s="73" t="n">
        <f aca="false">M265*R265</f>
        <v>19078.6666666667</v>
      </c>
      <c r="T265" s="74" t="n">
        <f aca="false">T264</f>
        <v>4.94188619900111</v>
      </c>
      <c r="U265" s="75" t="n">
        <f aca="false">ROUNDDOWN(S265*T265,2)</f>
        <v>94284.59</v>
      </c>
      <c r="V265" s="76"/>
      <c r="W265" s="21"/>
      <c r="X265" s="78" t="n">
        <f aca="false">VLOOKUP(E265,SALARIO!$D$4:$G$252,4,FALSE())</f>
        <v>5133.14</v>
      </c>
      <c r="Y265" s="79" t="n">
        <f aca="false">U265</f>
        <v>94284.59</v>
      </c>
      <c r="Z265" s="80" t="n">
        <f aca="false">X265+Y265</f>
        <v>99417.73</v>
      </c>
      <c r="AA265" s="81" t="n">
        <f aca="false">IF(X265&lt;=15000,X265*AA$5,15000*AA$5)</f>
        <v>256.657</v>
      </c>
      <c r="AB265" s="82" t="n">
        <f aca="false">IF(X265&lt;=15000,0,(X265-15000)*AB$5)</f>
        <v>0</v>
      </c>
      <c r="AC265" s="94" t="n">
        <f aca="false">SUM(AA265:AB265)</f>
        <v>256.657</v>
      </c>
      <c r="AD265" s="84" t="n">
        <f aca="false">IF(Z265&lt;=15000,Z265*AD$5,15000*AD$5)</f>
        <v>750</v>
      </c>
      <c r="AE265" s="82" t="n">
        <f aca="false">IF(Z265&lt;=15000,0,(Z265-15000)*AE$5)</f>
        <v>8441.773</v>
      </c>
      <c r="AF265" s="85" t="n">
        <f aca="false">SUM(AD265:AE265)</f>
        <v>9191.773</v>
      </c>
      <c r="AG265" s="86" t="n">
        <f aca="false">AF265-AC265</f>
        <v>8935.116</v>
      </c>
      <c r="AH265" s="84" t="n">
        <f aca="false">IF(X265&gt;3260,IF(X265&gt;9510,(9510-3260)*AH$5,(X265-3260)*AH$5),0)</f>
        <v>56.1942</v>
      </c>
      <c r="AI265" s="87" t="n">
        <f aca="false">IF(X265&gt;9510,IF(X265&gt;15000,(15000-9510)*AI$5,(X265-9510)*AI$5),0)</f>
        <v>0</v>
      </c>
      <c r="AJ265" s="87" t="n">
        <f aca="false">IF(X265&gt;15000,IF(X265&gt;20000,(20000-15000)*AJ$5,(X265-15000)*AJ$5),0)</f>
        <v>0</v>
      </c>
      <c r="AK265" s="87" t="n">
        <f aca="false">IF(X265&gt;20000,IF(X265&gt;25000,(25000-20000)*AK$5,(X265-20000)*AK$5),0)</f>
        <v>0</v>
      </c>
      <c r="AL265" s="87" t="n">
        <f aca="false">IF(X265&gt;25000,IF(X265&gt;30000,(30000-25000)*AL$5,(X265-25000)*AL$5),0)</f>
        <v>0</v>
      </c>
      <c r="AM265" s="82" t="n">
        <f aca="false">IF(X265&gt;30000,(X265-30000)*AM$5,0)</f>
        <v>0</v>
      </c>
      <c r="AN265" s="89" t="n">
        <f aca="false">SUM(AH265:AM265)</f>
        <v>56.1942</v>
      </c>
      <c r="AO265" s="84" t="n">
        <f aca="false">IF(Z265&gt;3260,IF(Z265&gt;9510,(9510-3260)*AO$5,(Z265-3260)*AO$5),0)</f>
        <v>187.5</v>
      </c>
      <c r="AP265" s="87" t="n">
        <f aca="false">IF(Z265&gt;9510,IF(Z265&gt;15000,(15000-9510)*AP$5,(Z265-9510)*AP$5),0)</f>
        <v>274.5</v>
      </c>
      <c r="AQ265" s="87" t="n">
        <f aca="false">IF(Z265&gt;15000,IF(Z265&gt;20000,(20000-15000)*AQ$5,(Z265-15000)*AQ$5),0)</f>
        <v>375</v>
      </c>
      <c r="AR265" s="87" t="n">
        <f aca="false">IF(Z265&gt;20000,IF(Z265&gt;25000,(25000-20000)*AR$5,(Z265-20000)*AR$5),0)</f>
        <v>500</v>
      </c>
      <c r="AS265" s="87" t="n">
        <f aca="false">IF(Z265&gt;25000,IF(Z265&gt;30000,(30000-25000)*AS$5,(Z265-25000)*AS$5),0)</f>
        <v>750</v>
      </c>
      <c r="AT265" s="82" t="n">
        <f aca="false">IF(Z265&gt;30000,(Z265-30000)*AT$5,0)</f>
        <v>13883.546</v>
      </c>
      <c r="AU265" s="89" t="n">
        <f aca="false">SUM(AO265:AT265)</f>
        <v>15970.546</v>
      </c>
      <c r="AV265" s="90" t="n">
        <f aca="false">AU265-AN265</f>
        <v>15914.3518</v>
      </c>
      <c r="AW265" s="86"/>
      <c r="AX265" s="79" t="n">
        <f aca="false">Y265-AG265-AV265-AW265</f>
        <v>69435.1222</v>
      </c>
      <c r="AY265" s="91" t="s">
        <v>35</v>
      </c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  <c r="BO265" s="124"/>
      <c r="BP265" s="124"/>
      <c r="BQ265" s="124"/>
      <c r="BR265" s="124"/>
      <c r="BS265" s="124"/>
      <c r="BT265" s="124"/>
      <c r="BU265" s="124"/>
      <c r="BV265" s="124"/>
      <c r="BW265" s="124"/>
      <c r="BX265" s="124"/>
      <c r="BY265" s="124"/>
      <c r="BZ265" s="124"/>
      <c r="CA265" s="124"/>
    </row>
    <row r="266" customFormat="false" ht="16.5" hidden="false" customHeight="true" outlineLevel="0" collapsed="false">
      <c r="B266" s="63" t="n">
        <v>261</v>
      </c>
      <c r="C266" s="63"/>
      <c r="D266" s="63"/>
      <c r="E266" s="64" t="s">
        <v>307</v>
      </c>
      <c r="F266" s="65" t="s">
        <v>43</v>
      </c>
      <c r="G266" s="66" t="n">
        <v>144</v>
      </c>
      <c r="H266" s="67" t="n">
        <v>6263.77</v>
      </c>
      <c r="I266" s="66" t="n">
        <v>166.7752</v>
      </c>
      <c r="J266" s="68" t="n">
        <v>6120.56</v>
      </c>
      <c r="K266" s="66" t="n">
        <v>190.6</v>
      </c>
      <c r="L266" s="69" t="n">
        <v>6042.86</v>
      </c>
      <c r="M266" s="70" t="n">
        <f aca="false">(H266+J266+L266)/3</f>
        <v>6142.39666666667</v>
      </c>
      <c r="N266" s="71" t="n">
        <v>4</v>
      </c>
      <c r="O266" s="71" t="n">
        <v>4</v>
      </c>
      <c r="P266" s="71" t="n">
        <v>4</v>
      </c>
      <c r="Q266" s="72" t="n">
        <f aca="false">SUM(N266:P266)/IF((3-COUNTIF(N266:P266,"NE")=0),1,(3-COUNTIF(N266:P266,"NE")))</f>
        <v>4</v>
      </c>
      <c r="R266" s="72" t="n">
        <f aca="false">IF(Q266&lt;=2,0,Q266)</f>
        <v>4</v>
      </c>
      <c r="S266" s="73" t="n">
        <f aca="false">M266*R266</f>
        <v>24569.5866666667</v>
      </c>
      <c r="T266" s="74" t="n">
        <f aca="false">T265</f>
        <v>4.94188619900111</v>
      </c>
      <c r="U266" s="75" t="n">
        <f aca="false">ROUNDDOWN(S266*T266,2)</f>
        <v>121420.1</v>
      </c>
      <c r="V266" s="76"/>
      <c r="W266" s="21"/>
      <c r="X266" s="78" t="n">
        <f aca="false">VLOOKUP(E266,SALARIO!$D$4:$G$252,4,FALSE())</f>
        <v>6042.86</v>
      </c>
      <c r="Y266" s="79" t="n">
        <f aca="false">U266</f>
        <v>121420.1</v>
      </c>
      <c r="Z266" s="80" t="n">
        <f aca="false">X266+Y266</f>
        <v>127462.96</v>
      </c>
      <c r="AA266" s="81" t="n">
        <f aca="false">IF(X266&lt;=15000,X266*AA$5,15000*AA$5)</f>
        <v>302.143</v>
      </c>
      <c r="AB266" s="82" t="n">
        <f aca="false">IF(X266&lt;=15000,0,(X266-15000)*AB$5)</f>
        <v>0</v>
      </c>
      <c r="AC266" s="94" t="n">
        <f aca="false">SUM(AA266:AB266)</f>
        <v>302.143</v>
      </c>
      <c r="AD266" s="84" t="n">
        <f aca="false">IF(Z266&lt;=15000,Z266*AD$5,15000*AD$5)</f>
        <v>750</v>
      </c>
      <c r="AE266" s="82" t="n">
        <f aca="false">IF(Z266&lt;=15000,0,(Z266-15000)*AE$5)</f>
        <v>11246.296</v>
      </c>
      <c r="AF266" s="85" t="n">
        <f aca="false">SUM(AD266:AE266)</f>
        <v>11996.296</v>
      </c>
      <c r="AG266" s="86" t="n">
        <f aca="false">AF266-AC266</f>
        <v>11694.153</v>
      </c>
      <c r="AH266" s="84" t="n">
        <f aca="false">IF(X266&gt;3260,IF(X266&gt;9510,(9510-3260)*AH$5,(X266-3260)*AH$5),0)</f>
        <v>83.4858</v>
      </c>
      <c r="AI266" s="87" t="n">
        <f aca="false">IF(X266&gt;9510,IF(X266&gt;15000,(15000-9510)*AI$5,(X266-9510)*AI$5),0)</f>
        <v>0</v>
      </c>
      <c r="AJ266" s="87" t="n">
        <f aca="false">IF(X266&gt;15000,IF(X266&gt;20000,(20000-15000)*AJ$5,(X266-15000)*AJ$5),0)</f>
        <v>0</v>
      </c>
      <c r="AK266" s="87" t="n">
        <f aca="false">IF(X266&gt;20000,IF(X266&gt;25000,(25000-20000)*AK$5,(X266-20000)*AK$5),0)</f>
        <v>0</v>
      </c>
      <c r="AL266" s="87" t="n">
        <f aca="false">IF(X266&gt;25000,IF(X266&gt;30000,(30000-25000)*AL$5,(X266-25000)*AL$5),0)</f>
        <v>0</v>
      </c>
      <c r="AM266" s="82" t="n">
        <f aca="false">IF(X266&gt;30000,(X266-30000)*AM$5,0)</f>
        <v>0</v>
      </c>
      <c r="AN266" s="89" t="n">
        <f aca="false">SUM(AH266:AM266)</f>
        <v>83.4858</v>
      </c>
      <c r="AO266" s="84" t="n">
        <f aca="false">IF(Z266&gt;3260,IF(Z266&gt;9510,(9510-3260)*AO$5,(Z266-3260)*AO$5),0)</f>
        <v>187.5</v>
      </c>
      <c r="AP266" s="87" t="n">
        <f aca="false">IF(Z266&gt;9510,IF(Z266&gt;15000,(15000-9510)*AP$5,(Z266-9510)*AP$5),0)</f>
        <v>274.5</v>
      </c>
      <c r="AQ266" s="87" t="n">
        <f aca="false">IF(Z266&gt;15000,IF(Z266&gt;20000,(20000-15000)*AQ$5,(Z266-15000)*AQ$5),0)</f>
        <v>375</v>
      </c>
      <c r="AR266" s="87" t="n">
        <f aca="false">IF(Z266&gt;20000,IF(Z266&gt;25000,(25000-20000)*AR$5,(Z266-20000)*AR$5),0)</f>
        <v>500</v>
      </c>
      <c r="AS266" s="87" t="n">
        <f aca="false">IF(Z266&gt;25000,IF(Z266&gt;30000,(30000-25000)*AS$5,(Z266-25000)*AS$5),0)</f>
        <v>750</v>
      </c>
      <c r="AT266" s="82" t="n">
        <f aca="false">IF(Z266&gt;30000,(Z266-30000)*AT$5,0)</f>
        <v>19492.592</v>
      </c>
      <c r="AU266" s="89" t="n">
        <f aca="false">SUM(AO266:AT266)</f>
        <v>21579.592</v>
      </c>
      <c r="AV266" s="90" t="n">
        <f aca="false">AU266-AN266</f>
        <v>21496.1062</v>
      </c>
      <c r="AW266" s="86"/>
      <c r="AX266" s="79" t="n">
        <f aca="false">Y266-AG266-AV266-AW266</f>
        <v>88229.8408</v>
      </c>
      <c r="AY266" s="91" t="s">
        <v>35</v>
      </c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  <c r="BO266" s="124"/>
      <c r="BP266" s="124"/>
      <c r="BQ266" s="124"/>
      <c r="BR266" s="124"/>
      <c r="BS266" s="124"/>
      <c r="BT266" s="124"/>
      <c r="BU266" s="124"/>
      <c r="BV266" s="124"/>
      <c r="BW266" s="124"/>
      <c r="BX266" s="124"/>
      <c r="BY266" s="124"/>
      <c r="BZ266" s="124"/>
      <c r="CA266" s="124"/>
    </row>
    <row r="267" customFormat="false" ht="16.5" hidden="false" customHeight="true" outlineLevel="0" collapsed="false">
      <c r="B267" s="62" t="n">
        <v>262</v>
      </c>
      <c r="C267" s="62"/>
      <c r="D267" s="62"/>
      <c r="E267" s="64" t="s">
        <v>308</v>
      </c>
      <c r="F267" s="65" t="s">
        <v>43</v>
      </c>
      <c r="G267" s="66" t="n">
        <v>184</v>
      </c>
      <c r="H267" s="67" t="n">
        <v>5500.49</v>
      </c>
      <c r="I267" s="66" t="n">
        <v>190.6</v>
      </c>
      <c r="J267" s="68" t="n">
        <v>5580.37</v>
      </c>
      <c r="K267" s="66" t="n">
        <v>190.6</v>
      </c>
      <c r="L267" s="69" t="n">
        <v>6309.6</v>
      </c>
      <c r="M267" s="70" t="n">
        <f aca="false">(H267+J267+L267)/3</f>
        <v>5796.82</v>
      </c>
      <c r="N267" s="71" t="n">
        <v>4</v>
      </c>
      <c r="O267" s="71" t="n">
        <v>4</v>
      </c>
      <c r="P267" s="71" t="n">
        <v>3</v>
      </c>
      <c r="Q267" s="72" t="n">
        <f aca="false">SUM(N267:P267)/IF((3-COUNTIF(N267:P267,"NE")=0),1,(3-COUNTIF(N267:P267,"NE")))</f>
        <v>3.66666666666667</v>
      </c>
      <c r="R267" s="72" t="n">
        <f aca="false">IF(Q267&lt;=2,0,Q267)</f>
        <v>3.66666666666667</v>
      </c>
      <c r="S267" s="73" t="n">
        <f aca="false">M267*R267</f>
        <v>21255.0066666667</v>
      </c>
      <c r="T267" s="74" t="n">
        <f aca="false">T266</f>
        <v>4.94188619900111</v>
      </c>
      <c r="U267" s="75" t="n">
        <f aca="false">ROUNDDOWN(S267*T267,2)</f>
        <v>105039.82</v>
      </c>
      <c r="V267" s="76"/>
      <c r="W267" s="21"/>
      <c r="X267" s="78" t="n">
        <f aca="false">VLOOKUP(E267,SALARIO!$D$4:$G$252,4,FALSE())</f>
        <v>6309.6</v>
      </c>
      <c r="Y267" s="79" t="n">
        <f aca="false">U267</f>
        <v>105039.82</v>
      </c>
      <c r="Z267" s="80" t="n">
        <f aca="false">X267+Y267</f>
        <v>111349.42</v>
      </c>
      <c r="AA267" s="81" t="n">
        <f aca="false">IF(X267&lt;=15000,X267*AA$5,15000*AA$5)</f>
        <v>315.48</v>
      </c>
      <c r="AB267" s="82" t="n">
        <f aca="false">IF(X267&lt;=15000,0,(X267-15000)*AB$5)</f>
        <v>0</v>
      </c>
      <c r="AC267" s="94" t="n">
        <f aca="false">SUM(AA267:AB267)</f>
        <v>315.48</v>
      </c>
      <c r="AD267" s="84" t="n">
        <f aca="false">IF(Z267&lt;=15000,Z267*AD$5,15000*AD$5)</f>
        <v>750</v>
      </c>
      <c r="AE267" s="82" t="n">
        <f aca="false">IF(Z267&lt;=15000,0,(Z267-15000)*AE$5)</f>
        <v>9634.942</v>
      </c>
      <c r="AF267" s="85" t="n">
        <f aca="false">SUM(AD267:AE267)</f>
        <v>10384.942</v>
      </c>
      <c r="AG267" s="86" t="n">
        <f aca="false">AF267-AC267</f>
        <v>10069.462</v>
      </c>
      <c r="AH267" s="84" t="n">
        <f aca="false">IF(X267&gt;3260,IF(X267&gt;9510,(9510-3260)*AH$5,(X267-3260)*AH$5),0)</f>
        <v>91.488</v>
      </c>
      <c r="AI267" s="87" t="n">
        <f aca="false">IF(X267&gt;9510,IF(X267&gt;15000,(15000-9510)*AI$5,(X267-9510)*AI$5),0)</f>
        <v>0</v>
      </c>
      <c r="AJ267" s="87" t="n">
        <f aca="false">IF(X267&gt;15000,IF(X267&gt;20000,(20000-15000)*AJ$5,(X267-15000)*AJ$5),0)</f>
        <v>0</v>
      </c>
      <c r="AK267" s="87" t="n">
        <f aca="false">IF(X267&gt;20000,IF(X267&gt;25000,(25000-20000)*AK$5,(X267-20000)*AK$5),0)</f>
        <v>0</v>
      </c>
      <c r="AL267" s="87" t="n">
        <f aca="false">IF(X267&gt;25000,IF(X267&gt;30000,(30000-25000)*AL$5,(X267-25000)*AL$5),0)</f>
        <v>0</v>
      </c>
      <c r="AM267" s="82" t="n">
        <f aca="false">IF(X267&gt;30000,(X267-30000)*AM$5,0)</f>
        <v>0</v>
      </c>
      <c r="AN267" s="89" t="n">
        <f aca="false">SUM(AH267:AM267)</f>
        <v>91.488</v>
      </c>
      <c r="AO267" s="84" t="n">
        <f aca="false">IF(Z267&gt;3260,IF(Z267&gt;9510,(9510-3260)*AO$5,(Z267-3260)*AO$5),0)</f>
        <v>187.5</v>
      </c>
      <c r="AP267" s="87" t="n">
        <f aca="false">IF(Z267&gt;9510,IF(Z267&gt;15000,(15000-9510)*AP$5,(Z267-9510)*AP$5),0)</f>
        <v>274.5</v>
      </c>
      <c r="AQ267" s="87" t="n">
        <f aca="false">IF(Z267&gt;15000,IF(Z267&gt;20000,(20000-15000)*AQ$5,(Z267-15000)*AQ$5),0)</f>
        <v>375</v>
      </c>
      <c r="AR267" s="87" t="n">
        <f aca="false">IF(Z267&gt;20000,IF(Z267&gt;25000,(25000-20000)*AR$5,(Z267-20000)*AR$5),0)</f>
        <v>500</v>
      </c>
      <c r="AS267" s="87" t="n">
        <f aca="false">IF(Z267&gt;25000,IF(Z267&gt;30000,(30000-25000)*AS$5,(Z267-25000)*AS$5),0)</f>
        <v>750</v>
      </c>
      <c r="AT267" s="82" t="n">
        <f aca="false">IF(Z267&gt;30000,(Z267-30000)*AT$5,0)</f>
        <v>16269.884</v>
      </c>
      <c r="AU267" s="89" t="n">
        <f aca="false">SUM(AO267:AT267)</f>
        <v>18356.884</v>
      </c>
      <c r="AV267" s="90" t="n">
        <f aca="false">AU267-AN267</f>
        <v>18265.396</v>
      </c>
      <c r="AW267" s="86"/>
      <c r="AX267" s="79" t="n">
        <f aca="false">Y267-AG267-AV267-AW267</f>
        <v>76704.962</v>
      </c>
      <c r="AY267" s="91" t="s">
        <v>35</v>
      </c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  <c r="BO267" s="124"/>
      <c r="BP267" s="124"/>
      <c r="BQ267" s="124"/>
      <c r="BR267" s="124"/>
      <c r="BS267" s="124"/>
      <c r="BT267" s="124"/>
      <c r="BU267" s="124"/>
      <c r="BV267" s="124"/>
      <c r="BW267" s="124"/>
      <c r="BX267" s="124"/>
      <c r="BY267" s="124"/>
      <c r="BZ267" s="124"/>
      <c r="CA267" s="124"/>
    </row>
    <row r="268" customFormat="false" ht="16.5" hidden="false" customHeight="true" outlineLevel="0" collapsed="false">
      <c r="B268" s="63" t="n">
        <v>263</v>
      </c>
      <c r="C268" s="63"/>
      <c r="D268" s="63"/>
      <c r="E268" s="64" t="s">
        <v>309</v>
      </c>
      <c r="F268" s="65" t="s">
        <v>57</v>
      </c>
      <c r="G268" s="66" t="n">
        <v>204</v>
      </c>
      <c r="H268" s="67" t="n">
        <v>7123.05</v>
      </c>
      <c r="I268" s="66" t="n">
        <v>191.25</v>
      </c>
      <c r="J268" s="68" t="n">
        <v>5935.87</v>
      </c>
      <c r="K268" s="66" t="n">
        <v>204</v>
      </c>
      <c r="L268" s="69" t="n">
        <v>6331.6</v>
      </c>
      <c r="M268" s="70" t="n">
        <f aca="false">(H268+J268+L268)/3</f>
        <v>6463.50666666667</v>
      </c>
      <c r="N268" s="71" t="n">
        <v>4</v>
      </c>
      <c r="O268" s="71" t="n">
        <v>4</v>
      </c>
      <c r="P268" s="71" t="n">
        <v>4</v>
      </c>
      <c r="Q268" s="72" t="n">
        <f aca="false">SUM(N268:P268)/IF((3-COUNTIF(N268:P268,"NE")=0),1,(3-COUNTIF(N268:P268,"NE")))</f>
        <v>4</v>
      </c>
      <c r="R268" s="72" t="n">
        <f aca="false">IF(Q268&lt;=2,0,Q268)</f>
        <v>4</v>
      </c>
      <c r="S268" s="73" t="n">
        <f aca="false">M268*R268</f>
        <v>25854.0266666667</v>
      </c>
      <c r="T268" s="74" t="n">
        <f aca="false">T267</f>
        <v>4.94188619900111</v>
      </c>
      <c r="U268" s="75" t="n">
        <f aca="false">ROUNDDOWN(S268*T268,2)</f>
        <v>127767.65</v>
      </c>
      <c r="V268" s="76"/>
      <c r="W268" s="21"/>
      <c r="X268" s="78" t="n">
        <f aca="false">VLOOKUP(E268,SALARIO!$D$4:$G$252,4,FALSE())</f>
        <v>6331.6</v>
      </c>
      <c r="Y268" s="79" t="n">
        <f aca="false">U268</f>
        <v>127767.65</v>
      </c>
      <c r="Z268" s="80" t="n">
        <f aca="false">X268+Y268</f>
        <v>134099.25</v>
      </c>
      <c r="AA268" s="81" t="n">
        <f aca="false">IF(X268&lt;=15000,X268*AA$5,15000*AA$5)</f>
        <v>316.58</v>
      </c>
      <c r="AB268" s="82" t="n">
        <f aca="false">IF(X268&lt;=15000,0,(X268-15000)*AB$5)</f>
        <v>0</v>
      </c>
      <c r="AC268" s="94" t="n">
        <f aca="false">SUM(AA268:AB268)</f>
        <v>316.58</v>
      </c>
      <c r="AD268" s="84" t="n">
        <f aca="false">IF(Z268&lt;=15000,Z268*AD$5,15000*AD$5)</f>
        <v>750</v>
      </c>
      <c r="AE268" s="82" t="n">
        <f aca="false">IF(Z268&lt;=15000,0,(Z268-15000)*AE$5)</f>
        <v>11909.925</v>
      </c>
      <c r="AF268" s="85" t="n">
        <f aca="false">SUM(AD268:AE268)</f>
        <v>12659.925</v>
      </c>
      <c r="AG268" s="86" t="n">
        <f aca="false">AF268-AC268</f>
        <v>12343.345</v>
      </c>
      <c r="AH268" s="84" t="n">
        <f aca="false">IF(X268&gt;3260,IF(X268&gt;9510,(9510-3260)*AH$5,(X268-3260)*AH$5),0)</f>
        <v>92.148</v>
      </c>
      <c r="AI268" s="87" t="n">
        <f aca="false">IF(X268&gt;9510,IF(X268&gt;15000,(15000-9510)*AI$5,(X268-9510)*AI$5),0)</f>
        <v>0</v>
      </c>
      <c r="AJ268" s="87" t="n">
        <f aca="false">IF(X268&gt;15000,IF(X268&gt;20000,(20000-15000)*AJ$5,(X268-15000)*AJ$5),0)</f>
        <v>0</v>
      </c>
      <c r="AK268" s="87" t="n">
        <f aca="false">IF(X268&gt;20000,IF(X268&gt;25000,(25000-20000)*AK$5,(X268-20000)*AK$5),0)</f>
        <v>0</v>
      </c>
      <c r="AL268" s="87" t="n">
        <f aca="false">IF(X268&gt;25000,IF(X268&gt;30000,(30000-25000)*AL$5,(X268-25000)*AL$5),0)</f>
        <v>0</v>
      </c>
      <c r="AM268" s="82" t="n">
        <f aca="false">IF(X268&gt;30000,(X268-30000)*AM$5,0)</f>
        <v>0</v>
      </c>
      <c r="AN268" s="89" t="n">
        <f aca="false">SUM(AH268:AM268)</f>
        <v>92.148</v>
      </c>
      <c r="AO268" s="84" t="n">
        <f aca="false">IF(Z268&gt;3260,IF(Z268&gt;9510,(9510-3260)*AO$5,(Z268-3260)*AO$5),0)</f>
        <v>187.5</v>
      </c>
      <c r="AP268" s="87" t="n">
        <f aca="false">IF(Z268&gt;9510,IF(Z268&gt;15000,(15000-9510)*AP$5,(Z268-9510)*AP$5),0)</f>
        <v>274.5</v>
      </c>
      <c r="AQ268" s="87" t="n">
        <f aca="false">IF(Z268&gt;15000,IF(Z268&gt;20000,(20000-15000)*AQ$5,(Z268-15000)*AQ$5),0)</f>
        <v>375</v>
      </c>
      <c r="AR268" s="87" t="n">
        <f aca="false">IF(Z268&gt;20000,IF(Z268&gt;25000,(25000-20000)*AR$5,(Z268-20000)*AR$5),0)</f>
        <v>500</v>
      </c>
      <c r="AS268" s="87" t="n">
        <f aca="false">IF(Z268&gt;25000,IF(Z268&gt;30000,(30000-25000)*AS$5,(Z268-25000)*AS$5),0)</f>
        <v>750</v>
      </c>
      <c r="AT268" s="82" t="n">
        <f aca="false">IF(Z268&gt;30000,(Z268-30000)*AT$5,0)</f>
        <v>20819.85</v>
      </c>
      <c r="AU268" s="89" t="n">
        <f aca="false">SUM(AO268:AT268)</f>
        <v>22906.85</v>
      </c>
      <c r="AV268" s="90" t="n">
        <f aca="false">AU268-AN268</f>
        <v>22814.702</v>
      </c>
      <c r="AW268" s="86"/>
      <c r="AX268" s="79" t="n">
        <f aca="false">Y268-AG268-AV268-AW268</f>
        <v>92609.603</v>
      </c>
      <c r="AY268" s="91" t="s">
        <v>35</v>
      </c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  <c r="BO268" s="124"/>
      <c r="BP268" s="124"/>
      <c r="BQ268" s="124"/>
      <c r="BR268" s="124"/>
      <c r="BS268" s="124"/>
      <c r="BT268" s="124"/>
      <c r="BU268" s="124"/>
      <c r="BV268" s="124"/>
      <c r="BW268" s="124"/>
      <c r="BX268" s="124"/>
      <c r="BY268" s="124"/>
      <c r="BZ268" s="124"/>
      <c r="CA268" s="124"/>
    </row>
    <row r="269" customFormat="false" ht="20.25" hidden="false" customHeight="true" outlineLevel="0" collapsed="false">
      <c r="B269" s="63" t="n">
        <v>264</v>
      </c>
      <c r="C269" s="63"/>
      <c r="D269" s="63"/>
      <c r="E269" s="64" t="s">
        <v>310</v>
      </c>
      <c r="F269" s="65" t="s">
        <v>70</v>
      </c>
      <c r="G269" s="66" t="n">
        <v>180</v>
      </c>
      <c r="H269" s="67" t="n">
        <v>5085.26</v>
      </c>
      <c r="I269" s="66" t="n">
        <v>190.6</v>
      </c>
      <c r="J269" s="68" t="n">
        <v>5147.43</v>
      </c>
      <c r="K269" s="66" t="n">
        <v>190.6</v>
      </c>
      <c r="L269" s="69" t="n">
        <v>5396.69</v>
      </c>
      <c r="M269" s="70" t="n">
        <f aca="false">(H269+J269+L269)/3</f>
        <v>5209.79333333333</v>
      </c>
      <c r="N269" s="71" t="n">
        <v>4</v>
      </c>
      <c r="O269" s="71" t="n">
        <v>4</v>
      </c>
      <c r="P269" s="71" t="n">
        <v>4</v>
      </c>
      <c r="Q269" s="72" t="n">
        <f aca="false">SUM(N269:P269)/IF((3-COUNTIF(N269:P269,"NE")=0),1,(3-COUNTIF(N269:P269,"NE")))</f>
        <v>4</v>
      </c>
      <c r="R269" s="72" t="n">
        <f aca="false">IF(Q269&lt;=2,0,Q269)</f>
        <v>4</v>
      </c>
      <c r="S269" s="73" t="n">
        <f aca="false">M269*R269</f>
        <v>20839.1733333333</v>
      </c>
      <c r="T269" s="74" t="n">
        <f aca="false">T268</f>
        <v>4.94188619900111</v>
      </c>
      <c r="U269" s="75" t="n">
        <f aca="false">ROUNDDOWN(S269*T269,2)</f>
        <v>102984.82</v>
      </c>
      <c r="V269" s="76"/>
      <c r="W269" s="21"/>
      <c r="X269" s="78" t="n">
        <f aca="false">VLOOKUP(E269,SALARIO!$D$4:$G$252,4,FALSE())</f>
        <v>5396.69</v>
      </c>
      <c r="Y269" s="79" t="n">
        <f aca="false">U269</f>
        <v>102984.82</v>
      </c>
      <c r="Z269" s="80" t="n">
        <f aca="false">X269+Y269</f>
        <v>108381.51</v>
      </c>
      <c r="AA269" s="81" t="n">
        <f aca="false">IF(X269&lt;=15000,X269*AA$5,15000*AA$5)</f>
        <v>269.8345</v>
      </c>
      <c r="AB269" s="82" t="n">
        <f aca="false">IF(X269&lt;=15000,0,(X269-15000)*AB$5)</f>
        <v>0</v>
      </c>
      <c r="AC269" s="94" t="n">
        <f aca="false">SUM(AA269:AB269)</f>
        <v>269.8345</v>
      </c>
      <c r="AD269" s="84" t="n">
        <f aca="false">IF(Z269&lt;=15000,Z269*AD$5,15000*AD$5)</f>
        <v>750</v>
      </c>
      <c r="AE269" s="82" t="n">
        <f aca="false">IF(Z269&lt;=15000,0,(Z269-15000)*AE$5)</f>
        <v>9338.151</v>
      </c>
      <c r="AF269" s="85" t="n">
        <f aca="false">SUM(AD269:AE269)</f>
        <v>10088.151</v>
      </c>
      <c r="AG269" s="86" t="n">
        <f aca="false">AF269-AC269</f>
        <v>9818.3165</v>
      </c>
      <c r="AH269" s="84" t="n">
        <f aca="false">IF(X269&gt;3260,IF(X269&gt;9510,(9510-3260)*AH$5,(X269-3260)*AH$5),0)</f>
        <v>64.1007</v>
      </c>
      <c r="AI269" s="87" t="n">
        <f aca="false">IF(X269&gt;9510,IF(X269&gt;15000,(15000-9510)*AI$5,(X269-9510)*AI$5),0)</f>
        <v>0</v>
      </c>
      <c r="AJ269" s="87" t="n">
        <f aca="false">IF(X269&gt;15000,IF(X269&gt;20000,(20000-15000)*AJ$5,(X269-15000)*AJ$5),0)</f>
        <v>0</v>
      </c>
      <c r="AK269" s="87" t="n">
        <f aca="false">IF(X269&gt;20000,IF(X269&gt;25000,(25000-20000)*AK$5,(X269-20000)*AK$5),0)</f>
        <v>0</v>
      </c>
      <c r="AL269" s="87" t="n">
        <f aca="false">IF(X269&gt;25000,IF(X269&gt;30000,(30000-25000)*AL$5,(X269-25000)*AL$5),0)</f>
        <v>0</v>
      </c>
      <c r="AM269" s="82" t="n">
        <f aca="false">IF(X269&gt;30000,(X269-30000)*AM$5,0)</f>
        <v>0</v>
      </c>
      <c r="AN269" s="89" t="n">
        <f aca="false">SUM(AH269:AM269)</f>
        <v>64.1007</v>
      </c>
      <c r="AO269" s="84" t="n">
        <f aca="false">IF(Z269&gt;3260,IF(Z269&gt;9510,(9510-3260)*AO$5,(Z269-3260)*AO$5),0)</f>
        <v>187.5</v>
      </c>
      <c r="AP269" s="87" t="n">
        <f aca="false">IF(Z269&gt;9510,IF(Z269&gt;15000,(15000-9510)*AP$5,(Z269-9510)*AP$5),0)</f>
        <v>274.5</v>
      </c>
      <c r="AQ269" s="87" t="n">
        <f aca="false">IF(Z269&gt;15000,IF(Z269&gt;20000,(20000-15000)*AQ$5,(Z269-15000)*AQ$5),0)</f>
        <v>375</v>
      </c>
      <c r="AR269" s="87" t="n">
        <f aca="false">IF(Z269&gt;20000,IF(Z269&gt;25000,(25000-20000)*AR$5,(Z269-20000)*AR$5),0)</f>
        <v>500</v>
      </c>
      <c r="AS269" s="87" t="n">
        <f aca="false">IF(Z269&gt;25000,IF(Z269&gt;30000,(30000-25000)*AS$5,(Z269-25000)*AS$5),0)</f>
        <v>750</v>
      </c>
      <c r="AT269" s="82" t="n">
        <f aca="false">IF(Z269&gt;30000,(Z269-30000)*AT$5,0)</f>
        <v>15676.302</v>
      </c>
      <c r="AU269" s="89" t="n">
        <f aca="false">SUM(AO269:AT269)</f>
        <v>17763.302</v>
      </c>
      <c r="AV269" s="90" t="n">
        <f aca="false">AU269-AN269</f>
        <v>17699.2013</v>
      </c>
      <c r="AW269" s="86"/>
      <c r="AX269" s="79" t="n">
        <f aca="false">Y269-AG269-AV269-AW269</f>
        <v>75467.3022</v>
      </c>
      <c r="AY269" s="91" t="s">
        <v>35</v>
      </c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  <c r="BO269" s="124"/>
      <c r="BP269" s="124"/>
      <c r="BQ269" s="124"/>
      <c r="BR269" s="124"/>
      <c r="BS269" s="124"/>
      <c r="BT269" s="124"/>
      <c r="BU269" s="124"/>
      <c r="BV269" s="124"/>
      <c r="BW269" s="124"/>
      <c r="BX269" s="124"/>
      <c r="BY269" s="124"/>
      <c r="BZ269" s="124"/>
      <c r="CA269" s="124"/>
    </row>
    <row r="270" s="124" customFormat="true" ht="18" hidden="false" customHeight="true" outlineLevel="0" collapsed="false">
      <c r="B270" s="62" t="n">
        <v>265</v>
      </c>
      <c r="C270" s="62"/>
      <c r="D270" s="62"/>
      <c r="E270" s="64" t="s">
        <v>311</v>
      </c>
      <c r="F270" s="65" t="s">
        <v>43</v>
      </c>
      <c r="G270" s="66" t="n">
        <v>116.5</v>
      </c>
      <c r="H270" s="67" t="n">
        <v>6137.59</v>
      </c>
      <c r="I270" s="66" t="n">
        <v>190.6</v>
      </c>
      <c r="J270" s="68" t="n">
        <v>5659.17</v>
      </c>
      <c r="K270" s="66" t="n">
        <v>190.6</v>
      </c>
      <c r="L270" s="69" t="n">
        <v>5620.92</v>
      </c>
      <c r="M270" s="70" t="n">
        <f aca="false">(H270+J270+L270)/3</f>
        <v>5805.89333333333</v>
      </c>
      <c r="N270" s="71" t="n">
        <v>4</v>
      </c>
      <c r="O270" s="71" t="n">
        <v>4</v>
      </c>
      <c r="P270" s="71" t="n">
        <v>4</v>
      </c>
      <c r="Q270" s="72" t="n">
        <f aca="false">SUM(N270:P270)/IF((3-COUNTIF(N270:P270,"NE")=0),1,(3-COUNTIF(N270:P270,"NE")))</f>
        <v>4</v>
      </c>
      <c r="R270" s="72" t="n">
        <f aca="false">IF(Q270&lt;=2,0,Q270)</f>
        <v>4</v>
      </c>
      <c r="S270" s="73" t="n">
        <f aca="false">M270*R270</f>
        <v>23223.5733333333</v>
      </c>
      <c r="T270" s="74" t="n">
        <f aca="false">T269</f>
        <v>4.94188619900111</v>
      </c>
      <c r="U270" s="75" t="n">
        <f aca="false">ROUNDDOWN(S270*T270,2)</f>
        <v>114768.25</v>
      </c>
      <c r="V270" s="126"/>
      <c r="W270" s="127"/>
      <c r="X270" s="78" t="n">
        <f aca="false">VLOOKUP(E270,SALARIO!$D$4:$G$252,4,FALSE())</f>
        <v>5620.92</v>
      </c>
      <c r="Y270" s="79" t="n">
        <f aca="false">U270</f>
        <v>114768.25</v>
      </c>
      <c r="Z270" s="80" t="n">
        <f aca="false">X270+Y270</f>
        <v>120389.17</v>
      </c>
      <c r="AA270" s="81" t="n">
        <f aca="false">IF(X270&lt;=15000,X270*AA$5,15000*AA$5)</f>
        <v>281.046</v>
      </c>
      <c r="AB270" s="82" t="n">
        <f aca="false">IF(X270&lt;=15000,0,(X270-15000)*AB$5)</f>
        <v>0</v>
      </c>
      <c r="AC270" s="94" t="n">
        <f aca="false">SUM(AA270:AB270)</f>
        <v>281.046</v>
      </c>
      <c r="AD270" s="84" t="n">
        <f aca="false">IF(Z270&lt;=15000,Z270*AD$5,15000*AD$5)</f>
        <v>750</v>
      </c>
      <c r="AE270" s="82" t="n">
        <f aca="false">IF(Z270&lt;=15000,0,(Z270-15000)*AE$5)</f>
        <v>10538.917</v>
      </c>
      <c r="AF270" s="85" t="n">
        <f aca="false">SUM(AD270:AE270)</f>
        <v>11288.917</v>
      </c>
      <c r="AG270" s="86" t="n">
        <f aca="false">AF270-AC270</f>
        <v>11007.871</v>
      </c>
      <c r="AH270" s="84" t="n">
        <f aca="false">IF(X270&gt;3260,IF(X270&gt;9510,(9510-3260)*AH$5,(X270-3260)*AH$5),0)</f>
        <v>70.8276</v>
      </c>
      <c r="AI270" s="87" t="n">
        <f aca="false">IF(X270&gt;9510,IF(X270&gt;15000,(15000-9510)*AI$5,(X270-9510)*AI$5),0)</f>
        <v>0</v>
      </c>
      <c r="AJ270" s="87" t="n">
        <f aca="false">IF(X270&gt;15000,IF(X270&gt;20000,(20000-15000)*AJ$5,(X270-15000)*AJ$5),0)</f>
        <v>0</v>
      </c>
      <c r="AK270" s="87" t="n">
        <f aca="false">IF(X270&gt;20000,IF(X270&gt;25000,(25000-20000)*AK$5,(X270-20000)*AK$5),0)</f>
        <v>0</v>
      </c>
      <c r="AL270" s="87" t="n">
        <f aca="false">IF(X270&gt;25000,IF(X270&gt;30000,(30000-25000)*AL$5,(X270-25000)*AL$5),0)</f>
        <v>0</v>
      </c>
      <c r="AM270" s="82" t="n">
        <f aca="false">IF(X270&gt;30000,(X270-30000)*AM$5,0)</f>
        <v>0</v>
      </c>
      <c r="AN270" s="89" t="n">
        <f aca="false">SUM(AH270:AM270)</f>
        <v>70.8276</v>
      </c>
      <c r="AO270" s="84" t="n">
        <f aca="false">IF(Z270&gt;3260,IF(Z270&gt;9510,(9510-3260)*AO$5,(Z270-3260)*AO$5),0)</f>
        <v>187.5</v>
      </c>
      <c r="AP270" s="87" t="n">
        <f aca="false">IF(Z270&gt;9510,IF(Z270&gt;15000,(15000-9510)*AP$5,(Z270-9510)*AP$5),0)</f>
        <v>274.5</v>
      </c>
      <c r="AQ270" s="87" t="n">
        <f aca="false">IF(Z270&gt;15000,IF(Z270&gt;20000,(20000-15000)*AQ$5,(Z270-15000)*AQ$5),0)</f>
        <v>375</v>
      </c>
      <c r="AR270" s="87" t="n">
        <f aca="false">IF(Z270&gt;20000,IF(Z270&gt;25000,(25000-20000)*AR$5,(Z270-20000)*AR$5),0)</f>
        <v>500</v>
      </c>
      <c r="AS270" s="87" t="n">
        <f aca="false">IF(Z270&gt;25000,IF(Z270&gt;30000,(30000-25000)*AS$5,(Z270-25000)*AS$5),0)</f>
        <v>750</v>
      </c>
      <c r="AT270" s="82" t="n">
        <f aca="false">IF(Z270&gt;30000,(Z270-30000)*AT$5,0)</f>
        <v>18077.834</v>
      </c>
      <c r="AU270" s="89" t="n">
        <f aca="false">SUM(AO270:AT270)</f>
        <v>20164.834</v>
      </c>
      <c r="AV270" s="90" t="n">
        <f aca="false">AU270-AN270</f>
        <v>20094.0064</v>
      </c>
      <c r="AW270" s="86"/>
      <c r="AX270" s="79" t="n">
        <f aca="false">Y270-AG270-AV270-AW270</f>
        <v>83666.3726</v>
      </c>
      <c r="AY270" s="91" t="s">
        <v>35</v>
      </c>
    </row>
    <row r="271" s="124" customFormat="true" ht="18" hidden="false" customHeight="true" outlineLevel="0" collapsed="false">
      <c r="B271" s="63" t="n">
        <v>266</v>
      </c>
      <c r="C271" s="63"/>
      <c r="D271" s="63"/>
      <c r="E271" s="64" t="s">
        <v>312</v>
      </c>
      <c r="F271" s="65" t="s">
        <v>162</v>
      </c>
      <c r="G271" s="66" t="n">
        <v>203</v>
      </c>
      <c r="H271" s="67" t="n">
        <v>9118.58</v>
      </c>
      <c r="I271" s="66" t="n">
        <v>193</v>
      </c>
      <c r="J271" s="68" t="n">
        <v>7999.48</v>
      </c>
      <c r="K271" s="66" t="n">
        <v>185</v>
      </c>
      <c r="L271" s="69" t="n">
        <v>7667.89</v>
      </c>
      <c r="M271" s="70" t="n">
        <f aca="false">(H271+J271+L271)/3</f>
        <v>8261.98333333333</v>
      </c>
      <c r="N271" s="71" t="n">
        <v>4</v>
      </c>
      <c r="O271" s="71" t="n">
        <v>4</v>
      </c>
      <c r="P271" s="71" t="n">
        <v>4</v>
      </c>
      <c r="Q271" s="72" t="n">
        <f aca="false">SUM(N271:P271)/IF((3-COUNTIF(N271:P271,"NE")=0),1,(3-COUNTIF(N271:P271,"NE")))</f>
        <v>4</v>
      </c>
      <c r="R271" s="72" t="n">
        <f aca="false">IF(Q271&lt;=2,0,Q271)</f>
        <v>4</v>
      </c>
      <c r="S271" s="73" t="n">
        <f aca="false">M271*R271</f>
        <v>33047.9333333333</v>
      </c>
      <c r="T271" s="74" t="n">
        <f aca="false">T270</f>
        <v>4.94188619900111</v>
      </c>
      <c r="U271" s="75" t="n">
        <f aca="false">ROUNDDOWN(S271*T271,2)</f>
        <v>163319.12</v>
      </c>
      <c r="W271" s="128"/>
      <c r="X271" s="78" t="n">
        <f aca="false">VLOOKUP(E271,SALARIO!$D$4:$G$252,4,FALSE())</f>
        <v>7667.89</v>
      </c>
      <c r="Y271" s="79" t="n">
        <f aca="false">U271</f>
        <v>163319.12</v>
      </c>
      <c r="Z271" s="80" t="n">
        <f aca="false">X271+Y271</f>
        <v>170987.01</v>
      </c>
      <c r="AA271" s="81" t="n">
        <f aca="false">IF(X271&lt;=15000,X271*AA$5,15000*AA$5)</f>
        <v>383.3945</v>
      </c>
      <c r="AB271" s="82" t="n">
        <f aca="false">IF(X271&lt;=15000,0,(X271-15000)*AB$5)</f>
        <v>0</v>
      </c>
      <c r="AC271" s="94" t="n">
        <f aca="false">SUM(AA271:AB271)</f>
        <v>383.3945</v>
      </c>
      <c r="AD271" s="84" t="n">
        <f aca="false">IF(Z271&lt;=15000,Z271*AD$5,15000*AD$5)</f>
        <v>750</v>
      </c>
      <c r="AE271" s="82" t="n">
        <f aca="false">IF(Z271&lt;=15000,0,(Z271-15000)*AE$5)</f>
        <v>15598.701</v>
      </c>
      <c r="AF271" s="85" t="n">
        <f aca="false">SUM(AD271:AE271)</f>
        <v>16348.701</v>
      </c>
      <c r="AG271" s="86" t="n">
        <f aca="false">AF271-AC271</f>
        <v>15965.3065</v>
      </c>
      <c r="AH271" s="84" t="n">
        <f aca="false">IF(X271&gt;3260,IF(X271&gt;9510,(9510-3260)*AH$5,(X271-3260)*AH$5),0)</f>
        <v>132.2367</v>
      </c>
      <c r="AI271" s="87" t="n">
        <f aca="false">IF(X271&gt;9510,IF(X271&gt;15000,(15000-9510)*AI$5,(X271-9510)*AI$5),0)</f>
        <v>0</v>
      </c>
      <c r="AJ271" s="87" t="n">
        <f aca="false">IF(X271&gt;15000,IF(X271&gt;20000,(20000-15000)*AJ$5,(X271-15000)*AJ$5),0)</f>
        <v>0</v>
      </c>
      <c r="AK271" s="87" t="n">
        <f aca="false">IF(X271&gt;20000,IF(X271&gt;25000,(25000-20000)*AK$5,(X271-20000)*AK$5),0)</f>
        <v>0</v>
      </c>
      <c r="AL271" s="87" t="n">
        <f aca="false">IF(X271&gt;25000,IF(X271&gt;30000,(30000-25000)*AL$5,(X271-25000)*AL$5),0)</f>
        <v>0</v>
      </c>
      <c r="AM271" s="82" t="n">
        <f aca="false">IF(X271&gt;30000,(X271-30000)*AM$5,0)</f>
        <v>0</v>
      </c>
      <c r="AN271" s="89" t="n">
        <f aca="false">SUM(AH271:AM271)</f>
        <v>132.2367</v>
      </c>
      <c r="AO271" s="84" t="n">
        <f aca="false">IF(Z271&gt;3260,IF(Z271&gt;9510,(9510-3260)*AO$5,(Z271-3260)*AO$5),0)</f>
        <v>187.5</v>
      </c>
      <c r="AP271" s="87" t="n">
        <f aca="false">IF(Z271&gt;9510,IF(Z271&gt;15000,(15000-9510)*AP$5,(Z271-9510)*AP$5),0)</f>
        <v>274.5</v>
      </c>
      <c r="AQ271" s="87" t="n">
        <f aca="false">IF(Z271&gt;15000,IF(Z271&gt;20000,(20000-15000)*AQ$5,(Z271-15000)*AQ$5),0)</f>
        <v>375</v>
      </c>
      <c r="AR271" s="87" t="n">
        <f aca="false">IF(Z271&gt;20000,IF(Z271&gt;25000,(25000-20000)*AR$5,(Z271-20000)*AR$5),0)</f>
        <v>500</v>
      </c>
      <c r="AS271" s="87" t="n">
        <f aca="false">IF(Z271&gt;25000,IF(Z271&gt;30000,(30000-25000)*AS$5,(Z271-25000)*AS$5),0)</f>
        <v>750</v>
      </c>
      <c r="AT271" s="82" t="n">
        <f aca="false">IF(Z271&gt;30000,(Z271-30000)*AT$5,0)</f>
        <v>28197.402</v>
      </c>
      <c r="AU271" s="89" t="n">
        <f aca="false">SUM(AO271:AT271)</f>
        <v>30284.402</v>
      </c>
      <c r="AV271" s="90" t="n">
        <f aca="false">AU271-AN271</f>
        <v>30152.1653</v>
      </c>
      <c r="AW271" s="86"/>
      <c r="AX271" s="79" t="n">
        <f aca="false">Y271-AG271-AV271-AW271</f>
        <v>117201.6482</v>
      </c>
      <c r="AY271" s="91" t="s">
        <v>35</v>
      </c>
    </row>
    <row r="272" s="124" customFormat="true" ht="29.25" hidden="false" customHeight="true" outlineLevel="0" collapsed="false">
      <c r="B272" s="63" t="n">
        <v>267</v>
      </c>
      <c r="C272" s="63"/>
      <c r="D272" s="63"/>
      <c r="E272" s="64" t="s">
        <v>313</v>
      </c>
      <c r="F272" s="65" t="s">
        <v>57</v>
      </c>
      <c r="G272" s="66" t="n">
        <v>136</v>
      </c>
      <c r="H272" s="67" t="n">
        <v>6024.44</v>
      </c>
      <c r="I272" s="66" t="n">
        <v>176</v>
      </c>
      <c r="J272" s="68" t="n">
        <v>5537.31</v>
      </c>
      <c r="K272" s="66" t="n">
        <v>192</v>
      </c>
      <c r="L272" s="69" t="n">
        <v>6036.14</v>
      </c>
      <c r="M272" s="70" t="n">
        <f aca="false">(H272+J272+L272)/3</f>
        <v>5865.96333333333</v>
      </c>
      <c r="N272" s="71" t="n">
        <v>3</v>
      </c>
      <c r="O272" s="71" t="n">
        <v>4</v>
      </c>
      <c r="P272" s="71" t="n">
        <v>4</v>
      </c>
      <c r="Q272" s="72" t="n">
        <f aca="false">SUM(N272:P272)/IF((3-COUNTIF(N272:P272,"NE")=0),1,(3-COUNTIF(N272:P272,"NE")))</f>
        <v>3.66666666666667</v>
      </c>
      <c r="R272" s="72" t="n">
        <f aca="false">IF(Q272&lt;=2,0,Q272)</f>
        <v>3.66666666666667</v>
      </c>
      <c r="S272" s="73" t="n">
        <f aca="false">M272*R272</f>
        <v>21508.5322222222</v>
      </c>
      <c r="T272" s="74" t="n">
        <f aca="false">T271</f>
        <v>4.94188619900111</v>
      </c>
      <c r="U272" s="75" t="n">
        <f aca="false">ROUNDDOWN(S272*T272,2)</f>
        <v>106292.71</v>
      </c>
      <c r="W272" s="128"/>
      <c r="X272" s="78" t="n">
        <f aca="false">VLOOKUP(E272,SALARIO!$D$4:$G$252,4,FALSE())</f>
        <v>6036.14</v>
      </c>
      <c r="Y272" s="79" t="n">
        <f aca="false">U272</f>
        <v>106292.71</v>
      </c>
      <c r="Z272" s="80" t="n">
        <f aca="false">X272+Y272</f>
        <v>112328.85</v>
      </c>
      <c r="AA272" s="81" t="n">
        <f aca="false">IF(X272&lt;=15000,X272*AA$5,15000*AA$5)</f>
        <v>301.807</v>
      </c>
      <c r="AB272" s="82" t="n">
        <f aca="false">IF(X272&lt;=15000,0,(X272-15000)*AB$5)</f>
        <v>0</v>
      </c>
      <c r="AC272" s="94" t="n">
        <f aca="false">SUM(AA272:AB272)</f>
        <v>301.807</v>
      </c>
      <c r="AD272" s="84" t="n">
        <f aca="false">IF(Z272&lt;=15000,Z272*AD$5,15000*AD$5)</f>
        <v>750</v>
      </c>
      <c r="AE272" s="82" t="n">
        <f aca="false">IF(Z272&lt;=15000,0,(Z272-15000)*AE$5)</f>
        <v>9732.885</v>
      </c>
      <c r="AF272" s="85" t="n">
        <f aca="false">SUM(AD272:AE272)</f>
        <v>10482.885</v>
      </c>
      <c r="AG272" s="86" t="n">
        <f aca="false">AF272-AC272</f>
        <v>10181.078</v>
      </c>
      <c r="AH272" s="84" t="n">
        <f aca="false">IF(X272&gt;3260,IF(X272&gt;9510,(9510-3260)*AH$5,(X272-3260)*AH$5),0)</f>
        <v>83.2842</v>
      </c>
      <c r="AI272" s="87" t="n">
        <f aca="false">IF(X272&gt;9510,IF(X272&gt;15000,(15000-9510)*AI$5,(X272-9510)*AI$5),0)</f>
        <v>0</v>
      </c>
      <c r="AJ272" s="87" t="n">
        <f aca="false">IF(X272&gt;15000,IF(X272&gt;20000,(20000-15000)*AJ$5,(X272-15000)*AJ$5),0)</f>
        <v>0</v>
      </c>
      <c r="AK272" s="87" t="n">
        <f aca="false">IF(X272&gt;20000,IF(X272&gt;25000,(25000-20000)*AK$5,(X272-20000)*AK$5),0)</f>
        <v>0</v>
      </c>
      <c r="AL272" s="87" t="n">
        <f aca="false">IF(X272&gt;25000,IF(X272&gt;30000,(30000-25000)*AL$5,(X272-25000)*AL$5),0)</f>
        <v>0</v>
      </c>
      <c r="AM272" s="82" t="n">
        <f aca="false">IF(X272&gt;30000,(X272-30000)*AM$5,0)</f>
        <v>0</v>
      </c>
      <c r="AN272" s="89" t="n">
        <f aca="false">SUM(AH272:AM272)</f>
        <v>83.2842</v>
      </c>
      <c r="AO272" s="84" t="n">
        <f aca="false">IF(Z272&gt;3260,IF(Z272&gt;9510,(9510-3260)*AO$5,(Z272-3260)*AO$5),0)</f>
        <v>187.5</v>
      </c>
      <c r="AP272" s="87" t="n">
        <f aca="false">IF(Z272&gt;9510,IF(Z272&gt;15000,(15000-9510)*AP$5,(Z272-9510)*AP$5),0)</f>
        <v>274.5</v>
      </c>
      <c r="AQ272" s="87" t="n">
        <f aca="false">IF(Z272&gt;15000,IF(Z272&gt;20000,(20000-15000)*AQ$5,(Z272-15000)*AQ$5),0)</f>
        <v>375</v>
      </c>
      <c r="AR272" s="87" t="n">
        <f aca="false">IF(Z272&gt;20000,IF(Z272&gt;25000,(25000-20000)*AR$5,(Z272-20000)*AR$5),0)</f>
        <v>500</v>
      </c>
      <c r="AS272" s="87" t="n">
        <f aca="false">IF(Z272&gt;25000,IF(Z272&gt;30000,(30000-25000)*AS$5,(Z272-25000)*AS$5),0)</f>
        <v>750</v>
      </c>
      <c r="AT272" s="82" t="n">
        <f aca="false">IF(Z272&gt;30000,(Z272-30000)*AT$5,0)</f>
        <v>16465.77</v>
      </c>
      <c r="AU272" s="89" t="n">
        <f aca="false">SUM(AO272:AT272)</f>
        <v>18552.77</v>
      </c>
      <c r="AV272" s="90" t="n">
        <f aca="false">AU272-AN272</f>
        <v>18469.4858</v>
      </c>
      <c r="AW272" s="86"/>
      <c r="AX272" s="79" t="n">
        <f aca="false">Y272-AG272-AV272-AW272</f>
        <v>77642.1462</v>
      </c>
      <c r="AY272" s="91" t="s">
        <v>35</v>
      </c>
    </row>
    <row r="273" s="124" customFormat="true" ht="18.75" hidden="false" customHeight="true" outlineLevel="0" collapsed="false">
      <c r="B273" s="129"/>
      <c r="C273" s="129"/>
      <c r="D273" s="129"/>
      <c r="E273" s="3"/>
      <c r="F273" s="130"/>
      <c r="G273" s="131"/>
      <c r="H273" s="132" t="n">
        <f aca="false">SUM(H6:H272)</f>
        <v>1525996.63</v>
      </c>
      <c r="I273" s="20"/>
      <c r="J273" s="132" t="n">
        <f aca="false">SUM(J6:J272)</f>
        <v>1363222.91</v>
      </c>
      <c r="K273" s="20"/>
      <c r="L273" s="132" t="n">
        <f aca="false">SUM(L6:L272)</f>
        <v>1329339.48</v>
      </c>
      <c r="M273" s="133"/>
      <c r="N273" s="129"/>
      <c r="O273" s="129"/>
      <c r="P273" s="129"/>
      <c r="Q273" s="134"/>
      <c r="R273" s="134"/>
      <c r="S273" s="135"/>
      <c r="T273" s="136"/>
      <c r="U273" s="76"/>
      <c r="V273" s="137"/>
      <c r="W273" s="128"/>
      <c r="X273" s="78" t="n">
        <f aca="false">SUM(X6:X272)</f>
        <v>1516251.51</v>
      </c>
      <c r="AC273" s="138" t="n">
        <f aca="false">SUM(AC6:AC272)</f>
        <v>76044.6470000001</v>
      </c>
      <c r="AG273" s="139" t="n">
        <f aca="false">SUM(AG6:AG272)</f>
        <v>2634294.385</v>
      </c>
      <c r="AN273" s="138" t="n">
        <f aca="false">SUM(AN6:AN272)</f>
        <v>22838.98415</v>
      </c>
      <c r="AV273" s="139" t="n">
        <f aca="false">SUM(AV6:AV272)</f>
        <v>4788573.6324</v>
      </c>
      <c r="AX273" s="140" t="n">
        <f aca="false">SUM(AX6:AX272)</f>
        <v>20071790.3226</v>
      </c>
    </row>
    <row r="274" s="124" customFormat="true" ht="18" hidden="false" customHeight="true" outlineLevel="0" collapsed="false">
      <c r="B274" s="129"/>
      <c r="C274" s="129"/>
      <c r="D274" s="129"/>
      <c r="E274" s="3"/>
      <c r="F274" s="130"/>
      <c r="G274" s="141"/>
      <c r="H274" s="141"/>
      <c r="I274" s="141"/>
      <c r="J274" s="141"/>
      <c r="K274" s="141"/>
      <c r="L274" s="141"/>
      <c r="M274" s="126" t="n">
        <f aca="false">SUM(M6:M272)</f>
        <v>1406186.34</v>
      </c>
      <c r="N274" s="142"/>
      <c r="O274" s="142"/>
      <c r="P274" s="142"/>
      <c r="Q274" s="143"/>
      <c r="R274" s="143"/>
      <c r="S274" s="144" t="n">
        <f aca="false">SUM(S6:S272)</f>
        <v>5563596.27333333</v>
      </c>
      <c r="T274" s="145"/>
      <c r="U274" s="126" t="n">
        <f aca="false">SUM(U6:U272)</f>
        <v>27494658.34</v>
      </c>
      <c r="W274" s="146"/>
      <c r="X274" s="78" t="n">
        <v>1516251.51</v>
      </c>
      <c r="AC274" s="124" t="n">
        <v>75829</v>
      </c>
    </row>
    <row r="275" s="124" customFormat="true" ht="18" hidden="false" customHeight="true" outlineLevel="0" collapsed="false">
      <c r="B275" s="129"/>
      <c r="C275" s="129"/>
      <c r="D275" s="129"/>
      <c r="E275" s="3"/>
      <c r="F275" s="130"/>
      <c r="G275" s="141"/>
      <c r="H275" s="141"/>
      <c r="I275" s="141"/>
      <c r="J275" s="141"/>
      <c r="K275" s="141"/>
      <c r="L275" s="141"/>
      <c r="M275" s="129"/>
      <c r="N275" s="147"/>
      <c r="O275" s="147"/>
      <c r="P275" s="147"/>
      <c r="Q275" s="129"/>
      <c r="R275" s="129"/>
      <c r="S275" s="141"/>
      <c r="T275" s="145"/>
      <c r="V275" s="139"/>
      <c r="W275" s="128"/>
      <c r="X275" s="78" t="n">
        <f aca="false">X273-X274</f>
        <v>0</v>
      </c>
    </row>
    <row r="276" s="124" customFormat="true" ht="18" hidden="false" customHeight="true" outlineLevel="0" collapsed="false">
      <c r="B276" s="129"/>
      <c r="C276" s="129"/>
      <c r="D276" s="129"/>
      <c r="E276" s="3"/>
      <c r="F276" s="130"/>
      <c r="G276" s="141"/>
      <c r="H276" s="141"/>
      <c r="I276" s="141"/>
      <c r="J276" s="141"/>
      <c r="K276" s="141"/>
      <c r="L276" s="141"/>
      <c r="M276" s="148" t="n">
        <f aca="false">U274/M274</f>
        <v>19.552642176854</v>
      </c>
      <c r="N276" s="148"/>
      <c r="O276" s="147"/>
      <c r="P276" s="147"/>
      <c r="Q276" s="129"/>
      <c r="R276" s="129"/>
      <c r="S276" s="141"/>
      <c r="T276" s="145"/>
      <c r="V276" s="139"/>
      <c r="W276" s="128"/>
    </row>
    <row r="277" s="124" customFormat="true" ht="36" hidden="false" customHeight="true" outlineLevel="0" collapsed="false">
      <c r="B277" s="129"/>
      <c r="C277" s="129"/>
      <c r="D277" s="129"/>
      <c r="E277" s="3"/>
      <c r="F277" s="130"/>
      <c r="G277" s="141"/>
      <c r="H277" s="141"/>
      <c r="I277" s="141"/>
      <c r="J277" s="141"/>
      <c r="K277" s="141"/>
      <c r="L277" s="141"/>
      <c r="M277" s="149"/>
      <c r="P277" s="147"/>
      <c r="Q277" s="129"/>
      <c r="R277" s="129"/>
      <c r="S277" s="141"/>
      <c r="T277" s="150" t="s">
        <v>314</v>
      </c>
      <c r="U277" s="151" t="n">
        <f aca="false">I3-U274</f>
        <v>1.30000001192093</v>
      </c>
      <c r="V277" s="139"/>
      <c r="W277" s="128"/>
    </row>
    <row r="278" s="124" customFormat="true" ht="18" hidden="false" customHeight="true" outlineLevel="0" collapsed="false">
      <c r="B278" s="129"/>
      <c r="C278" s="129"/>
      <c r="D278" s="129"/>
      <c r="E278" s="3"/>
      <c r="F278" s="130"/>
      <c r="G278" s="141"/>
      <c r="H278" s="141"/>
      <c r="I278" s="141"/>
      <c r="J278" s="141"/>
      <c r="K278" s="141"/>
      <c r="L278" s="141"/>
      <c r="N278" s="147"/>
      <c r="O278" s="147"/>
      <c r="P278" s="147"/>
      <c r="Q278" s="129"/>
      <c r="R278" s="129"/>
      <c r="S278" s="141"/>
      <c r="T278" s="145"/>
      <c r="V278" s="139"/>
      <c r="W278" s="128"/>
    </row>
    <row r="279" s="124" customFormat="true" ht="18" hidden="false" customHeight="true" outlineLevel="0" collapsed="false">
      <c r="B279" s="129"/>
      <c r="C279" s="129"/>
      <c r="D279" s="129"/>
      <c r="E279" s="152" t="s">
        <v>315</v>
      </c>
      <c r="F279" s="153"/>
      <c r="G279" s="154"/>
      <c r="H279" s="154"/>
      <c r="I279" s="154"/>
      <c r="J279" s="154" t="s">
        <v>316</v>
      </c>
      <c r="K279" s="141"/>
      <c r="L279" s="141"/>
      <c r="M279" s="141"/>
      <c r="N279" s="147"/>
      <c r="O279" s="147"/>
      <c r="P279" s="147"/>
      <c r="Q279" s="129"/>
      <c r="R279" s="129"/>
      <c r="S279" s="141"/>
      <c r="T279" s="145"/>
      <c r="U279" s="139"/>
      <c r="V279" s="139"/>
      <c r="W279" s="128"/>
    </row>
    <row r="280" s="124" customFormat="true" ht="18" hidden="false" customHeight="true" outlineLevel="0" collapsed="false">
      <c r="B280" s="129"/>
      <c r="C280" s="129"/>
      <c r="D280" s="129"/>
      <c r="E280" s="155"/>
      <c r="F280" s="129"/>
      <c r="G280" s="141"/>
      <c r="H280" s="141"/>
      <c r="I280" s="141"/>
      <c r="J280" s="141"/>
      <c r="K280" s="141"/>
      <c r="L280" s="141"/>
      <c r="M280" s="141"/>
      <c r="N280" s="147"/>
      <c r="O280" s="147"/>
      <c r="P280" s="147"/>
      <c r="Q280" s="129"/>
      <c r="R280" s="129"/>
      <c r="S280" s="141"/>
      <c r="T280" s="145"/>
      <c r="U280" s="139"/>
      <c r="V280" s="139"/>
      <c r="W280" s="128"/>
    </row>
    <row r="281" s="124" customFormat="true" ht="18" hidden="false" customHeight="true" outlineLevel="0" collapsed="false">
      <c r="B281" s="129"/>
      <c r="C281" s="129"/>
      <c r="D281" s="129"/>
      <c r="E281" s="156" t="s">
        <v>317</v>
      </c>
      <c r="F281" s="157" t="s">
        <v>318</v>
      </c>
      <c r="G281" s="158"/>
      <c r="H281" s="158"/>
      <c r="I281" s="158"/>
      <c r="J281" s="141"/>
      <c r="K281" s="158" t="s">
        <v>319</v>
      </c>
      <c r="L281" s="141"/>
      <c r="M281" s="141"/>
      <c r="N281" s="147"/>
      <c r="O281" s="147"/>
      <c r="P281" s="147"/>
      <c r="Q281" s="129"/>
      <c r="R281" s="129"/>
      <c r="S281" s="141"/>
      <c r="T281" s="145"/>
      <c r="U281" s="139"/>
      <c r="V281" s="139"/>
      <c r="W281" s="128"/>
    </row>
    <row r="282" s="124" customFormat="true" ht="18" hidden="false" customHeight="true" outlineLevel="0" collapsed="false">
      <c r="B282" s="129"/>
      <c r="C282" s="129"/>
      <c r="D282" s="129"/>
      <c r="E282" s="156" t="s">
        <v>320</v>
      </c>
      <c r="F282" s="157" t="s">
        <v>321</v>
      </c>
      <c r="G282" s="158"/>
      <c r="H282" s="158"/>
      <c r="I282" s="158"/>
      <c r="J282" s="141"/>
      <c r="K282" s="158" t="s">
        <v>319</v>
      </c>
      <c r="L282" s="141"/>
      <c r="M282" s="141"/>
      <c r="N282" s="147"/>
      <c r="O282" s="147"/>
      <c r="P282" s="147"/>
      <c r="Q282" s="129"/>
      <c r="R282" s="129"/>
      <c r="S282" s="141"/>
      <c r="T282" s="145"/>
      <c r="U282" s="139"/>
      <c r="V282" s="139"/>
      <c r="W282" s="128"/>
    </row>
    <row r="283" s="124" customFormat="true" ht="18" hidden="false" customHeight="true" outlineLevel="0" collapsed="false">
      <c r="B283" s="129"/>
      <c r="C283" s="129"/>
      <c r="D283" s="129"/>
      <c r="E283" s="156" t="s">
        <v>322</v>
      </c>
      <c r="F283" s="157" t="s">
        <v>323</v>
      </c>
      <c r="G283" s="158"/>
      <c r="H283" s="158"/>
      <c r="I283" s="158"/>
      <c r="J283" s="141"/>
      <c r="K283" s="158" t="s">
        <v>319</v>
      </c>
      <c r="L283" s="141"/>
      <c r="M283" s="141"/>
      <c r="N283" s="147"/>
      <c r="O283" s="147"/>
      <c r="P283" s="147"/>
      <c r="Q283" s="129"/>
      <c r="R283" s="129"/>
      <c r="S283" s="141"/>
      <c r="T283" s="145"/>
      <c r="U283" s="139"/>
      <c r="V283" s="139"/>
      <c r="W283" s="128"/>
    </row>
    <row r="284" s="124" customFormat="true" ht="18" hidden="false" customHeight="true" outlineLevel="0" collapsed="false">
      <c r="B284" s="129"/>
      <c r="C284" s="129"/>
      <c r="D284" s="129"/>
      <c r="E284" s="156" t="s">
        <v>324</v>
      </c>
      <c r="F284" s="157" t="s">
        <v>325</v>
      </c>
      <c r="G284" s="158"/>
      <c r="H284" s="158"/>
      <c r="I284" s="158"/>
      <c r="J284" s="141"/>
      <c r="K284" s="158" t="s">
        <v>319</v>
      </c>
      <c r="L284" s="141"/>
      <c r="M284" s="141"/>
      <c r="N284" s="147"/>
      <c r="O284" s="147"/>
      <c r="P284" s="147"/>
      <c r="Q284" s="129"/>
      <c r="R284" s="129"/>
      <c r="S284" s="141"/>
      <c r="T284" s="145"/>
      <c r="U284" s="139"/>
      <c r="V284" s="139"/>
      <c r="W284" s="128"/>
    </row>
    <row r="285" s="124" customFormat="true" ht="18" hidden="false" customHeight="true" outlineLevel="0" collapsed="false">
      <c r="B285" s="129"/>
      <c r="C285" s="129"/>
      <c r="D285" s="129"/>
      <c r="E285" s="156" t="s">
        <v>211</v>
      </c>
      <c r="F285" s="157" t="s">
        <v>325</v>
      </c>
      <c r="G285" s="158"/>
      <c r="H285" s="158"/>
      <c r="I285" s="158"/>
      <c r="J285" s="141"/>
      <c r="K285" s="158" t="s">
        <v>319</v>
      </c>
      <c r="L285" s="141"/>
      <c r="M285" s="141"/>
      <c r="N285" s="147"/>
      <c r="O285" s="147"/>
      <c r="P285" s="147"/>
      <c r="Q285" s="129"/>
      <c r="R285" s="129"/>
      <c r="S285" s="141"/>
      <c r="T285" s="145"/>
      <c r="U285" s="139"/>
      <c r="V285" s="139"/>
      <c r="W285" s="128"/>
    </row>
    <row r="286" s="124" customFormat="true" ht="18" hidden="false" customHeight="true" outlineLevel="0" collapsed="false">
      <c r="B286" s="129"/>
      <c r="C286" s="129"/>
      <c r="D286" s="129"/>
      <c r="E286" s="155"/>
      <c r="F286" s="129"/>
      <c r="G286" s="141"/>
      <c r="H286" s="141"/>
      <c r="I286" s="141"/>
      <c r="J286" s="141"/>
      <c r="K286" s="141"/>
      <c r="L286" s="141"/>
      <c r="M286" s="141"/>
      <c r="N286" s="147"/>
      <c r="O286" s="147"/>
      <c r="P286" s="147"/>
      <c r="Q286" s="129"/>
      <c r="R286" s="129"/>
      <c r="S286" s="141"/>
      <c r="T286" s="145"/>
      <c r="U286" s="139"/>
      <c r="V286" s="139"/>
      <c r="W286" s="128"/>
    </row>
    <row r="287" s="124" customFormat="true" ht="18" hidden="false" customHeight="true" outlineLevel="0" collapsed="false">
      <c r="B287" s="129"/>
      <c r="C287" s="129"/>
      <c r="D287" s="129"/>
      <c r="E287" s="155"/>
      <c r="F287" s="129"/>
      <c r="G287" s="141"/>
      <c r="H287" s="141"/>
      <c r="I287" s="141"/>
      <c r="J287" s="141"/>
      <c r="K287" s="141"/>
      <c r="L287" s="141"/>
      <c r="M287" s="141"/>
      <c r="N287" s="147"/>
      <c r="O287" s="147"/>
      <c r="P287" s="147"/>
      <c r="Q287" s="129"/>
      <c r="R287" s="129"/>
      <c r="S287" s="141"/>
      <c r="T287" s="145"/>
      <c r="U287" s="139"/>
      <c r="V287" s="139"/>
      <c r="W287" s="128"/>
    </row>
    <row r="288" s="124" customFormat="true" ht="18" hidden="false" customHeight="true" outlineLevel="0" collapsed="false">
      <c r="B288" s="129"/>
      <c r="C288" s="129"/>
      <c r="D288" s="129"/>
      <c r="E288" s="152" t="s">
        <v>326</v>
      </c>
      <c r="F288" s="159"/>
      <c r="G288" s="158"/>
      <c r="H288" s="158"/>
      <c r="I288" s="158"/>
      <c r="J288" s="141"/>
      <c r="K288" s="158"/>
      <c r="L288" s="141"/>
      <c r="M288" s="141"/>
      <c r="N288" s="147"/>
      <c r="O288" s="147"/>
      <c r="P288" s="147"/>
      <c r="Q288" s="129"/>
      <c r="R288" s="129"/>
      <c r="S288" s="141"/>
      <c r="T288" s="145"/>
      <c r="U288" s="139"/>
      <c r="V288" s="139"/>
      <c r="W288" s="128"/>
    </row>
    <row r="289" s="124" customFormat="true" ht="18" hidden="false" customHeight="true" outlineLevel="0" collapsed="false">
      <c r="B289" s="129"/>
      <c r="C289" s="129"/>
      <c r="D289" s="129"/>
      <c r="E289" s="156" t="s">
        <v>327</v>
      </c>
      <c r="F289" s="157" t="s">
        <v>328</v>
      </c>
      <c r="G289" s="158"/>
      <c r="H289" s="158"/>
      <c r="I289" s="158"/>
      <c r="J289" s="141"/>
      <c r="K289" s="158" t="s">
        <v>319</v>
      </c>
      <c r="L289" s="141"/>
      <c r="M289" s="141"/>
      <c r="N289" s="147"/>
      <c r="O289" s="147"/>
      <c r="P289" s="147"/>
      <c r="Q289" s="129"/>
      <c r="R289" s="129"/>
      <c r="S289" s="141"/>
      <c r="T289" s="145"/>
      <c r="U289" s="139"/>
      <c r="V289" s="139"/>
      <c r="W289" s="128"/>
    </row>
    <row r="290" s="124" customFormat="true" ht="18" hidden="false" customHeight="true" outlineLevel="0" collapsed="false">
      <c r="B290" s="129"/>
      <c r="C290" s="129"/>
      <c r="D290" s="129"/>
      <c r="E290" s="3"/>
      <c r="F290" s="130"/>
      <c r="G290" s="141"/>
      <c r="H290" s="141"/>
      <c r="I290" s="141"/>
      <c r="J290" s="141"/>
      <c r="K290" s="141"/>
      <c r="L290" s="141"/>
      <c r="M290" s="141"/>
      <c r="N290" s="147"/>
      <c r="O290" s="147"/>
      <c r="P290" s="147"/>
      <c r="Q290" s="129"/>
      <c r="R290" s="129"/>
      <c r="S290" s="141"/>
      <c r="T290" s="145"/>
      <c r="U290" s="139"/>
      <c r="V290" s="139"/>
      <c r="W290" s="128"/>
    </row>
    <row r="291" s="124" customFormat="true" ht="18" hidden="false" customHeight="true" outlineLevel="0" collapsed="false">
      <c r="B291" s="129"/>
      <c r="C291" s="129"/>
      <c r="D291" s="129"/>
      <c r="E291" s="3"/>
      <c r="F291" s="130"/>
      <c r="G291" s="141"/>
      <c r="H291" s="141"/>
      <c r="I291" s="141"/>
      <c r="J291" s="141"/>
      <c r="K291" s="141"/>
      <c r="L291" s="141"/>
      <c r="M291" s="141"/>
      <c r="N291" s="147"/>
      <c r="O291" s="147"/>
      <c r="P291" s="147"/>
      <c r="Q291" s="129"/>
      <c r="R291" s="129"/>
      <c r="S291" s="141"/>
      <c r="T291" s="145"/>
      <c r="U291" s="139"/>
      <c r="V291" s="139"/>
      <c r="W291" s="128"/>
    </row>
    <row r="292" s="124" customFormat="true" ht="18" hidden="false" customHeight="true" outlineLevel="0" collapsed="false">
      <c r="B292" s="129"/>
      <c r="C292" s="129"/>
      <c r="D292" s="129"/>
      <c r="E292" s="3"/>
      <c r="F292" s="130"/>
      <c r="G292" s="141"/>
      <c r="H292" s="141"/>
      <c r="I292" s="141"/>
      <c r="J292" s="141"/>
      <c r="K292" s="141"/>
      <c r="L292" s="141"/>
      <c r="M292" s="141"/>
      <c r="N292" s="147"/>
      <c r="O292" s="147"/>
      <c r="P292" s="147"/>
      <c r="Q292" s="129"/>
      <c r="R292" s="129"/>
      <c r="S292" s="141"/>
      <c r="T292" s="145"/>
      <c r="U292" s="139"/>
      <c r="V292" s="139"/>
      <c r="W292" s="128"/>
    </row>
    <row r="293" s="124" customFormat="true" ht="18" hidden="false" customHeight="true" outlineLevel="0" collapsed="false">
      <c r="B293" s="129"/>
      <c r="C293" s="129"/>
      <c r="D293" s="129"/>
      <c r="E293" s="3"/>
      <c r="F293" s="130"/>
      <c r="G293" s="141"/>
      <c r="H293" s="141"/>
      <c r="I293" s="141"/>
      <c r="J293" s="141"/>
      <c r="K293" s="141"/>
      <c r="L293" s="141"/>
      <c r="M293" s="141"/>
      <c r="N293" s="147"/>
      <c r="O293" s="147"/>
      <c r="P293" s="147"/>
      <c r="Q293" s="129"/>
      <c r="R293" s="129"/>
      <c r="S293" s="141"/>
      <c r="T293" s="145"/>
      <c r="U293" s="139"/>
      <c r="V293" s="139"/>
      <c r="W293" s="128"/>
    </row>
    <row r="294" s="124" customFormat="true" ht="18" hidden="false" customHeight="true" outlineLevel="0" collapsed="false">
      <c r="B294" s="129"/>
      <c r="C294" s="129"/>
      <c r="D294" s="129"/>
      <c r="E294" s="3"/>
      <c r="F294" s="130"/>
      <c r="G294" s="141"/>
      <c r="H294" s="141"/>
      <c r="I294" s="141"/>
      <c r="J294" s="141"/>
      <c r="K294" s="141"/>
      <c r="L294" s="141"/>
      <c r="M294" s="141"/>
      <c r="N294" s="147"/>
      <c r="O294" s="147"/>
      <c r="P294" s="147"/>
      <c r="Q294" s="129"/>
      <c r="R294" s="129"/>
      <c r="S294" s="141"/>
      <c r="T294" s="145"/>
      <c r="U294" s="139"/>
      <c r="V294" s="139"/>
      <c r="W294" s="128"/>
    </row>
    <row r="295" s="124" customFormat="true" ht="18" hidden="false" customHeight="true" outlineLevel="0" collapsed="false">
      <c r="B295" s="129"/>
      <c r="C295" s="129"/>
      <c r="D295" s="129"/>
      <c r="E295" s="3"/>
      <c r="F295" s="130"/>
      <c r="G295" s="141"/>
      <c r="H295" s="141"/>
      <c r="I295" s="141"/>
      <c r="J295" s="141"/>
      <c r="K295" s="141"/>
      <c r="L295" s="141"/>
      <c r="M295" s="141"/>
      <c r="N295" s="147"/>
      <c r="O295" s="147"/>
      <c r="P295" s="147"/>
      <c r="Q295" s="129"/>
      <c r="R295" s="129"/>
      <c r="S295" s="141"/>
      <c r="T295" s="145"/>
      <c r="U295" s="139"/>
      <c r="V295" s="139"/>
      <c r="W295" s="128"/>
    </row>
    <row r="296" s="124" customFormat="true" ht="18" hidden="false" customHeight="true" outlineLevel="0" collapsed="false">
      <c r="B296" s="129"/>
      <c r="C296" s="129"/>
      <c r="D296" s="129"/>
      <c r="E296" s="3"/>
      <c r="F296" s="130"/>
      <c r="G296" s="141"/>
      <c r="H296" s="141"/>
      <c r="I296" s="141"/>
      <c r="J296" s="141"/>
      <c r="K296" s="141"/>
      <c r="L296" s="141"/>
      <c r="M296" s="141"/>
      <c r="N296" s="147"/>
      <c r="O296" s="147"/>
      <c r="P296" s="147"/>
      <c r="Q296" s="129"/>
      <c r="R296" s="129"/>
      <c r="S296" s="141"/>
      <c r="T296" s="145"/>
      <c r="U296" s="139"/>
      <c r="V296" s="139"/>
      <c r="W296" s="128"/>
    </row>
    <row r="297" s="124" customFormat="true" ht="25.5" hidden="false" customHeight="true" outlineLevel="0" collapsed="false">
      <c r="B297" s="129"/>
      <c r="C297" s="129"/>
      <c r="D297" s="129"/>
      <c r="E297" s="3"/>
      <c r="F297" s="130"/>
      <c r="G297" s="141"/>
      <c r="H297" s="141"/>
      <c r="I297" s="141"/>
      <c r="J297" s="141"/>
      <c r="K297" s="141"/>
      <c r="L297" s="141"/>
      <c r="M297" s="141"/>
      <c r="N297" s="147"/>
      <c r="O297" s="147"/>
      <c r="P297" s="147"/>
      <c r="Q297" s="129"/>
      <c r="R297" s="129"/>
      <c r="S297" s="141"/>
      <c r="T297" s="145"/>
      <c r="U297" s="139"/>
      <c r="V297" s="128"/>
      <c r="W297" s="129"/>
    </row>
    <row r="298" s="124" customFormat="true" ht="18" hidden="false" customHeight="true" outlineLevel="0" collapsed="false">
      <c r="B298" s="129"/>
      <c r="C298" s="129"/>
      <c r="D298" s="129"/>
      <c r="E298" s="160"/>
      <c r="F298" s="129"/>
      <c r="G298" s="141"/>
      <c r="H298" s="141"/>
      <c r="I298" s="141"/>
      <c r="J298" s="141"/>
      <c r="K298" s="141"/>
      <c r="L298" s="141"/>
      <c r="M298" s="141"/>
      <c r="N298" s="147"/>
      <c r="O298" s="147"/>
      <c r="P298" s="147"/>
      <c r="Q298" s="129"/>
      <c r="R298" s="129"/>
      <c r="S298" s="141"/>
      <c r="T298" s="145"/>
      <c r="U298" s="139"/>
      <c r="V298" s="139"/>
      <c r="W298" s="161" t="n">
        <v>5</v>
      </c>
    </row>
    <row r="299" s="124" customFormat="true" ht="18" hidden="false" customHeight="true" outlineLevel="0" collapsed="false">
      <c r="B299" s="129"/>
      <c r="C299" s="129"/>
      <c r="D299" s="129"/>
      <c r="E299" s="3"/>
      <c r="F299" s="130"/>
      <c r="G299" s="141"/>
      <c r="H299" s="141"/>
      <c r="I299" s="141"/>
      <c r="J299" s="141"/>
      <c r="K299" s="141"/>
      <c r="L299" s="141"/>
      <c r="M299" s="141"/>
      <c r="N299" s="147"/>
      <c r="O299" s="147"/>
      <c r="P299" s="147"/>
      <c r="Q299" s="129"/>
      <c r="R299" s="129"/>
      <c r="S299" s="141"/>
      <c r="T299" s="145"/>
      <c r="U299" s="139"/>
      <c r="V299" s="139"/>
      <c r="W299" s="161" t="n">
        <v>4</v>
      </c>
    </row>
    <row r="300" s="124" customFormat="true" ht="18" hidden="false" customHeight="true" outlineLevel="0" collapsed="false">
      <c r="B300" s="129"/>
      <c r="C300" s="129"/>
      <c r="D300" s="129"/>
      <c r="E300" s="3"/>
      <c r="F300" s="130"/>
      <c r="G300" s="141"/>
      <c r="H300" s="141"/>
      <c r="I300" s="141"/>
      <c r="J300" s="141"/>
      <c r="K300" s="141"/>
      <c r="L300" s="141"/>
      <c r="M300" s="141"/>
      <c r="N300" s="147"/>
      <c r="O300" s="147"/>
      <c r="P300" s="147"/>
      <c r="Q300" s="129"/>
      <c r="R300" s="129"/>
      <c r="S300" s="141"/>
      <c r="T300" s="145"/>
      <c r="U300" s="139"/>
      <c r="V300" s="139"/>
      <c r="W300" s="161" t="n">
        <v>3</v>
      </c>
    </row>
    <row r="301" s="124" customFormat="true" ht="18" hidden="false" customHeight="true" outlineLevel="0" collapsed="false">
      <c r="B301" s="129"/>
      <c r="C301" s="129"/>
      <c r="D301" s="129"/>
      <c r="E301" s="3"/>
      <c r="F301" s="130"/>
      <c r="G301" s="141"/>
      <c r="H301" s="141"/>
      <c r="I301" s="141"/>
      <c r="J301" s="141"/>
      <c r="K301" s="141"/>
      <c r="L301" s="141"/>
      <c r="M301" s="147"/>
      <c r="N301" s="147"/>
      <c r="O301" s="147"/>
      <c r="P301" s="129"/>
      <c r="Q301" s="129"/>
      <c r="R301" s="141"/>
      <c r="S301" s="145"/>
      <c r="T301" s="139"/>
      <c r="U301" s="139"/>
      <c r="V301" s="139"/>
      <c r="W301" s="161" t="n">
        <v>2</v>
      </c>
    </row>
    <row r="302" s="124" customFormat="true" ht="18" hidden="false" customHeight="true" outlineLevel="0" collapsed="false">
      <c r="B302" s="129"/>
      <c r="C302" s="129"/>
      <c r="D302" s="129"/>
      <c r="E302" s="3"/>
      <c r="F302" s="130"/>
      <c r="G302" s="141"/>
      <c r="H302" s="141"/>
      <c r="I302" s="141"/>
      <c r="J302" s="141"/>
      <c r="K302" s="141"/>
      <c r="L302" s="141"/>
      <c r="M302" s="141"/>
      <c r="N302" s="147"/>
      <c r="O302" s="147"/>
      <c r="P302" s="147"/>
      <c r="Q302" s="129"/>
      <c r="R302" s="129"/>
      <c r="S302" s="141"/>
      <c r="T302" s="145"/>
      <c r="U302" s="139"/>
      <c r="V302" s="139"/>
      <c r="W302" s="161" t="n">
        <v>1</v>
      </c>
    </row>
    <row r="303" s="124" customFormat="true" ht="18" hidden="false" customHeight="true" outlineLevel="0" collapsed="false">
      <c r="B303" s="129"/>
      <c r="C303" s="129"/>
      <c r="D303" s="129"/>
      <c r="E303" s="3"/>
      <c r="F303" s="130"/>
      <c r="G303" s="141"/>
      <c r="H303" s="141"/>
      <c r="I303" s="141"/>
      <c r="J303" s="141"/>
      <c r="K303" s="141"/>
      <c r="L303" s="141"/>
      <c r="M303" s="141"/>
      <c r="N303" s="147"/>
      <c r="O303" s="147"/>
      <c r="P303" s="147"/>
      <c r="Q303" s="129"/>
      <c r="R303" s="129"/>
      <c r="S303" s="141"/>
      <c r="T303" s="145"/>
      <c r="U303" s="139"/>
      <c r="V303" s="139"/>
      <c r="W303" s="161" t="n">
        <v>0</v>
      </c>
    </row>
    <row r="304" s="124" customFormat="true" ht="18" hidden="false" customHeight="true" outlineLevel="0" collapsed="false">
      <c r="B304" s="129"/>
      <c r="C304" s="129"/>
      <c r="D304" s="129"/>
      <c r="E304" s="3"/>
      <c r="F304" s="130"/>
      <c r="G304" s="141"/>
      <c r="H304" s="141"/>
      <c r="I304" s="141"/>
      <c r="J304" s="141"/>
      <c r="K304" s="141"/>
      <c r="L304" s="141"/>
      <c r="M304" s="141"/>
      <c r="N304" s="147"/>
      <c r="O304" s="147"/>
      <c r="P304" s="147"/>
      <c r="Q304" s="129"/>
      <c r="R304" s="129"/>
      <c r="S304" s="141"/>
      <c r="T304" s="145"/>
      <c r="U304" s="139"/>
      <c r="V304" s="139"/>
      <c r="W304" s="162" t="s">
        <v>41</v>
      </c>
    </row>
    <row r="305" s="124" customFormat="true" ht="18" hidden="false" customHeight="true" outlineLevel="0" collapsed="false">
      <c r="B305" s="129"/>
      <c r="C305" s="129"/>
      <c r="D305" s="129"/>
      <c r="E305" s="3"/>
      <c r="F305" s="130"/>
      <c r="G305" s="141"/>
      <c r="H305" s="141"/>
      <c r="I305" s="141"/>
      <c r="J305" s="141"/>
      <c r="K305" s="141"/>
      <c r="L305" s="141"/>
      <c r="M305" s="141"/>
      <c r="N305" s="147"/>
      <c r="O305" s="147"/>
      <c r="P305" s="147"/>
      <c r="Q305" s="129"/>
      <c r="R305" s="129"/>
      <c r="S305" s="141"/>
      <c r="T305" s="145"/>
      <c r="U305" s="139"/>
      <c r="V305" s="139"/>
      <c r="W305" s="128"/>
    </row>
    <row r="306" s="124" customFormat="true" ht="18" hidden="false" customHeight="true" outlineLevel="0" collapsed="false">
      <c r="B306" s="129"/>
      <c r="C306" s="129"/>
      <c r="D306" s="129"/>
      <c r="E306" s="3"/>
      <c r="F306" s="130"/>
      <c r="G306" s="141"/>
      <c r="H306" s="141"/>
      <c r="I306" s="141"/>
      <c r="J306" s="141"/>
      <c r="K306" s="141"/>
      <c r="L306" s="141"/>
      <c r="M306" s="141"/>
      <c r="N306" s="147"/>
      <c r="O306" s="147"/>
      <c r="P306" s="147"/>
      <c r="Q306" s="129"/>
      <c r="R306" s="129"/>
      <c r="S306" s="141"/>
      <c r="T306" s="145"/>
      <c r="U306" s="139"/>
      <c r="V306" s="139"/>
      <c r="W306" s="128"/>
    </row>
    <row r="307" s="124" customFormat="true" ht="18" hidden="false" customHeight="true" outlineLevel="0" collapsed="false">
      <c r="B307" s="129"/>
      <c r="C307" s="129"/>
      <c r="D307" s="129"/>
      <c r="E307" s="3"/>
      <c r="F307" s="130"/>
      <c r="G307" s="141"/>
      <c r="H307" s="141"/>
      <c r="I307" s="141"/>
      <c r="J307" s="141"/>
      <c r="K307" s="141"/>
      <c r="L307" s="141"/>
      <c r="M307" s="141"/>
      <c r="N307" s="147"/>
      <c r="O307" s="147"/>
      <c r="P307" s="147"/>
      <c r="Q307" s="129"/>
      <c r="R307" s="129"/>
      <c r="S307" s="141"/>
      <c r="T307" s="145"/>
      <c r="U307" s="139"/>
      <c r="V307" s="139"/>
      <c r="W307" s="128"/>
    </row>
    <row r="308" s="124" customFormat="true" ht="18" hidden="false" customHeight="true" outlineLevel="0" collapsed="false">
      <c r="B308" s="129"/>
      <c r="C308" s="129"/>
      <c r="D308" s="129"/>
      <c r="E308" s="3"/>
      <c r="F308" s="130"/>
      <c r="G308" s="141"/>
      <c r="H308" s="141"/>
      <c r="I308" s="141"/>
      <c r="J308" s="141"/>
      <c r="K308" s="141"/>
      <c r="L308" s="141"/>
      <c r="M308" s="141"/>
      <c r="N308" s="147"/>
      <c r="O308" s="147"/>
      <c r="P308" s="147"/>
      <c r="Q308" s="129"/>
      <c r="R308" s="129"/>
      <c r="S308" s="141"/>
      <c r="T308" s="145"/>
      <c r="U308" s="139"/>
      <c r="V308" s="139"/>
      <c r="W308" s="128"/>
    </row>
    <row r="309" s="124" customFormat="true" ht="18" hidden="false" customHeight="true" outlineLevel="0" collapsed="false">
      <c r="B309" s="129"/>
      <c r="C309" s="129"/>
      <c r="D309" s="129"/>
      <c r="E309" s="3"/>
      <c r="F309" s="130"/>
      <c r="G309" s="141"/>
      <c r="H309" s="141"/>
      <c r="I309" s="141"/>
      <c r="J309" s="141"/>
      <c r="K309" s="141"/>
      <c r="L309" s="141"/>
      <c r="M309" s="141"/>
      <c r="N309" s="147"/>
      <c r="O309" s="147"/>
      <c r="P309" s="147"/>
      <c r="Q309" s="129"/>
      <c r="R309" s="129"/>
      <c r="S309" s="141"/>
      <c r="T309" s="145"/>
      <c r="U309" s="139"/>
      <c r="V309" s="139"/>
      <c r="W309" s="128"/>
    </row>
    <row r="310" s="124" customFormat="true" ht="18" hidden="false" customHeight="true" outlineLevel="0" collapsed="false">
      <c r="B310" s="129"/>
      <c r="C310" s="129"/>
      <c r="D310" s="129"/>
      <c r="E310" s="3"/>
      <c r="F310" s="130"/>
      <c r="G310" s="141"/>
      <c r="H310" s="141"/>
      <c r="I310" s="141"/>
      <c r="J310" s="141"/>
      <c r="K310" s="141"/>
      <c r="L310" s="141"/>
      <c r="M310" s="141"/>
      <c r="N310" s="147"/>
      <c r="O310" s="147"/>
      <c r="P310" s="147"/>
      <c r="Q310" s="129"/>
      <c r="R310" s="129"/>
      <c r="S310" s="141"/>
      <c r="T310" s="145"/>
      <c r="U310" s="139"/>
      <c r="V310" s="139"/>
      <c r="W310" s="128"/>
    </row>
    <row r="311" s="124" customFormat="true" ht="18" hidden="false" customHeight="true" outlineLevel="0" collapsed="false">
      <c r="B311" s="129"/>
      <c r="C311" s="129"/>
      <c r="D311" s="129"/>
      <c r="E311" s="3"/>
      <c r="F311" s="130"/>
      <c r="G311" s="141"/>
      <c r="H311" s="141"/>
      <c r="I311" s="141"/>
      <c r="J311" s="141"/>
      <c r="K311" s="141"/>
      <c r="L311" s="141"/>
      <c r="M311" s="141"/>
      <c r="N311" s="147"/>
      <c r="O311" s="147"/>
      <c r="P311" s="147"/>
      <c r="Q311" s="129"/>
      <c r="R311" s="129"/>
      <c r="S311" s="141"/>
      <c r="T311" s="145"/>
      <c r="U311" s="139"/>
      <c r="V311" s="139"/>
      <c r="W311" s="128"/>
    </row>
    <row r="312" s="124" customFormat="true" ht="18" hidden="false" customHeight="true" outlineLevel="0" collapsed="false">
      <c r="B312" s="129"/>
      <c r="C312" s="129"/>
      <c r="D312" s="129"/>
      <c r="E312" s="3"/>
      <c r="F312" s="130"/>
      <c r="G312" s="141"/>
      <c r="H312" s="141"/>
      <c r="I312" s="141"/>
      <c r="J312" s="141"/>
      <c r="K312" s="141"/>
      <c r="L312" s="141"/>
      <c r="M312" s="141"/>
      <c r="N312" s="147"/>
      <c r="O312" s="147"/>
      <c r="P312" s="147"/>
      <c r="Q312" s="129"/>
      <c r="R312" s="129"/>
      <c r="S312" s="141"/>
      <c r="T312" s="145"/>
      <c r="U312" s="139"/>
      <c r="V312" s="139"/>
      <c r="W312" s="128"/>
    </row>
    <row r="313" s="124" customFormat="true" ht="18" hidden="false" customHeight="true" outlineLevel="0" collapsed="false">
      <c r="B313" s="129"/>
      <c r="C313" s="129"/>
      <c r="D313" s="129"/>
      <c r="E313" s="3"/>
      <c r="F313" s="130"/>
      <c r="G313" s="141"/>
      <c r="H313" s="141"/>
      <c r="I313" s="141"/>
      <c r="J313" s="141"/>
      <c r="K313" s="141"/>
      <c r="L313" s="141"/>
      <c r="M313" s="141"/>
      <c r="N313" s="147"/>
      <c r="O313" s="147"/>
      <c r="P313" s="147"/>
      <c r="Q313" s="129"/>
      <c r="R313" s="129"/>
      <c r="S313" s="141"/>
      <c r="T313" s="145"/>
      <c r="U313" s="139"/>
      <c r="V313" s="139"/>
      <c r="W313" s="128"/>
    </row>
    <row r="314" s="124" customFormat="true" ht="18" hidden="false" customHeight="true" outlineLevel="0" collapsed="false">
      <c r="B314" s="129"/>
      <c r="C314" s="129"/>
      <c r="D314" s="129"/>
      <c r="E314" s="3"/>
      <c r="F314" s="130"/>
      <c r="G314" s="141"/>
      <c r="H314" s="141"/>
      <c r="I314" s="141"/>
      <c r="J314" s="141"/>
      <c r="K314" s="141"/>
      <c r="L314" s="141"/>
      <c r="M314" s="141"/>
      <c r="N314" s="147"/>
      <c r="O314" s="147"/>
      <c r="P314" s="147"/>
      <c r="Q314" s="129"/>
      <c r="R314" s="129"/>
      <c r="S314" s="141"/>
      <c r="T314" s="145"/>
      <c r="U314" s="139"/>
      <c r="V314" s="139"/>
      <c r="W314" s="128"/>
    </row>
    <row r="315" s="124" customFormat="true" ht="18" hidden="false" customHeight="true" outlineLevel="0" collapsed="false">
      <c r="B315" s="129"/>
      <c r="C315" s="129"/>
      <c r="D315" s="129"/>
      <c r="E315" s="3"/>
      <c r="F315" s="130"/>
      <c r="G315" s="141"/>
      <c r="H315" s="141"/>
      <c r="I315" s="141"/>
      <c r="J315" s="141"/>
      <c r="K315" s="141"/>
      <c r="L315" s="141"/>
      <c r="M315" s="141"/>
      <c r="N315" s="147"/>
      <c r="O315" s="147"/>
      <c r="P315" s="147"/>
      <c r="Q315" s="129"/>
      <c r="R315" s="129"/>
      <c r="S315" s="141"/>
      <c r="T315" s="145"/>
      <c r="U315" s="139"/>
      <c r="V315" s="139"/>
      <c r="W315" s="128"/>
    </row>
    <row r="316" s="124" customFormat="true" ht="18" hidden="false" customHeight="true" outlineLevel="0" collapsed="false">
      <c r="B316" s="129"/>
      <c r="C316" s="129"/>
      <c r="D316" s="129"/>
      <c r="E316" s="3"/>
      <c r="F316" s="130"/>
      <c r="G316" s="141"/>
      <c r="H316" s="141"/>
      <c r="I316" s="141"/>
      <c r="J316" s="141"/>
      <c r="K316" s="141"/>
      <c r="L316" s="141"/>
      <c r="M316" s="141"/>
      <c r="N316" s="147"/>
      <c r="O316" s="147"/>
      <c r="P316" s="147"/>
      <c r="Q316" s="129"/>
      <c r="R316" s="129"/>
      <c r="S316" s="141"/>
      <c r="T316" s="145"/>
      <c r="U316" s="139"/>
      <c r="V316" s="139"/>
      <c r="W316" s="128"/>
    </row>
    <row r="317" s="124" customFormat="true" ht="18" hidden="false" customHeight="true" outlineLevel="0" collapsed="false">
      <c r="B317" s="129"/>
      <c r="C317" s="129"/>
      <c r="D317" s="129"/>
      <c r="E317" s="3"/>
      <c r="F317" s="130"/>
      <c r="G317" s="141"/>
      <c r="H317" s="141"/>
      <c r="I317" s="141"/>
      <c r="J317" s="141"/>
      <c r="K317" s="141"/>
      <c r="L317" s="141"/>
      <c r="M317" s="141"/>
      <c r="N317" s="147"/>
      <c r="O317" s="147"/>
      <c r="P317" s="147"/>
      <c r="Q317" s="129"/>
      <c r="R317" s="129"/>
      <c r="S317" s="141"/>
      <c r="T317" s="145"/>
      <c r="U317" s="139"/>
      <c r="V317" s="139"/>
      <c r="W317" s="128"/>
    </row>
    <row r="318" s="124" customFormat="true" ht="18" hidden="false" customHeight="true" outlineLevel="0" collapsed="false">
      <c r="B318" s="129"/>
      <c r="C318" s="129"/>
      <c r="D318" s="129"/>
      <c r="E318" s="3"/>
      <c r="F318" s="130"/>
      <c r="G318" s="141"/>
      <c r="H318" s="141"/>
      <c r="I318" s="141"/>
      <c r="J318" s="141"/>
      <c r="K318" s="141"/>
      <c r="L318" s="141"/>
      <c r="M318" s="141"/>
      <c r="N318" s="147"/>
      <c r="O318" s="147"/>
      <c r="P318" s="147"/>
      <c r="Q318" s="129"/>
      <c r="R318" s="129"/>
      <c r="S318" s="141"/>
      <c r="T318" s="145"/>
      <c r="U318" s="139"/>
      <c r="V318" s="139"/>
      <c r="W318" s="128"/>
    </row>
    <row r="319" s="124" customFormat="true" ht="18" hidden="false" customHeight="true" outlineLevel="0" collapsed="false">
      <c r="B319" s="129"/>
      <c r="C319" s="129"/>
      <c r="D319" s="129"/>
      <c r="E319" s="3"/>
      <c r="F319" s="130"/>
      <c r="G319" s="141"/>
      <c r="H319" s="141"/>
      <c r="I319" s="141"/>
      <c r="J319" s="141"/>
      <c r="K319" s="141"/>
      <c r="L319" s="141"/>
      <c r="M319" s="141"/>
      <c r="N319" s="147"/>
      <c r="O319" s="147"/>
      <c r="P319" s="147"/>
      <c r="Q319" s="129"/>
      <c r="R319" s="129"/>
      <c r="S319" s="141"/>
      <c r="T319" s="145"/>
      <c r="U319" s="139"/>
      <c r="V319" s="139"/>
      <c r="W319" s="128"/>
    </row>
    <row r="320" s="124" customFormat="true" ht="18" hidden="false" customHeight="true" outlineLevel="0" collapsed="false">
      <c r="B320" s="129"/>
      <c r="C320" s="129"/>
      <c r="D320" s="129"/>
      <c r="E320" s="3"/>
      <c r="F320" s="130"/>
      <c r="G320" s="141"/>
      <c r="H320" s="141"/>
      <c r="I320" s="141"/>
      <c r="J320" s="141"/>
      <c r="K320" s="141"/>
      <c r="L320" s="141"/>
      <c r="M320" s="141"/>
      <c r="N320" s="147"/>
      <c r="O320" s="147"/>
      <c r="P320" s="147"/>
      <c r="Q320" s="129"/>
      <c r="R320" s="129"/>
      <c r="S320" s="141"/>
      <c r="T320" s="145"/>
      <c r="U320" s="139"/>
      <c r="V320" s="139"/>
      <c r="W320" s="128"/>
    </row>
    <row r="321" s="124" customFormat="true" ht="18" hidden="false" customHeight="true" outlineLevel="0" collapsed="false">
      <c r="B321" s="129"/>
      <c r="C321" s="129"/>
      <c r="D321" s="129"/>
      <c r="E321" s="3"/>
      <c r="F321" s="130"/>
      <c r="G321" s="141"/>
      <c r="H321" s="141"/>
      <c r="I321" s="141"/>
      <c r="J321" s="141"/>
      <c r="K321" s="141"/>
      <c r="L321" s="141"/>
      <c r="M321" s="141"/>
      <c r="N321" s="147"/>
      <c r="O321" s="147"/>
      <c r="P321" s="147"/>
      <c r="Q321" s="129"/>
      <c r="R321" s="129"/>
      <c r="S321" s="141"/>
      <c r="T321" s="145"/>
      <c r="U321" s="139"/>
      <c r="V321" s="139"/>
      <c r="W321" s="128"/>
    </row>
    <row r="322" s="124" customFormat="true" ht="18" hidden="false" customHeight="true" outlineLevel="0" collapsed="false">
      <c r="B322" s="129"/>
      <c r="C322" s="129"/>
      <c r="D322" s="129"/>
      <c r="E322" s="3"/>
      <c r="F322" s="130"/>
      <c r="G322" s="141"/>
      <c r="H322" s="141"/>
      <c r="I322" s="141"/>
      <c r="J322" s="141"/>
      <c r="K322" s="141"/>
      <c r="L322" s="141"/>
      <c r="M322" s="141"/>
      <c r="N322" s="147"/>
      <c r="O322" s="147"/>
      <c r="P322" s="147"/>
      <c r="Q322" s="129"/>
      <c r="R322" s="129"/>
      <c r="S322" s="141"/>
      <c r="T322" s="145"/>
      <c r="U322" s="139"/>
      <c r="V322" s="139"/>
      <c r="W322" s="128"/>
    </row>
    <row r="323" s="124" customFormat="true" ht="18" hidden="false" customHeight="true" outlineLevel="0" collapsed="false">
      <c r="B323" s="129"/>
      <c r="C323" s="129"/>
      <c r="D323" s="129"/>
      <c r="E323" s="3"/>
      <c r="F323" s="130"/>
      <c r="G323" s="141"/>
      <c r="H323" s="141"/>
      <c r="I323" s="141"/>
      <c r="J323" s="141"/>
      <c r="K323" s="141"/>
      <c r="L323" s="141"/>
      <c r="M323" s="141"/>
      <c r="N323" s="147"/>
      <c r="O323" s="147"/>
      <c r="P323" s="147"/>
      <c r="Q323" s="129"/>
      <c r="R323" s="129"/>
      <c r="S323" s="141"/>
      <c r="T323" s="145"/>
      <c r="U323" s="139"/>
      <c r="V323" s="139"/>
      <c r="W323" s="128"/>
    </row>
    <row r="324" s="124" customFormat="true" ht="18" hidden="false" customHeight="true" outlineLevel="0" collapsed="false">
      <c r="B324" s="129"/>
      <c r="C324" s="129"/>
      <c r="D324" s="129"/>
      <c r="E324" s="3"/>
      <c r="F324" s="130"/>
      <c r="G324" s="141"/>
      <c r="H324" s="141"/>
      <c r="I324" s="141"/>
      <c r="J324" s="141"/>
      <c r="K324" s="141"/>
      <c r="L324" s="141"/>
      <c r="M324" s="141"/>
      <c r="N324" s="147"/>
      <c r="O324" s="147"/>
      <c r="P324" s="147"/>
      <c r="Q324" s="129"/>
      <c r="R324" s="129"/>
      <c r="S324" s="141"/>
      <c r="T324" s="145"/>
      <c r="U324" s="139"/>
      <c r="V324" s="139"/>
      <c r="W324" s="128"/>
    </row>
    <row r="325" s="124" customFormat="true" ht="18" hidden="false" customHeight="true" outlineLevel="0" collapsed="false">
      <c r="B325" s="129"/>
      <c r="C325" s="129"/>
      <c r="D325" s="129"/>
      <c r="E325" s="3"/>
      <c r="F325" s="130"/>
      <c r="G325" s="141"/>
      <c r="H325" s="141"/>
      <c r="I325" s="141"/>
      <c r="J325" s="141"/>
      <c r="K325" s="141"/>
      <c r="L325" s="141"/>
      <c r="M325" s="141"/>
      <c r="N325" s="147"/>
      <c r="O325" s="147"/>
      <c r="P325" s="147"/>
      <c r="Q325" s="129"/>
      <c r="R325" s="129"/>
      <c r="S325" s="141"/>
      <c r="T325" s="145"/>
      <c r="U325" s="139"/>
      <c r="V325" s="139"/>
      <c r="W325" s="128"/>
    </row>
    <row r="326" s="124" customFormat="true" ht="18" hidden="false" customHeight="true" outlineLevel="0" collapsed="false">
      <c r="B326" s="129"/>
      <c r="C326" s="129"/>
      <c r="D326" s="129"/>
      <c r="E326" s="3"/>
      <c r="F326" s="130"/>
      <c r="G326" s="141"/>
      <c r="H326" s="141"/>
      <c r="I326" s="141"/>
      <c r="J326" s="141"/>
      <c r="K326" s="141"/>
      <c r="L326" s="141"/>
      <c r="M326" s="141"/>
      <c r="N326" s="147"/>
      <c r="O326" s="147"/>
      <c r="P326" s="147"/>
      <c r="Q326" s="129"/>
      <c r="R326" s="129"/>
      <c r="S326" s="141"/>
      <c r="T326" s="145"/>
      <c r="U326" s="139"/>
      <c r="V326" s="139"/>
      <c r="W326" s="128"/>
    </row>
    <row r="327" s="124" customFormat="true" ht="18" hidden="false" customHeight="true" outlineLevel="0" collapsed="false">
      <c r="B327" s="129"/>
      <c r="C327" s="129"/>
      <c r="D327" s="129"/>
      <c r="E327" s="3"/>
      <c r="F327" s="130"/>
      <c r="G327" s="141"/>
      <c r="H327" s="141"/>
      <c r="I327" s="141"/>
      <c r="J327" s="141"/>
      <c r="K327" s="141"/>
      <c r="L327" s="141"/>
      <c r="M327" s="141"/>
      <c r="N327" s="147"/>
      <c r="O327" s="147"/>
      <c r="P327" s="147"/>
      <c r="Q327" s="129"/>
      <c r="R327" s="129"/>
      <c r="S327" s="141"/>
      <c r="T327" s="145"/>
      <c r="U327" s="139"/>
      <c r="V327" s="139"/>
      <c r="W327" s="128"/>
    </row>
    <row r="328" s="124" customFormat="true" ht="18" hidden="false" customHeight="true" outlineLevel="0" collapsed="false">
      <c r="B328" s="129"/>
      <c r="C328" s="129"/>
      <c r="D328" s="129"/>
      <c r="E328" s="3"/>
      <c r="F328" s="130"/>
      <c r="G328" s="141"/>
      <c r="H328" s="141"/>
      <c r="I328" s="141"/>
      <c r="J328" s="141"/>
      <c r="K328" s="141"/>
      <c r="L328" s="141"/>
      <c r="M328" s="141"/>
      <c r="N328" s="147"/>
      <c r="O328" s="147"/>
      <c r="P328" s="147"/>
      <c r="Q328" s="129"/>
      <c r="R328" s="129"/>
      <c r="S328" s="141"/>
      <c r="T328" s="145"/>
      <c r="U328" s="139"/>
      <c r="V328" s="139"/>
      <c r="W328" s="128"/>
    </row>
    <row r="329" s="124" customFormat="true" ht="18" hidden="false" customHeight="true" outlineLevel="0" collapsed="false">
      <c r="B329" s="129"/>
      <c r="C329" s="129"/>
      <c r="D329" s="129"/>
      <c r="E329" s="3"/>
      <c r="F329" s="130"/>
      <c r="G329" s="141"/>
      <c r="H329" s="141"/>
      <c r="I329" s="141"/>
      <c r="J329" s="141"/>
      <c r="K329" s="141"/>
      <c r="L329" s="141"/>
      <c r="M329" s="141"/>
      <c r="N329" s="147"/>
      <c r="O329" s="147"/>
      <c r="P329" s="147"/>
      <c r="Q329" s="129"/>
      <c r="R329" s="129"/>
      <c r="S329" s="141"/>
      <c r="T329" s="145"/>
      <c r="U329" s="139"/>
      <c r="V329" s="139"/>
      <c r="W329" s="128"/>
    </row>
    <row r="330" s="124" customFormat="true" ht="18" hidden="false" customHeight="true" outlineLevel="0" collapsed="false">
      <c r="B330" s="129"/>
      <c r="C330" s="129"/>
      <c r="D330" s="129"/>
      <c r="E330" s="3"/>
      <c r="F330" s="130"/>
      <c r="G330" s="141"/>
      <c r="H330" s="141"/>
      <c r="I330" s="141"/>
      <c r="J330" s="141"/>
      <c r="K330" s="141"/>
      <c r="L330" s="141"/>
      <c r="M330" s="141"/>
      <c r="N330" s="147"/>
      <c r="O330" s="147"/>
      <c r="P330" s="147"/>
      <c r="Q330" s="129"/>
      <c r="R330" s="129"/>
      <c r="S330" s="141"/>
      <c r="T330" s="145"/>
      <c r="U330" s="139"/>
      <c r="V330" s="139"/>
      <c r="W330" s="128"/>
    </row>
    <row r="331" s="124" customFormat="true" ht="18" hidden="false" customHeight="true" outlineLevel="0" collapsed="false">
      <c r="B331" s="129"/>
      <c r="C331" s="129"/>
      <c r="D331" s="129"/>
      <c r="E331" s="3"/>
      <c r="F331" s="130"/>
      <c r="G331" s="141"/>
      <c r="H331" s="141"/>
      <c r="I331" s="141"/>
      <c r="J331" s="141"/>
      <c r="K331" s="141"/>
      <c r="L331" s="141"/>
      <c r="M331" s="141"/>
      <c r="N331" s="147"/>
      <c r="O331" s="147"/>
      <c r="P331" s="147"/>
      <c r="Q331" s="129"/>
      <c r="R331" s="129"/>
      <c r="S331" s="141"/>
      <c r="T331" s="145"/>
      <c r="U331" s="139"/>
      <c r="V331" s="139"/>
      <c r="W331" s="128"/>
    </row>
    <row r="332" s="124" customFormat="true" ht="18" hidden="false" customHeight="true" outlineLevel="0" collapsed="false">
      <c r="B332" s="129"/>
      <c r="C332" s="129"/>
      <c r="D332" s="129"/>
      <c r="E332" s="3"/>
      <c r="F332" s="130"/>
      <c r="G332" s="141"/>
      <c r="H332" s="141"/>
      <c r="I332" s="141"/>
      <c r="J332" s="141"/>
      <c r="K332" s="141"/>
      <c r="L332" s="141"/>
      <c r="M332" s="141"/>
      <c r="N332" s="147"/>
      <c r="O332" s="147"/>
      <c r="P332" s="147"/>
      <c r="Q332" s="129"/>
      <c r="R332" s="129"/>
      <c r="S332" s="141"/>
      <c r="T332" s="145"/>
      <c r="U332" s="139"/>
      <c r="V332" s="139"/>
      <c r="W332" s="128"/>
    </row>
    <row r="333" s="124" customFormat="true" ht="18" hidden="false" customHeight="true" outlineLevel="0" collapsed="false">
      <c r="B333" s="129"/>
      <c r="C333" s="129"/>
      <c r="D333" s="129"/>
      <c r="E333" s="3"/>
      <c r="F333" s="130"/>
      <c r="G333" s="141"/>
      <c r="H333" s="141"/>
      <c r="I333" s="141"/>
      <c r="J333" s="141"/>
      <c r="K333" s="141"/>
      <c r="L333" s="141"/>
      <c r="M333" s="141"/>
      <c r="N333" s="147"/>
      <c r="O333" s="147"/>
      <c r="P333" s="147"/>
      <c r="Q333" s="129"/>
      <c r="R333" s="129"/>
      <c r="S333" s="141"/>
      <c r="T333" s="145"/>
      <c r="U333" s="139"/>
      <c r="V333" s="139"/>
      <c r="W333" s="128"/>
    </row>
    <row r="334" s="124" customFormat="true" ht="18" hidden="false" customHeight="true" outlineLevel="0" collapsed="false">
      <c r="B334" s="129"/>
      <c r="C334" s="129"/>
      <c r="D334" s="129"/>
      <c r="E334" s="3"/>
      <c r="F334" s="130"/>
      <c r="G334" s="141"/>
      <c r="H334" s="141"/>
      <c r="I334" s="141"/>
      <c r="J334" s="141"/>
      <c r="K334" s="141"/>
      <c r="L334" s="141"/>
      <c r="M334" s="141"/>
      <c r="N334" s="147"/>
      <c r="O334" s="147"/>
      <c r="P334" s="147"/>
      <c r="Q334" s="129"/>
      <c r="R334" s="129"/>
      <c r="S334" s="141"/>
      <c r="T334" s="145"/>
      <c r="U334" s="139"/>
      <c r="V334" s="139"/>
      <c r="W334" s="128"/>
    </row>
    <row r="335" s="124" customFormat="true" ht="18" hidden="false" customHeight="true" outlineLevel="0" collapsed="false">
      <c r="B335" s="129"/>
      <c r="C335" s="129"/>
      <c r="D335" s="129"/>
      <c r="E335" s="3"/>
      <c r="F335" s="130"/>
      <c r="G335" s="141"/>
      <c r="H335" s="141"/>
      <c r="I335" s="141"/>
      <c r="J335" s="141"/>
      <c r="K335" s="141"/>
      <c r="L335" s="141"/>
      <c r="M335" s="141"/>
      <c r="N335" s="147"/>
      <c r="O335" s="147"/>
      <c r="P335" s="147"/>
      <c r="Q335" s="129"/>
      <c r="R335" s="129"/>
      <c r="S335" s="141"/>
      <c r="T335" s="145"/>
      <c r="U335" s="139"/>
      <c r="V335" s="139"/>
      <c r="W335" s="128"/>
    </row>
    <row r="336" s="124" customFormat="true" ht="18" hidden="false" customHeight="true" outlineLevel="0" collapsed="false">
      <c r="B336" s="129"/>
      <c r="C336" s="129"/>
      <c r="D336" s="129"/>
      <c r="E336" s="3"/>
      <c r="F336" s="130"/>
      <c r="G336" s="141"/>
      <c r="H336" s="141"/>
      <c r="I336" s="141"/>
      <c r="J336" s="141"/>
      <c r="K336" s="141"/>
      <c r="L336" s="141"/>
      <c r="M336" s="141"/>
      <c r="N336" s="147"/>
      <c r="O336" s="147"/>
      <c r="P336" s="147"/>
      <c r="Q336" s="129"/>
      <c r="R336" s="129"/>
      <c r="S336" s="141"/>
      <c r="T336" s="145"/>
      <c r="U336" s="139"/>
      <c r="V336" s="139"/>
      <c r="W336" s="128"/>
    </row>
    <row r="337" s="124" customFormat="true" ht="18" hidden="false" customHeight="true" outlineLevel="0" collapsed="false">
      <c r="B337" s="129"/>
      <c r="C337" s="129"/>
      <c r="D337" s="129"/>
      <c r="E337" s="3"/>
      <c r="F337" s="130"/>
      <c r="G337" s="141"/>
      <c r="H337" s="141"/>
      <c r="I337" s="141"/>
      <c r="J337" s="141"/>
      <c r="K337" s="141"/>
      <c r="L337" s="141"/>
      <c r="M337" s="141"/>
      <c r="N337" s="147"/>
      <c r="O337" s="147"/>
      <c r="P337" s="147"/>
      <c r="Q337" s="129"/>
      <c r="R337" s="129"/>
      <c r="S337" s="141"/>
      <c r="T337" s="145"/>
      <c r="U337" s="139"/>
      <c r="V337" s="139"/>
      <c r="W337" s="128"/>
    </row>
    <row r="338" s="124" customFormat="true" ht="18" hidden="false" customHeight="true" outlineLevel="0" collapsed="false">
      <c r="B338" s="129"/>
      <c r="C338" s="129"/>
      <c r="D338" s="129"/>
      <c r="E338" s="3"/>
      <c r="F338" s="130"/>
      <c r="G338" s="141"/>
      <c r="H338" s="141"/>
      <c r="I338" s="141"/>
      <c r="J338" s="141"/>
      <c r="K338" s="141"/>
      <c r="L338" s="141"/>
      <c r="M338" s="141"/>
      <c r="N338" s="147"/>
      <c r="O338" s="147"/>
      <c r="P338" s="147"/>
      <c r="Q338" s="129"/>
      <c r="R338" s="129"/>
      <c r="S338" s="141"/>
      <c r="T338" s="145"/>
      <c r="U338" s="139"/>
      <c r="V338" s="139"/>
      <c r="W338" s="128"/>
    </row>
    <row r="339" s="124" customFormat="true" ht="18" hidden="false" customHeight="true" outlineLevel="0" collapsed="false">
      <c r="B339" s="129"/>
      <c r="C339" s="129"/>
      <c r="D339" s="129"/>
      <c r="E339" s="3"/>
      <c r="F339" s="130"/>
      <c r="G339" s="141"/>
      <c r="H339" s="141"/>
      <c r="I339" s="141"/>
      <c r="J339" s="141"/>
      <c r="K339" s="141"/>
      <c r="L339" s="141"/>
      <c r="M339" s="141"/>
      <c r="N339" s="147"/>
      <c r="O339" s="147"/>
      <c r="P339" s="147"/>
      <c r="Q339" s="129"/>
      <c r="R339" s="129"/>
      <c r="S339" s="141"/>
      <c r="T339" s="145"/>
      <c r="U339" s="139"/>
      <c r="V339" s="139"/>
      <c r="W339" s="128"/>
    </row>
    <row r="340" s="124" customFormat="true" ht="18" hidden="false" customHeight="true" outlineLevel="0" collapsed="false">
      <c r="B340" s="129"/>
      <c r="C340" s="129"/>
      <c r="D340" s="129"/>
      <c r="E340" s="3"/>
      <c r="F340" s="130"/>
      <c r="G340" s="141"/>
      <c r="H340" s="141"/>
      <c r="I340" s="141"/>
      <c r="J340" s="141"/>
      <c r="K340" s="141"/>
      <c r="L340" s="141"/>
      <c r="M340" s="141"/>
      <c r="N340" s="147"/>
      <c r="O340" s="147"/>
      <c r="P340" s="147"/>
      <c r="Q340" s="129"/>
      <c r="R340" s="129"/>
      <c r="S340" s="141"/>
      <c r="T340" s="145"/>
      <c r="U340" s="139"/>
      <c r="V340" s="139"/>
      <c r="W340" s="128"/>
    </row>
    <row r="341" s="124" customFormat="true" ht="18" hidden="false" customHeight="true" outlineLevel="0" collapsed="false">
      <c r="B341" s="129"/>
      <c r="C341" s="129"/>
      <c r="D341" s="129"/>
      <c r="E341" s="3"/>
      <c r="F341" s="130"/>
      <c r="G341" s="141"/>
      <c r="H341" s="141"/>
      <c r="I341" s="141"/>
      <c r="J341" s="141"/>
      <c r="K341" s="141"/>
      <c r="L341" s="141"/>
      <c r="M341" s="141"/>
      <c r="N341" s="147"/>
      <c r="O341" s="147"/>
      <c r="P341" s="147"/>
      <c r="Q341" s="129"/>
      <c r="R341" s="129"/>
      <c r="S341" s="141"/>
      <c r="T341" s="145"/>
      <c r="U341" s="139"/>
      <c r="V341" s="139"/>
      <c r="W341" s="128"/>
    </row>
    <row r="342" s="124" customFormat="true" ht="18" hidden="false" customHeight="true" outlineLevel="0" collapsed="false">
      <c r="B342" s="129"/>
      <c r="C342" s="129"/>
      <c r="D342" s="129"/>
      <c r="E342" s="3"/>
      <c r="F342" s="130"/>
      <c r="G342" s="141"/>
      <c r="H342" s="141"/>
      <c r="I342" s="141"/>
      <c r="J342" s="141"/>
      <c r="K342" s="141"/>
      <c r="L342" s="141"/>
      <c r="M342" s="141"/>
      <c r="N342" s="147"/>
      <c r="O342" s="147"/>
      <c r="P342" s="147"/>
      <c r="Q342" s="129"/>
      <c r="R342" s="129"/>
      <c r="S342" s="141"/>
      <c r="T342" s="145"/>
      <c r="U342" s="139"/>
      <c r="V342" s="139"/>
      <c r="W342" s="128"/>
    </row>
    <row r="343" s="124" customFormat="true" ht="18" hidden="false" customHeight="true" outlineLevel="0" collapsed="false">
      <c r="B343" s="129"/>
      <c r="C343" s="129"/>
      <c r="D343" s="129"/>
      <c r="E343" s="3"/>
      <c r="F343" s="130"/>
      <c r="G343" s="141"/>
      <c r="H343" s="141"/>
      <c r="I343" s="141"/>
      <c r="J343" s="141"/>
      <c r="K343" s="141"/>
      <c r="L343" s="141"/>
      <c r="M343" s="141"/>
      <c r="N343" s="147"/>
      <c r="O343" s="147"/>
      <c r="P343" s="147"/>
      <c r="Q343" s="129"/>
      <c r="R343" s="129"/>
      <c r="S343" s="141"/>
      <c r="T343" s="145"/>
      <c r="U343" s="139"/>
      <c r="V343" s="139"/>
      <c r="W343" s="128"/>
    </row>
    <row r="344" s="124" customFormat="true" ht="18" hidden="false" customHeight="true" outlineLevel="0" collapsed="false">
      <c r="B344" s="129"/>
      <c r="C344" s="129"/>
      <c r="D344" s="129"/>
      <c r="E344" s="3"/>
      <c r="F344" s="130"/>
      <c r="G344" s="141"/>
      <c r="H344" s="141"/>
      <c r="I344" s="141"/>
      <c r="J344" s="141"/>
      <c r="K344" s="141"/>
      <c r="L344" s="141"/>
      <c r="M344" s="141"/>
      <c r="N344" s="147"/>
      <c r="O344" s="147"/>
      <c r="P344" s="147"/>
      <c r="Q344" s="129"/>
      <c r="R344" s="129"/>
      <c r="S344" s="141"/>
      <c r="T344" s="145"/>
      <c r="U344" s="139"/>
      <c r="V344" s="139"/>
      <c r="W344" s="128"/>
    </row>
    <row r="345" s="124" customFormat="true" ht="18" hidden="false" customHeight="true" outlineLevel="0" collapsed="false">
      <c r="B345" s="129"/>
      <c r="C345" s="129"/>
      <c r="D345" s="129"/>
      <c r="E345" s="3"/>
      <c r="F345" s="130"/>
      <c r="G345" s="141"/>
      <c r="H345" s="141"/>
      <c r="I345" s="141"/>
      <c r="J345" s="141"/>
      <c r="K345" s="141"/>
      <c r="L345" s="141"/>
      <c r="M345" s="141"/>
      <c r="N345" s="147"/>
      <c r="O345" s="147"/>
      <c r="P345" s="147"/>
      <c r="Q345" s="129"/>
      <c r="R345" s="129"/>
      <c r="S345" s="141"/>
      <c r="T345" s="145"/>
      <c r="U345" s="139"/>
      <c r="V345" s="139"/>
      <c r="W345" s="128"/>
    </row>
    <row r="346" s="124" customFormat="true" ht="18" hidden="false" customHeight="true" outlineLevel="0" collapsed="false">
      <c r="B346" s="129"/>
      <c r="C346" s="129"/>
      <c r="D346" s="129"/>
      <c r="E346" s="3"/>
      <c r="F346" s="130"/>
      <c r="G346" s="141"/>
      <c r="H346" s="141"/>
      <c r="I346" s="141"/>
      <c r="J346" s="141"/>
      <c r="K346" s="141"/>
      <c r="L346" s="141"/>
      <c r="M346" s="141"/>
      <c r="N346" s="147"/>
      <c r="O346" s="147"/>
      <c r="P346" s="147"/>
      <c r="Q346" s="129"/>
      <c r="R346" s="129"/>
      <c r="S346" s="141"/>
      <c r="T346" s="145"/>
      <c r="U346" s="139"/>
      <c r="V346" s="139"/>
      <c r="W346" s="128"/>
    </row>
    <row r="347" s="124" customFormat="true" ht="18" hidden="false" customHeight="true" outlineLevel="0" collapsed="false">
      <c r="B347" s="129"/>
      <c r="C347" s="129"/>
      <c r="D347" s="129"/>
      <c r="E347" s="3"/>
      <c r="F347" s="130"/>
      <c r="G347" s="141"/>
      <c r="H347" s="141"/>
      <c r="I347" s="141"/>
      <c r="J347" s="141"/>
      <c r="K347" s="141"/>
      <c r="L347" s="141"/>
      <c r="M347" s="141"/>
      <c r="N347" s="147"/>
      <c r="O347" s="147"/>
      <c r="P347" s="147"/>
      <c r="Q347" s="129"/>
      <c r="R347" s="129"/>
      <c r="S347" s="141"/>
      <c r="T347" s="145"/>
      <c r="U347" s="139"/>
      <c r="V347" s="139"/>
      <c r="W347" s="128"/>
    </row>
    <row r="348" s="124" customFormat="true" ht="18" hidden="false" customHeight="true" outlineLevel="0" collapsed="false">
      <c r="B348" s="129"/>
      <c r="C348" s="129"/>
      <c r="D348" s="129"/>
      <c r="E348" s="3"/>
      <c r="F348" s="130"/>
      <c r="G348" s="141"/>
      <c r="H348" s="141"/>
      <c r="I348" s="141"/>
      <c r="J348" s="141"/>
      <c r="K348" s="141"/>
      <c r="L348" s="141"/>
      <c r="M348" s="141"/>
      <c r="N348" s="147"/>
      <c r="O348" s="147"/>
      <c r="P348" s="147"/>
      <c r="Q348" s="129"/>
      <c r="R348" s="129"/>
      <c r="S348" s="141"/>
      <c r="T348" s="145"/>
      <c r="U348" s="139"/>
      <c r="V348" s="139"/>
      <c r="W348" s="128"/>
    </row>
    <row r="349" s="124" customFormat="true" ht="18" hidden="false" customHeight="true" outlineLevel="0" collapsed="false">
      <c r="B349" s="129"/>
      <c r="C349" s="129"/>
      <c r="D349" s="129"/>
      <c r="E349" s="3"/>
      <c r="F349" s="130"/>
      <c r="G349" s="141"/>
      <c r="H349" s="141"/>
      <c r="I349" s="141"/>
      <c r="J349" s="141"/>
      <c r="K349" s="141"/>
      <c r="L349" s="141"/>
      <c r="M349" s="141"/>
      <c r="N349" s="147"/>
      <c r="O349" s="147"/>
      <c r="P349" s="147"/>
      <c r="Q349" s="129"/>
      <c r="R349" s="129"/>
      <c r="S349" s="141"/>
      <c r="T349" s="145"/>
      <c r="U349" s="139"/>
      <c r="V349" s="139"/>
      <c r="W349" s="128"/>
    </row>
    <row r="350" s="124" customFormat="true" ht="18" hidden="false" customHeight="true" outlineLevel="0" collapsed="false">
      <c r="B350" s="129"/>
      <c r="C350" s="129"/>
      <c r="D350" s="129"/>
      <c r="E350" s="3"/>
      <c r="F350" s="130"/>
      <c r="G350" s="141"/>
      <c r="H350" s="141"/>
      <c r="I350" s="141"/>
      <c r="J350" s="141"/>
      <c r="K350" s="141"/>
      <c r="L350" s="141"/>
      <c r="M350" s="141"/>
      <c r="N350" s="147"/>
      <c r="O350" s="147"/>
      <c r="P350" s="147"/>
      <c r="Q350" s="129"/>
      <c r="R350" s="129"/>
      <c r="S350" s="141"/>
      <c r="T350" s="145"/>
      <c r="U350" s="139"/>
      <c r="V350" s="139"/>
      <c r="W350" s="128"/>
    </row>
    <row r="351" s="124" customFormat="true" ht="18" hidden="false" customHeight="true" outlineLevel="0" collapsed="false">
      <c r="B351" s="129"/>
      <c r="C351" s="129"/>
      <c r="D351" s="129"/>
      <c r="E351" s="3"/>
      <c r="F351" s="130"/>
      <c r="G351" s="141"/>
      <c r="H351" s="141"/>
      <c r="I351" s="141"/>
      <c r="J351" s="141"/>
      <c r="K351" s="141"/>
      <c r="L351" s="141"/>
      <c r="M351" s="141"/>
      <c r="N351" s="147"/>
      <c r="O351" s="147"/>
      <c r="P351" s="147"/>
      <c r="Q351" s="129"/>
      <c r="R351" s="129"/>
      <c r="S351" s="141"/>
      <c r="T351" s="145"/>
      <c r="U351" s="139"/>
      <c r="V351" s="139"/>
      <c r="W351" s="128"/>
    </row>
    <row r="352" s="124" customFormat="true" ht="18" hidden="false" customHeight="true" outlineLevel="0" collapsed="false">
      <c r="B352" s="129"/>
      <c r="C352" s="129"/>
      <c r="D352" s="129"/>
      <c r="E352" s="3"/>
      <c r="F352" s="130"/>
      <c r="G352" s="141"/>
      <c r="H352" s="141"/>
      <c r="I352" s="141"/>
      <c r="J352" s="141"/>
      <c r="K352" s="141"/>
      <c r="L352" s="141"/>
      <c r="M352" s="141"/>
      <c r="N352" s="147"/>
      <c r="O352" s="147"/>
      <c r="P352" s="147"/>
      <c r="Q352" s="129"/>
      <c r="R352" s="129"/>
      <c r="S352" s="141"/>
      <c r="T352" s="145"/>
      <c r="U352" s="139"/>
      <c r="V352" s="139"/>
      <c r="W352" s="128"/>
    </row>
    <row r="353" s="124" customFormat="true" ht="18" hidden="false" customHeight="true" outlineLevel="0" collapsed="false">
      <c r="B353" s="129"/>
      <c r="C353" s="129"/>
      <c r="D353" s="129"/>
      <c r="E353" s="3"/>
      <c r="F353" s="130"/>
      <c r="G353" s="141"/>
      <c r="H353" s="141"/>
      <c r="I353" s="141"/>
      <c r="J353" s="141"/>
      <c r="K353" s="141"/>
      <c r="L353" s="141"/>
      <c r="M353" s="141"/>
      <c r="N353" s="147"/>
      <c r="O353" s="147"/>
      <c r="P353" s="147"/>
      <c r="Q353" s="129"/>
      <c r="R353" s="129"/>
      <c r="S353" s="141"/>
      <c r="T353" s="145"/>
      <c r="U353" s="139"/>
      <c r="V353" s="139"/>
      <c r="W353" s="128"/>
    </row>
    <row r="354" s="124" customFormat="true" ht="18" hidden="false" customHeight="true" outlineLevel="0" collapsed="false">
      <c r="B354" s="129"/>
      <c r="C354" s="129"/>
      <c r="D354" s="129"/>
      <c r="E354" s="3"/>
      <c r="F354" s="130"/>
      <c r="G354" s="141"/>
      <c r="H354" s="141"/>
      <c r="I354" s="141"/>
      <c r="J354" s="141"/>
      <c r="K354" s="141"/>
      <c r="L354" s="141"/>
      <c r="M354" s="141"/>
      <c r="N354" s="147"/>
      <c r="O354" s="147"/>
      <c r="P354" s="147"/>
      <c r="Q354" s="129"/>
      <c r="R354" s="129"/>
      <c r="S354" s="141"/>
      <c r="T354" s="145"/>
      <c r="U354" s="139"/>
      <c r="V354" s="139"/>
      <c r="W354" s="128"/>
    </row>
    <row r="355" s="124" customFormat="true" ht="18" hidden="false" customHeight="true" outlineLevel="0" collapsed="false">
      <c r="B355" s="129"/>
      <c r="C355" s="129"/>
      <c r="D355" s="129"/>
      <c r="E355" s="3"/>
      <c r="F355" s="130"/>
      <c r="G355" s="141"/>
      <c r="H355" s="141"/>
      <c r="I355" s="141"/>
      <c r="J355" s="141"/>
      <c r="K355" s="141"/>
      <c r="L355" s="141"/>
      <c r="M355" s="141"/>
      <c r="N355" s="147"/>
      <c r="O355" s="147"/>
      <c r="P355" s="147"/>
      <c r="Q355" s="129"/>
      <c r="R355" s="129"/>
      <c r="S355" s="141"/>
      <c r="T355" s="145"/>
      <c r="U355" s="139"/>
      <c r="V355" s="139"/>
      <c r="W355" s="128"/>
    </row>
    <row r="356" s="124" customFormat="true" ht="18" hidden="false" customHeight="true" outlineLevel="0" collapsed="false">
      <c r="B356" s="129"/>
      <c r="C356" s="129"/>
      <c r="D356" s="129"/>
      <c r="E356" s="3"/>
      <c r="F356" s="130"/>
      <c r="G356" s="141"/>
      <c r="H356" s="141"/>
      <c r="I356" s="141"/>
      <c r="J356" s="141"/>
      <c r="K356" s="141"/>
      <c r="L356" s="141"/>
      <c r="M356" s="141"/>
      <c r="N356" s="147"/>
      <c r="O356" s="147"/>
      <c r="P356" s="147"/>
      <c r="Q356" s="129"/>
      <c r="R356" s="129"/>
      <c r="S356" s="141"/>
      <c r="T356" s="145"/>
      <c r="U356" s="139"/>
      <c r="V356" s="139"/>
      <c r="W356" s="128"/>
    </row>
    <row r="357" s="124" customFormat="true" ht="18" hidden="false" customHeight="true" outlineLevel="0" collapsed="false">
      <c r="B357" s="129"/>
      <c r="C357" s="129"/>
      <c r="D357" s="129"/>
      <c r="E357" s="3"/>
      <c r="F357" s="130"/>
      <c r="G357" s="141"/>
      <c r="H357" s="141"/>
      <c r="I357" s="141"/>
      <c r="J357" s="141"/>
      <c r="K357" s="141"/>
      <c r="L357" s="141"/>
      <c r="M357" s="141"/>
      <c r="N357" s="147"/>
      <c r="O357" s="147"/>
      <c r="P357" s="147"/>
      <c r="Q357" s="129"/>
      <c r="R357" s="129"/>
      <c r="S357" s="141"/>
      <c r="T357" s="145"/>
      <c r="U357" s="139"/>
      <c r="V357" s="139"/>
      <c r="W357" s="128"/>
    </row>
    <row r="358" s="124" customFormat="true" ht="18" hidden="false" customHeight="true" outlineLevel="0" collapsed="false">
      <c r="B358" s="129"/>
      <c r="C358" s="129"/>
      <c r="D358" s="129"/>
      <c r="E358" s="3"/>
      <c r="F358" s="130"/>
      <c r="G358" s="141"/>
      <c r="H358" s="141"/>
      <c r="I358" s="141"/>
      <c r="J358" s="141"/>
      <c r="K358" s="141"/>
      <c r="L358" s="141"/>
      <c r="M358" s="141"/>
      <c r="N358" s="147"/>
      <c r="O358" s="147"/>
      <c r="P358" s="147"/>
      <c r="Q358" s="129"/>
      <c r="R358" s="129"/>
      <c r="S358" s="141"/>
      <c r="T358" s="145"/>
      <c r="U358" s="139"/>
      <c r="V358" s="139"/>
      <c r="W358" s="128"/>
    </row>
    <row r="359" s="124" customFormat="true" ht="18" hidden="false" customHeight="true" outlineLevel="0" collapsed="false">
      <c r="B359" s="129"/>
      <c r="C359" s="129"/>
      <c r="D359" s="129"/>
      <c r="E359" s="3"/>
      <c r="F359" s="130"/>
      <c r="G359" s="141"/>
      <c r="H359" s="141"/>
      <c r="I359" s="141"/>
      <c r="J359" s="141"/>
      <c r="K359" s="141"/>
      <c r="L359" s="141"/>
      <c r="M359" s="141"/>
      <c r="N359" s="147"/>
      <c r="O359" s="147"/>
      <c r="P359" s="147"/>
      <c r="Q359" s="129"/>
      <c r="R359" s="129"/>
      <c r="S359" s="141"/>
      <c r="T359" s="145"/>
      <c r="U359" s="139"/>
      <c r="V359" s="139"/>
      <c r="W359" s="128"/>
    </row>
    <row r="360" s="124" customFormat="true" ht="18" hidden="false" customHeight="true" outlineLevel="0" collapsed="false">
      <c r="B360" s="129"/>
      <c r="C360" s="129"/>
      <c r="D360" s="129"/>
      <c r="E360" s="3"/>
      <c r="F360" s="130"/>
      <c r="G360" s="141"/>
      <c r="H360" s="141"/>
      <c r="I360" s="141"/>
      <c r="J360" s="141"/>
      <c r="K360" s="141"/>
      <c r="L360" s="141"/>
      <c r="M360" s="141"/>
      <c r="N360" s="147"/>
      <c r="O360" s="147"/>
      <c r="P360" s="147"/>
      <c r="Q360" s="129"/>
      <c r="R360" s="129"/>
      <c r="S360" s="141"/>
      <c r="T360" s="145"/>
      <c r="U360" s="139"/>
      <c r="V360" s="139"/>
      <c r="W360" s="128"/>
    </row>
    <row r="361" s="124" customFormat="true" ht="18" hidden="false" customHeight="true" outlineLevel="0" collapsed="false">
      <c r="B361" s="129"/>
      <c r="C361" s="129"/>
      <c r="D361" s="129"/>
      <c r="E361" s="3"/>
      <c r="F361" s="130"/>
      <c r="G361" s="141"/>
      <c r="H361" s="141"/>
      <c r="I361" s="141"/>
      <c r="J361" s="141"/>
      <c r="K361" s="141"/>
      <c r="L361" s="141"/>
      <c r="M361" s="141"/>
      <c r="N361" s="147"/>
      <c r="O361" s="147"/>
      <c r="P361" s="147"/>
      <c r="Q361" s="129"/>
      <c r="R361" s="129"/>
      <c r="S361" s="141"/>
      <c r="T361" s="145"/>
      <c r="U361" s="139"/>
      <c r="V361" s="139"/>
      <c r="W361" s="128"/>
    </row>
    <row r="362" s="124" customFormat="true" ht="18" hidden="false" customHeight="true" outlineLevel="0" collapsed="false">
      <c r="B362" s="129"/>
      <c r="C362" s="129"/>
      <c r="D362" s="129"/>
      <c r="E362" s="3"/>
      <c r="F362" s="130"/>
      <c r="G362" s="141"/>
      <c r="H362" s="141"/>
      <c r="I362" s="141"/>
      <c r="J362" s="141"/>
      <c r="K362" s="141"/>
      <c r="L362" s="141"/>
      <c r="M362" s="141"/>
      <c r="N362" s="147"/>
      <c r="O362" s="147"/>
      <c r="P362" s="147"/>
      <c r="Q362" s="129"/>
      <c r="R362" s="129"/>
      <c r="S362" s="141"/>
      <c r="T362" s="145"/>
      <c r="U362" s="139"/>
      <c r="V362" s="139"/>
      <c r="W362" s="128"/>
    </row>
    <row r="363" s="124" customFormat="true" ht="18" hidden="false" customHeight="true" outlineLevel="0" collapsed="false">
      <c r="B363" s="129"/>
      <c r="C363" s="129"/>
      <c r="D363" s="129"/>
      <c r="E363" s="3"/>
      <c r="F363" s="130"/>
      <c r="G363" s="141"/>
      <c r="H363" s="141"/>
      <c r="I363" s="141"/>
      <c r="J363" s="141"/>
      <c r="K363" s="141"/>
      <c r="L363" s="141"/>
      <c r="M363" s="141"/>
      <c r="N363" s="147"/>
      <c r="O363" s="147"/>
      <c r="P363" s="147"/>
      <c r="Q363" s="129"/>
      <c r="R363" s="129"/>
      <c r="S363" s="141"/>
      <c r="T363" s="145"/>
      <c r="U363" s="139"/>
      <c r="V363" s="139"/>
      <c r="W363" s="128"/>
    </row>
    <row r="364" s="124" customFormat="true" ht="18" hidden="false" customHeight="true" outlineLevel="0" collapsed="false">
      <c r="B364" s="129"/>
      <c r="C364" s="129"/>
      <c r="D364" s="129"/>
      <c r="E364" s="3"/>
      <c r="F364" s="130"/>
      <c r="G364" s="141"/>
      <c r="H364" s="141"/>
      <c r="I364" s="141"/>
      <c r="J364" s="141"/>
      <c r="K364" s="141"/>
      <c r="L364" s="141"/>
      <c r="M364" s="141"/>
      <c r="N364" s="147"/>
      <c r="O364" s="147"/>
      <c r="P364" s="147"/>
      <c r="Q364" s="129"/>
      <c r="R364" s="129"/>
      <c r="S364" s="141"/>
      <c r="T364" s="145"/>
      <c r="U364" s="139"/>
      <c r="V364" s="139"/>
      <c r="W364" s="128"/>
    </row>
    <row r="365" s="124" customFormat="true" ht="18" hidden="false" customHeight="true" outlineLevel="0" collapsed="false">
      <c r="B365" s="129"/>
      <c r="C365" s="129"/>
      <c r="D365" s="129"/>
      <c r="E365" s="3"/>
      <c r="F365" s="130"/>
      <c r="G365" s="141"/>
      <c r="H365" s="141"/>
      <c r="I365" s="141"/>
      <c r="J365" s="141"/>
      <c r="K365" s="141"/>
      <c r="L365" s="141"/>
      <c r="M365" s="141"/>
      <c r="N365" s="147"/>
      <c r="O365" s="147"/>
      <c r="P365" s="147"/>
      <c r="Q365" s="129"/>
      <c r="R365" s="129"/>
      <c r="S365" s="141"/>
      <c r="T365" s="145"/>
      <c r="U365" s="139"/>
      <c r="V365" s="139"/>
      <c r="W365" s="128"/>
    </row>
    <row r="366" s="124" customFormat="true" ht="18" hidden="false" customHeight="true" outlineLevel="0" collapsed="false">
      <c r="B366" s="129"/>
      <c r="C366" s="129"/>
      <c r="D366" s="129"/>
      <c r="E366" s="3"/>
      <c r="F366" s="130"/>
      <c r="G366" s="141"/>
      <c r="H366" s="141"/>
      <c r="I366" s="141"/>
      <c r="J366" s="141"/>
      <c r="K366" s="141"/>
      <c r="L366" s="141"/>
      <c r="M366" s="141"/>
      <c r="N366" s="147"/>
      <c r="O366" s="147"/>
      <c r="P366" s="147"/>
      <c r="Q366" s="129"/>
      <c r="R366" s="129"/>
      <c r="S366" s="141"/>
      <c r="T366" s="145"/>
      <c r="U366" s="139"/>
      <c r="V366" s="139"/>
      <c r="W366" s="128"/>
    </row>
    <row r="367" s="124" customFormat="true" ht="18" hidden="false" customHeight="true" outlineLevel="0" collapsed="false">
      <c r="B367" s="129"/>
      <c r="C367" s="129"/>
      <c r="D367" s="129"/>
      <c r="E367" s="3"/>
      <c r="F367" s="130"/>
      <c r="G367" s="141"/>
      <c r="H367" s="141"/>
      <c r="I367" s="141"/>
      <c r="J367" s="141"/>
      <c r="K367" s="141"/>
      <c r="L367" s="141"/>
      <c r="M367" s="141"/>
      <c r="N367" s="147"/>
      <c r="O367" s="147"/>
      <c r="P367" s="147"/>
      <c r="Q367" s="129"/>
      <c r="R367" s="129"/>
      <c r="S367" s="141"/>
      <c r="T367" s="145"/>
      <c r="U367" s="139"/>
      <c r="V367" s="139"/>
      <c r="W367" s="128"/>
    </row>
    <row r="368" s="124" customFormat="true" ht="18" hidden="false" customHeight="true" outlineLevel="0" collapsed="false">
      <c r="B368" s="129"/>
      <c r="C368" s="129"/>
      <c r="D368" s="129"/>
      <c r="E368" s="3"/>
      <c r="F368" s="130"/>
      <c r="G368" s="141"/>
      <c r="H368" s="141"/>
      <c r="I368" s="141"/>
      <c r="J368" s="141"/>
      <c r="K368" s="141"/>
      <c r="L368" s="141"/>
      <c r="M368" s="141"/>
      <c r="N368" s="147"/>
      <c r="O368" s="147"/>
      <c r="P368" s="147"/>
      <c r="Q368" s="129"/>
      <c r="R368" s="129"/>
      <c r="S368" s="141"/>
      <c r="T368" s="145"/>
      <c r="U368" s="139"/>
      <c r="V368" s="139"/>
      <c r="W368" s="128"/>
    </row>
    <row r="369" s="124" customFormat="true" ht="18" hidden="false" customHeight="true" outlineLevel="0" collapsed="false">
      <c r="B369" s="129"/>
      <c r="C369" s="129"/>
      <c r="D369" s="129"/>
      <c r="E369" s="3"/>
      <c r="F369" s="130"/>
      <c r="G369" s="141"/>
      <c r="H369" s="141"/>
      <c r="I369" s="141"/>
      <c r="J369" s="141"/>
      <c r="K369" s="141"/>
      <c r="L369" s="141"/>
      <c r="M369" s="141"/>
      <c r="N369" s="147"/>
      <c r="O369" s="147"/>
      <c r="P369" s="147"/>
      <c r="Q369" s="129"/>
      <c r="R369" s="129"/>
      <c r="S369" s="141"/>
      <c r="T369" s="145"/>
      <c r="U369" s="139"/>
      <c r="V369" s="139"/>
      <c r="W369" s="128"/>
    </row>
    <row r="370" s="124" customFormat="true" ht="18" hidden="false" customHeight="true" outlineLevel="0" collapsed="false">
      <c r="B370" s="129"/>
      <c r="C370" s="129"/>
      <c r="D370" s="129"/>
      <c r="E370" s="3"/>
      <c r="F370" s="130"/>
      <c r="G370" s="141"/>
      <c r="H370" s="141"/>
      <c r="I370" s="141"/>
      <c r="J370" s="141"/>
      <c r="K370" s="141"/>
      <c r="L370" s="141"/>
      <c r="M370" s="141"/>
      <c r="N370" s="147"/>
      <c r="O370" s="147"/>
      <c r="P370" s="147"/>
      <c r="Q370" s="129"/>
      <c r="R370" s="129"/>
      <c r="S370" s="141"/>
      <c r="T370" s="145"/>
      <c r="U370" s="139"/>
      <c r="V370" s="139"/>
      <c r="W370" s="128"/>
    </row>
    <row r="371" s="124" customFormat="true" ht="18" hidden="false" customHeight="true" outlineLevel="0" collapsed="false">
      <c r="B371" s="129"/>
      <c r="C371" s="129"/>
      <c r="D371" s="129"/>
      <c r="E371" s="3"/>
      <c r="F371" s="130"/>
      <c r="G371" s="141"/>
      <c r="H371" s="141"/>
      <c r="I371" s="141"/>
      <c r="J371" s="141"/>
      <c r="K371" s="141"/>
      <c r="L371" s="141"/>
      <c r="M371" s="141"/>
      <c r="N371" s="147"/>
      <c r="O371" s="147"/>
      <c r="P371" s="147"/>
      <c r="Q371" s="129"/>
      <c r="R371" s="129"/>
      <c r="S371" s="141"/>
      <c r="T371" s="145"/>
      <c r="U371" s="139"/>
      <c r="V371" s="139"/>
      <c r="W371" s="128"/>
    </row>
    <row r="372" s="124" customFormat="true" ht="18" hidden="false" customHeight="true" outlineLevel="0" collapsed="false">
      <c r="B372" s="129"/>
      <c r="C372" s="129"/>
      <c r="D372" s="129"/>
      <c r="E372" s="3"/>
      <c r="F372" s="130"/>
      <c r="G372" s="141"/>
      <c r="H372" s="141"/>
      <c r="I372" s="141"/>
      <c r="J372" s="141"/>
      <c r="K372" s="141"/>
      <c r="L372" s="141"/>
      <c r="M372" s="141"/>
      <c r="N372" s="147"/>
      <c r="O372" s="147"/>
      <c r="P372" s="147"/>
      <c r="Q372" s="129"/>
      <c r="R372" s="129"/>
      <c r="S372" s="141"/>
      <c r="T372" s="145"/>
      <c r="U372" s="139"/>
      <c r="V372" s="139"/>
      <c r="W372" s="128"/>
    </row>
    <row r="373" s="124" customFormat="true" ht="18" hidden="false" customHeight="true" outlineLevel="0" collapsed="false">
      <c r="B373" s="129"/>
      <c r="C373" s="129"/>
      <c r="D373" s="129"/>
      <c r="E373" s="3"/>
      <c r="F373" s="130"/>
      <c r="G373" s="141"/>
      <c r="H373" s="141"/>
      <c r="I373" s="141"/>
      <c r="J373" s="141"/>
      <c r="K373" s="141"/>
      <c r="L373" s="141"/>
      <c r="M373" s="141"/>
      <c r="N373" s="147"/>
      <c r="O373" s="147"/>
      <c r="P373" s="147"/>
      <c r="Q373" s="129"/>
      <c r="R373" s="129"/>
      <c r="S373" s="141"/>
      <c r="T373" s="145"/>
      <c r="U373" s="139"/>
      <c r="V373" s="139"/>
      <c r="W373" s="128"/>
    </row>
    <row r="374" s="124" customFormat="true" ht="18" hidden="false" customHeight="true" outlineLevel="0" collapsed="false">
      <c r="B374" s="129"/>
      <c r="C374" s="129"/>
      <c r="D374" s="129"/>
      <c r="E374" s="3"/>
      <c r="F374" s="130"/>
      <c r="G374" s="141"/>
      <c r="H374" s="141"/>
      <c r="I374" s="141"/>
      <c r="J374" s="141"/>
      <c r="K374" s="141"/>
      <c r="L374" s="141"/>
      <c r="M374" s="141"/>
      <c r="N374" s="147"/>
      <c r="O374" s="147"/>
      <c r="P374" s="147"/>
      <c r="Q374" s="129"/>
      <c r="R374" s="129"/>
      <c r="S374" s="141"/>
      <c r="T374" s="145"/>
      <c r="U374" s="139"/>
      <c r="V374" s="139"/>
      <c r="W374" s="128"/>
    </row>
    <row r="375" s="124" customFormat="true" ht="18" hidden="false" customHeight="true" outlineLevel="0" collapsed="false">
      <c r="B375" s="129"/>
      <c r="C375" s="129"/>
      <c r="D375" s="129"/>
      <c r="E375" s="3"/>
      <c r="F375" s="130"/>
      <c r="G375" s="141"/>
      <c r="H375" s="141"/>
      <c r="I375" s="141"/>
      <c r="J375" s="141"/>
      <c r="K375" s="141"/>
      <c r="L375" s="141"/>
      <c r="M375" s="141"/>
      <c r="N375" s="147"/>
      <c r="O375" s="147"/>
      <c r="P375" s="147"/>
      <c r="Q375" s="129"/>
      <c r="R375" s="129"/>
      <c r="S375" s="141"/>
      <c r="T375" s="145"/>
      <c r="U375" s="139"/>
      <c r="V375" s="139"/>
      <c r="W375" s="128"/>
    </row>
    <row r="376" s="124" customFormat="true" ht="18" hidden="false" customHeight="true" outlineLevel="0" collapsed="false">
      <c r="B376" s="129"/>
      <c r="C376" s="129"/>
      <c r="D376" s="129"/>
      <c r="E376" s="3"/>
      <c r="F376" s="130"/>
      <c r="G376" s="141"/>
      <c r="H376" s="141"/>
      <c r="I376" s="141"/>
      <c r="J376" s="141"/>
      <c r="K376" s="141"/>
      <c r="L376" s="141"/>
      <c r="M376" s="141"/>
      <c r="N376" s="147"/>
      <c r="O376" s="147"/>
      <c r="P376" s="147"/>
      <c r="Q376" s="129"/>
      <c r="R376" s="129"/>
      <c r="S376" s="141"/>
      <c r="T376" s="145"/>
      <c r="U376" s="139"/>
      <c r="V376" s="139"/>
      <c r="W376" s="128"/>
    </row>
    <row r="377" s="124" customFormat="true" ht="18" hidden="false" customHeight="true" outlineLevel="0" collapsed="false">
      <c r="B377" s="129"/>
      <c r="C377" s="129"/>
      <c r="D377" s="129"/>
      <c r="E377" s="3"/>
      <c r="F377" s="130"/>
      <c r="G377" s="141"/>
      <c r="H377" s="141"/>
      <c r="I377" s="141"/>
      <c r="J377" s="141"/>
      <c r="K377" s="141"/>
      <c r="L377" s="141"/>
      <c r="M377" s="141"/>
      <c r="N377" s="147"/>
      <c r="O377" s="147"/>
      <c r="P377" s="147"/>
      <c r="Q377" s="129"/>
      <c r="R377" s="129"/>
      <c r="S377" s="141"/>
      <c r="T377" s="145"/>
      <c r="U377" s="139"/>
      <c r="V377" s="139"/>
      <c r="W377" s="128"/>
    </row>
    <row r="378" s="124" customFormat="true" ht="18" hidden="false" customHeight="true" outlineLevel="0" collapsed="false">
      <c r="B378" s="129"/>
      <c r="C378" s="129"/>
      <c r="D378" s="129"/>
      <c r="E378" s="3"/>
      <c r="F378" s="130"/>
      <c r="G378" s="141"/>
      <c r="H378" s="141"/>
      <c r="I378" s="141"/>
      <c r="J378" s="141"/>
      <c r="K378" s="141"/>
      <c r="L378" s="141"/>
      <c r="M378" s="141"/>
      <c r="N378" s="147"/>
      <c r="O378" s="147"/>
      <c r="P378" s="147"/>
      <c r="Q378" s="129"/>
      <c r="R378" s="129"/>
      <c r="S378" s="141"/>
      <c r="T378" s="145"/>
      <c r="U378" s="139"/>
      <c r="V378" s="139"/>
      <c r="W378" s="128"/>
    </row>
    <row r="379" s="124" customFormat="true" ht="18" hidden="false" customHeight="true" outlineLevel="0" collapsed="false">
      <c r="B379" s="129"/>
      <c r="C379" s="129"/>
      <c r="D379" s="129"/>
      <c r="E379" s="3"/>
      <c r="F379" s="130"/>
      <c r="G379" s="141"/>
      <c r="H379" s="141"/>
      <c r="I379" s="141"/>
      <c r="J379" s="141"/>
      <c r="K379" s="141"/>
      <c r="L379" s="141"/>
      <c r="M379" s="141"/>
      <c r="N379" s="147"/>
      <c r="O379" s="147"/>
      <c r="P379" s="147"/>
      <c r="Q379" s="129"/>
      <c r="R379" s="129"/>
      <c r="S379" s="141"/>
      <c r="T379" s="145"/>
      <c r="U379" s="139"/>
      <c r="V379" s="139"/>
      <c r="W379" s="128"/>
    </row>
    <row r="380" s="124" customFormat="true" ht="18" hidden="false" customHeight="true" outlineLevel="0" collapsed="false">
      <c r="B380" s="129"/>
      <c r="C380" s="129"/>
      <c r="D380" s="129"/>
      <c r="E380" s="3"/>
      <c r="F380" s="130"/>
      <c r="G380" s="141"/>
      <c r="H380" s="141"/>
      <c r="I380" s="141"/>
      <c r="J380" s="141"/>
      <c r="K380" s="141"/>
      <c r="L380" s="141"/>
      <c r="M380" s="141"/>
      <c r="N380" s="147"/>
      <c r="O380" s="147"/>
      <c r="P380" s="147"/>
      <c r="Q380" s="129"/>
      <c r="R380" s="129"/>
      <c r="S380" s="141"/>
      <c r="T380" s="145"/>
      <c r="U380" s="139"/>
      <c r="V380" s="139"/>
      <c r="W380" s="128"/>
    </row>
    <row r="381" s="124" customFormat="true" ht="18" hidden="false" customHeight="true" outlineLevel="0" collapsed="false">
      <c r="B381" s="129"/>
      <c r="C381" s="129"/>
      <c r="D381" s="129"/>
      <c r="E381" s="3"/>
      <c r="F381" s="130"/>
      <c r="G381" s="141"/>
      <c r="H381" s="141"/>
      <c r="I381" s="141"/>
      <c r="J381" s="141"/>
      <c r="K381" s="141"/>
      <c r="L381" s="141"/>
      <c r="M381" s="141"/>
      <c r="N381" s="147"/>
      <c r="O381" s="147"/>
      <c r="P381" s="147"/>
      <c r="Q381" s="129"/>
      <c r="R381" s="129"/>
      <c r="S381" s="141"/>
      <c r="T381" s="145"/>
      <c r="U381" s="139"/>
      <c r="V381" s="139"/>
      <c r="W381" s="128"/>
    </row>
    <row r="382" s="124" customFormat="true" ht="18" hidden="false" customHeight="true" outlineLevel="0" collapsed="false">
      <c r="B382" s="129"/>
      <c r="C382" s="129"/>
      <c r="D382" s="129"/>
      <c r="E382" s="3"/>
      <c r="F382" s="130"/>
      <c r="G382" s="141"/>
      <c r="H382" s="141"/>
      <c r="I382" s="141"/>
      <c r="J382" s="141"/>
      <c r="K382" s="141"/>
      <c r="L382" s="141"/>
      <c r="M382" s="141"/>
      <c r="N382" s="147"/>
      <c r="O382" s="147"/>
      <c r="P382" s="147"/>
      <c r="Q382" s="129"/>
      <c r="R382" s="129"/>
      <c r="S382" s="141"/>
      <c r="T382" s="145"/>
      <c r="U382" s="139"/>
      <c r="V382" s="139"/>
      <c r="W382" s="128"/>
    </row>
    <row r="383" s="124" customFormat="true" ht="18" hidden="false" customHeight="true" outlineLevel="0" collapsed="false">
      <c r="B383" s="129"/>
      <c r="C383" s="129"/>
      <c r="D383" s="129"/>
      <c r="E383" s="3"/>
      <c r="F383" s="130"/>
      <c r="G383" s="141"/>
      <c r="H383" s="141"/>
      <c r="I383" s="141"/>
      <c r="J383" s="141"/>
      <c r="K383" s="141"/>
      <c r="L383" s="141"/>
      <c r="M383" s="141"/>
      <c r="N383" s="147"/>
      <c r="O383" s="147"/>
      <c r="P383" s="147"/>
      <c r="Q383" s="129"/>
      <c r="R383" s="129"/>
      <c r="S383" s="141"/>
      <c r="T383" s="145"/>
      <c r="U383" s="139"/>
      <c r="V383" s="139"/>
      <c r="W383" s="128"/>
    </row>
    <row r="384" s="124" customFormat="true" ht="18" hidden="false" customHeight="true" outlineLevel="0" collapsed="false">
      <c r="B384" s="129"/>
      <c r="C384" s="129"/>
      <c r="D384" s="129"/>
      <c r="E384" s="3"/>
      <c r="F384" s="130"/>
      <c r="G384" s="141"/>
      <c r="H384" s="141"/>
      <c r="I384" s="141"/>
      <c r="J384" s="141"/>
      <c r="K384" s="141"/>
      <c r="L384" s="141"/>
      <c r="M384" s="141"/>
      <c r="N384" s="147"/>
      <c r="O384" s="147"/>
      <c r="P384" s="147"/>
      <c r="Q384" s="129"/>
      <c r="R384" s="129"/>
      <c r="S384" s="141"/>
      <c r="T384" s="145"/>
      <c r="U384" s="139"/>
      <c r="V384" s="139"/>
      <c r="W384" s="128"/>
    </row>
    <row r="385" s="124" customFormat="true" ht="18" hidden="false" customHeight="true" outlineLevel="0" collapsed="false">
      <c r="B385" s="129"/>
      <c r="C385" s="129"/>
      <c r="D385" s="129"/>
      <c r="E385" s="3"/>
      <c r="F385" s="130"/>
      <c r="G385" s="141"/>
      <c r="H385" s="141"/>
      <c r="I385" s="141"/>
      <c r="J385" s="141"/>
      <c r="K385" s="141"/>
      <c r="L385" s="141"/>
      <c r="M385" s="141"/>
      <c r="N385" s="147"/>
      <c r="O385" s="147"/>
      <c r="P385" s="147"/>
      <c r="Q385" s="129"/>
      <c r="R385" s="129"/>
      <c r="S385" s="141"/>
      <c r="T385" s="145"/>
      <c r="U385" s="139"/>
      <c r="V385" s="139"/>
      <c r="W385" s="128"/>
    </row>
    <row r="386" s="124" customFormat="true" ht="18" hidden="false" customHeight="true" outlineLevel="0" collapsed="false">
      <c r="B386" s="129"/>
      <c r="C386" s="129"/>
      <c r="D386" s="129"/>
      <c r="E386" s="3"/>
      <c r="F386" s="130"/>
      <c r="G386" s="141"/>
      <c r="H386" s="141"/>
      <c r="I386" s="141"/>
      <c r="J386" s="141"/>
      <c r="K386" s="141"/>
      <c r="L386" s="141"/>
      <c r="M386" s="141"/>
      <c r="N386" s="147"/>
      <c r="O386" s="147"/>
      <c r="P386" s="147"/>
      <c r="Q386" s="129"/>
      <c r="R386" s="129"/>
      <c r="S386" s="141"/>
      <c r="T386" s="145"/>
      <c r="U386" s="139"/>
      <c r="V386" s="139"/>
      <c r="W386" s="128"/>
    </row>
    <row r="387" s="124" customFormat="true" ht="18" hidden="false" customHeight="true" outlineLevel="0" collapsed="false">
      <c r="B387" s="129"/>
      <c r="C387" s="129"/>
      <c r="D387" s="129"/>
      <c r="E387" s="3"/>
      <c r="F387" s="130"/>
      <c r="G387" s="141"/>
      <c r="H387" s="141"/>
      <c r="I387" s="141"/>
      <c r="J387" s="141"/>
      <c r="K387" s="141"/>
      <c r="L387" s="141"/>
      <c r="M387" s="141"/>
      <c r="N387" s="147"/>
      <c r="O387" s="147"/>
      <c r="P387" s="147"/>
      <c r="Q387" s="129"/>
      <c r="R387" s="129"/>
      <c r="S387" s="141"/>
      <c r="T387" s="145"/>
      <c r="U387" s="139"/>
      <c r="V387" s="139"/>
      <c r="W387" s="128"/>
    </row>
    <row r="388" s="124" customFormat="true" ht="18" hidden="false" customHeight="true" outlineLevel="0" collapsed="false">
      <c r="B388" s="129"/>
      <c r="C388" s="129"/>
      <c r="D388" s="129"/>
      <c r="E388" s="3"/>
      <c r="F388" s="130"/>
      <c r="G388" s="141"/>
      <c r="H388" s="141"/>
      <c r="I388" s="141"/>
      <c r="J388" s="141"/>
      <c r="K388" s="141"/>
      <c r="L388" s="141"/>
      <c r="M388" s="141"/>
      <c r="N388" s="147"/>
      <c r="O388" s="147"/>
      <c r="P388" s="147"/>
      <c r="Q388" s="129"/>
      <c r="R388" s="129"/>
      <c r="S388" s="141"/>
      <c r="T388" s="145"/>
      <c r="U388" s="139"/>
      <c r="V388" s="139"/>
      <c r="W388" s="128"/>
    </row>
    <row r="389" s="124" customFormat="true" ht="18" hidden="false" customHeight="true" outlineLevel="0" collapsed="false">
      <c r="B389" s="129"/>
      <c r="C389" s="129"/>
      <c r="D389" s="129"/>
      <c r="E389" s="3"/>
      <c r="F389" s="130"/>
      <c r="G389" s="141"/>
      <c r="H389" s="141"/>
      <c r="I389" s="141"/>
      <c r="J389" s="141"/>
      <c r="K389" s="141"/>
      <c r="L389" s="141"/>
      <c r="M389" s="141"/>
      <c r="N389" s="147"/>
      <c r="O389" s="147"/>
      <c r="P389" s="147"/>
      <c r="Q389" s="129"/>
      <c r="R389" s="129"/>
      <c r="S389" s="141"/>
      <c r="T389" s="145"/>
      <c r="U389" s="139"/>
      <c r="V389" s="139"/>
      <c r="W389" s="128"/>
    </row>
    <row r="390" s="124" customFormat="true" ht="18" hidden="false" customHeight="true" outlineLevel="0" collapsed="false">
      <c r="B390" s="129"/>
      <c r="C390" s="129"/>
      <c r="D390" s="129"/>
      <c r="E390" s="3"/>
      <c r="F390" s="130"/>
      <c r="G390" s="141"/>
      <c r="H390" s="141"/>
      <c r="I390" s="141"/>
      <c r="J390" s="141"/>
      <c r="K390" s="141"/>
      <c r="L390" s="141"/>
      <c r="M390" s="141"/>
      <c r="N390" s="147"/>
      <c r="O390" s="147"/>
      <c r="P390" s="147"/>
      <c r="Q390" s="129"/>
      <c r="R390" s="129"/>
      <c r="S390" s="141"/>
      <c r="T390" s="145"/>
      <c r="U390" s="139"/>
      <c r="V390" s="139"/>
      <c r="W390" s="128"/>
    </row>
    <row r="391" s="124" customFormat="true" ht="18" hidden="false" customHeight="true" outlineLevel="0" collapsed="false">
      <c r="B391" s="129"/>
      <c r="C391" s="129"/>
      <c r="D391" s="129"/>
      <c r="E391" s="3"/>
      <c r="F391" s="130"/>
      <c r="G391" s="141"/>
      <c r="H391" s="141"/>
      <c r="I391" s="141"/>
      <c r="J391" s="141"/>
      <c r="K391" s="141"/>
      <c r="L391" s="141"/>
      <c r="M391" s="141"/>
      <c r="N391" s="147"/>
      <c r="O391" s="147"/>
      <c r="P391" s="147"/>
      <c r="Q391" s="129"/>
      <c r="R391" s="129"/>
      <c r="S391" s="141"/>
      <c r="T391" s="145"/>
      <c r="U391" s="139"/>
      <c r="V391" s="139"/>
      <c r="W391" s="128"/>
    </row>
    <row r="392" s="124" customFormat="true" ht="18" hidden="false" customHeight="true" outlineLevel="0" collapsed="false">
      <c r="B392" s="129"/>
      <c r="C392" s="129"/>
      <c r="D392" s="129"/>
      <c r="E392" s="3"/>
      <c r="F392" s="130"/>
      <c r="G392" s="141"/>
      <c r="H392" s="141"/>
      <c r="I392" s="141"/>
      <c r="J392" s="141"/>
      <c r="K392" s="141"/>
      <c r="L392" s="141"/>
      <c r="M392" s="141"/>
      <c r="N392" s="147"/>
      <c r="O392" s="147"/>
      <c r="P392" s="147"/>
      <c r="Q392" s="129"/>
      <c r="R392" s="129"/>
      <c r="S392" s="141"/>
      <c r="T392" s="145"/>
      <c r="U392" s="139"/>
      <c r="V392" s="139"/>
      <c r="W392" s="128"/>
    </row>
    <row r="393" s="124" customFormat="true" ht="18" hidden="false" customHeight="true" outlineLevel="0" collapsed="false">
      <c r="B393" s="129"/>
      <c r="C393" s="129"/>
      <c r="D393" s="129"/>
      <c r="E393" s="3"/>
      <c r="F393" s="130"/>
      <c r="G393" s="141"/>
      <c r="H393" s="141"/>
      <c r="I393" s="141"/>
      <c r="J393" s="141"/>
      <c r="K393" s="141"/>
      <c r="L393" s="141"/>
      <c r="M393" s="141"/>
      <c r="N393" s="147"/>
      <c r="O393" s="147"/>
      <c r="P393" s="147"/>
      <c r="Q393" s="129"/>
      <c r="R393" s="129"/>
      <c r="S393" s="141"/>
      <c r="T393" s="145"/>
      <c r="U393" s="139"/>
      <c r="V393" s="139"/>
      <c r="W393" s="128"/>
    </row>
    <row r="394" s="124" customFormat="true" ht="18" hidden="false" customHeight="true" outlineLevel="0" collapsed="false">
      <c r="B394" s="129"/>
      <c r="C394" s="129"/>
      <c r="D394" s="129"/>
      <c r="E394" s="3"/>
      <c r="F394" s="130"/>
      <c r="G394" s="141"/>
      <c r="H394" s="141"/>
      <c r="I394" s="141"/>
      <c r="J394" s="141"/>
      <c r="K394" s="141"/>
      <c r="L394" s="141"/>
      <c r="M394" s="141"/>
      <c r="N394" s="147"/>
      <c r="O394" s="147"/>
      <c r="P394" s="147"/>
      <c r="Q394" s="129"/>
      <c r="R394" s="129"/>
      <c r="S394" s="141"/>
      <c r="T394" s="145"/>
      <c r="U394" s="139"/>
      <c r="V394" s="139"/>
      <c r="W394" s="128"/>
    </row>
    <row r="395" s="124" customFormat="true" ht="18" hidden="false" customHeight="true" outlineLevel="0" collapsed="false">
      <c r="B395" s="129"/>
      <c r="C395" s="129"/>
      <c r="D395" s="129"/>
      <c r="E395" s="3"/>
      <c r="F395" s="130"/>
      <c r="G395" s="141"/>
      <c r="H395" s="141"/>
      <c r="I395" s="141"/>
      <c r="J395" s="141"/>
      <c r="K395" s="141"/>
      <c r="L395" s="141"/>
      <c r="M395" s="141"/>
      <c r="N395" s="147"/>
      <c r="O395" s="147"/>
      <c r="P395" s="147"/>
      <c r="Q395" s="129"/>
      <c r="R395" s="129"/>
      <c r="S395" s="141"/>
      <c r="T395" s="145"/>
      <c r="U395" s="139"/>
      <c r="V395" s="139"/>
      <c r="W395" s="128"/>
    </row>
    <row r="396" s="124" customFormat="true" ht="18" hidden="false" customHeight="true" outlineLevel="0" collapsed="false">
      <c r="B396" s="129"/>
      <c r="C396" s="129"/>
      <c r="D396" s="129"/>
      <c r="E396" s="3"/>
      <c r="F396" s="130"/>
      <c r="G396" s="141"/>
      <c r="H396" s="141"/>
      <c r="I396" s="141"/>
      <c r="J396" s="141"/>
      <c r="K396" s="141"/>
      <c r="L396" s="141"/>
      <c r="M396" s="141"/>
      <c r="N396" s="147"/>
      <c r="O396" s="147"/>
      <c r="P396" s="147"/>
      <c r="Q396" s="129"/>
      <c r="R396" s="129"/>
      <c r="S396" s="141"/>
      <c r="T396" s="145"/>
      <c r="U396" s="139"/>
      <c r="V396" s="139"/>
      <c r="W396" s="128"/>
    </row>
    <row r="397" s="124" customFormat="true" ht="18" hidden="false" customHeight="true" outlineLevel="0" collapsed="false">
      <c r="B397" s="129"/>
      <c r="C397" s="129"/>
      <c r="D397" s="129"/>
      <c r="E397" s="3"/>
      <c r="F397" s="130"/>
      <c r="G397" s="141"/>
      <c r="H397" s="141"/>
      <c r="I397" s="141"/>
      <c r="J397" s="141"/>
      <c r="K397" s="141"/>
      <c r="L397" s="141"/>
      <c r="M397" s="141"/>
      <c r="N397" s="147"/>
      <c r="O397" s="147"/>
      <c r="P397" s="147"/>
      <c r="Q397" s="129"/>
      <c r="R397" s="129"/>
      <c r="S397" s="141"/>
      <c r="T397" s="145"/>
      <c r="U397" s="139"/>
      <c r="V397" s="139"/>
      <c r="W397" s="128"/>
    </row>
    <row r="398" s="124" customFormat="true" ht="18" hidden="false" customHeight="true" outlineLevel="0" collapsed="false">
      <c r="B398" s="129"/>
      <c r="C398" s="129"/>
      <c r="D398" s="129"/>
      <c r="E398" s="3"/>
      <c r="F398" s="130"/>
      <c r="G398" s="141"/>
      <c r="H398" s="141"/>
      <c r="I398" s="141"/>
      <c r="J398" s="141"/>
      <c r="K398" s="141"/>
      <c r="L398" s="141"/>
      <c r="M398" s="141"/>
      <c r="N398" s="147"/>
      <c r="O398" s="147"/>
      <c r="P398" s="147"/>
      <c r="Q398" s="129"/>
      <c r="R398" s="129"/>
      <c r="S398" s="141"/>
      <c r="T398" s="145"/>
      <c r="U398" s="139"/>
      <c r="V398" s="139"/>
      <c r="W398" s="128"/>
    </row>
    <row r="399" s="124" customFormat="true" ht="18" hidden="false" customHeight="true" outlineLevel="0" collapsed="false">
      <c r="B399" s="129"/>
      <c r="C399" s="129"/>
      <c r="D399" s="129"/>
      <c r="E399" s="3"/>
      <c r="F399" s="130"/>
      <c r="G399" s="141"/>
      <c r="H399" s="141"/>
      <c r="I399" s="141"/>
      <c r="J399" s="141"/>
      <c r="K399" s="141"/>
      <c r="L399" s="141"/>
      <c r="M399" s="141"/>
      <c r="N399" s="147"/>
      <c r="O399" s="147"/>
      <c r="P399" s="147"/>
      <c r="Q399" s="129"/>
      <c r="R399" s="129"/>
      <c r="S399" s="141"/>
      <c r="T399" s="145"/>
      <c r="U399" s="139"/>
      <c r="V399" s="139"/>
      <c r="W399" s="128"/>
    </row>
    <row r="400" s="124" customFormat="true" ht="18" hidden="false" customHeight="true" outlineLevel="0" collapsed="false">
      <c r="B400" s="129"/>
      <c r="C400" s="129"/>
      <c r="D400" s="129"/>
      <c r="E400" s="3"/>
      <c r="F400" s="130"/>
      <c r="G400" s="141"/>
      <c r="H400" s="141"/>
      <c r="I400" s="141"/>
      <c r="J400" s="141"/>
      <c r="K400" s="141"/>
      <c r="L400" s="141"/>
      <c r="M400" s="141"/>
      <c r="N400" s="147"/>
      <c r="O400" s="147"/>
      <c r="P400" s="147"/>
      <c r="Q400" s="129"/>
      <c r="R400" s="129"/>
      <c r="S400" s="141"/>
      <c r="T400" s="145"/>
      <c r="U400" s="139"/>
      <c r="V400" s="139"/>
      <c r="W400" s="128"/>
    </row>
    <row r="401" s="124" customFormat="true" ht="18" hidden="false" customHeight="true" outlineLevel="0" collapsed="false">
      <c r="B401" s="129"/>
      <c r="C401" s="129"/>
      <c r="D401" s="129"/>
      <c r="E401" s="3"/>
      <c r="F401" s="130"/>
      <c r="G401" s="141"/>
      <c r="H401" s="141"/>
      <c r="I401" s="141"/>
      <c r="J401" s="141"/>
      <c r="K401" s="141"/>
      <c r="L401" s="141"/>
      <c r="M401" s="141"/>
      <c r="N401" s="147"/>
      <c r="O401" s="147"/>
      <c r="P401" s="147"/>
      <c r="Q401" s="129"/>
      <c r="R401" s="129"/>
      <c r="S401" s="141"/>
      <c r="T401" s="145"/>
      <c r="U401" s="139"/>
      <c r="V401" s="139"/>
      <c r="W401" s="128"/>
    </row>
    <row r="402" s="124" customFormat="true" ht="18" hidden="false" customHeight="true" outlineLevel="0" collapsed="false">
      <c r="B402" s="129"/>
      <c r="C402" s="129"/>
      <c r="D402" s="129"/>
      <c r="E402" s="3"/>
      <c r="F402" s="130"/>
      <c r="G402" s="141"/>
      <c r="H402" s="141"/>
      <c r="I402" s="141"/>
      <c r="J402" s="141"/>
      <c r="K402" s="141"/>
      <c r="L402" s="141"/>
      <c r="M402" s="141"/>
      <c r="N402" s="147"/>
      <c r="O402" s="147"/>
      <c r="P402" s="147"/>
      <c r="Q402" s="129"/>
      <c r="R402" s="129"/>
      <c r="S402" s="141"/>
      <c r="T402" s="145"/>
      <c r="U402" s="139"/>
      <c r="V402" s="139"/>
      <c r="W402" s="128"/>
    </row>
    <row r="403" s="124" customFormat="true" ht="18" hidden="false" customHeight="true" outlineLevel="0" collapsed="false">
      <c r="B403" s="129"/>
      <c r="C403" s="129"/>
      <c r="D403" s="129"/>
      <c r="E403" s="3"/>
      <c r="F403" s="130"/>
      <c r="G403" s="141"/>
      <c r="H403" s="141"/>
      <c r="I403" s="141"/>
      <c r="J403" s="141"/>
      <c r="K403" s="141"/>
      <c r="L403" s="141"/>
      <c r="M403" s="141"/>
      <c r="N403" s="147"/>
      <c r="O403" s="147"/>
      <c r="P403" s="147"/>
      <c r="Q403" s="129"/>
      <c r="R403" s="129"/>
      <c r="S403" s="141"/>
      <c r="T403" s="145"/>
      <c r="U403" s="139"/>
      <c r="V403" s="139"/>
      <c r="W403" s="128"/>
    </row>
    <row r="404" s="124" customFormat="true" ht="18" hidden="false" customHeight="true" outlineLevel="0" collapsed="false">
      <c r="B404" s="129"/>
      <c r="C404" s="129"/>
      <c r="D404" s="129"/>
      <c r="E404" s="3"/>
      <c r="F404" s="130"/>
      <c r="G404" s="141"/>
      <c r="H404" s="141"/>
      <c r="I404" s="141"/>
      <c r="J404" s="141"/>
      <c r="K404" s="141"/>
      <c r="L404" s="141"/>
      <c r="M404" s="141"/>
      <c r="N404" s="147"/>
      <c r="O404" s="147"/>
      <c r="P404" s="147"/>
      <c r="Q404" s="129"/>
      <c r="R404" s="129"/>
      <c r="S404" s="141"/>
      <c r="T404" s="145"/>
      <c r="U404" s="139"/>
      <c r="V404" s="139"/>
      <c r="W404" s="128"/>
    </row>
    <row r="405" s="124" customFormat="true" ht="18" hidden="false" customHeight="true" outlineLevel="0" collapsed="false">
      <c r="B405" s="129"/>
      <c r="C405" s="129"/>
      <c r="D405" s="129"/>
      <c r="E405" s="3"/>
      <c r="F405" s="130"/>
      <c r="G405" s="141"/>
      <c r="H405" s="141"/>
      <c r="I405" s="141"/>
      <c r="J405" s="141"/>
      <c r="K405" s="141"/>
      <c r="L405" s="141"/>
      <c r="M405" s="141"/>
      <c r="N405" s="147"/>
      <c r="O405" s="147"/>
      <c r="P405" s="147"/>
      <c r="Q405" s="129"/>
      <c r="R405" s="129"/>
      <c r="S405" s="141"/>
      <c r="T405" s="145"/>
      <c r="U405" s="139"/>
      <c r="V405" s="139"/>
      <c r="W405" s="128"/>
    </row>
    <row r="406" s="124" customFormat="true" ht="18" hidden="false" customHeight="true" outlineLevel="0" collapsed="false">
      <c r="B406" s="129"/>
      <c r="C406" s="129"/>
      <c r="D406" s="129"/>
      <c r="E406" s="3"/>
      <c r="F406" s="130"/>
      <c r="G406" s="141"/>
      <c r="H406" s="141"/>
      <c r="I406" s="141"/>
      <c r="J406" s="141"/>
      <c r="K406" s="141"/>
      <c r="L406" s="141"/>
      <c r="M406" s="141"/>
      <c r="N406" s="147"/>
      <c r="O406" s="147"/>
      <c r="P406" s="147"/>
      <c r="Q406" s="129"/>
      <c r="R406" s="129"/>
      <c r="S406" s="141"/>
      <c r="T406" s="145"/>
      <c r="U406" s="139"/>
      <c r="V406" s="139"/>
      <c r="W406" s="128"/>
    </row>
    <row r="407" s="124" customFormat="true" ht="18" hidden="false" customHeight="true" outlineLevel="0" collapsed="false">
      <c r="B407" s="129"/>
      <c r="C407" s="129"/>
      <c r="D407" s="129"/>
      <c r="E407" s="3"/>
      <c r="F407" s="130"/>
      <c r="G407" s="141"/>
      <c r="H407" s="141"/>
      <c r="I407" s="141"/>
      <c r="J407" s="141"/>
      <c r="K407" s="141"/>
      <c r="L407" s="141"/>
      <c r="M407" s="141"/>
      <c r="N407" s="147"/>
      <c r="O407" s="147"/>
      <c r="P407" s="147"/>
      <c r="Q407" s="129"/>
      <c r="R407" s="129"/>
      <c r="S407" s="141"/>
      <c r="T407" s="145"/>
      <c r="U407" s="139"/>
      <c r="V407" s="139"/>
      <c r="W407" s="128"/>
    </row>
    <row r="408" s="124" customFormat="true" ht="18" hidden="false" customHeight="true" outlineLevel="0" collapsed="false">
      <c r="B408" s="129"/>
      <c r="C408" s="129"/>
      <c r="D408" s="129"/>
      <c r="E408" s="3"/>
      <c r="F408" s="130"/>
      <c r="G408" s="141"/>
      <c r="H408" s="141"/>
      <c r="I408" s="141"/>
      <c r="J408" s="141"/>
      <c r="K408" s="141"/>
      <c r="L408" s="141"/>
      <c r="M408" s="141"/>
      <c r="N408" s="147"/>
      <c r="O408" s="147"/>
      <c r="P408" s="147"/>
      <c r="Q408" s="129"/>
      <c r="R408" s="129"/>
      <c r="S408" s="141"/>
      <c r="T408" s="145"/>
      <c r="U408" s="139"/>
      <c r="V408" s="139"/>
      <c r="W408" s="128"/>
    </row>
    <row r="409" s="124" customFormat="true" ht="18" hidden="false" customHeight="true" outlineLevel="0" collapsed="false">
      <c r="B409" s="129"/>
      <c r="C409" s="129"/>
      <c r="D409" s="129"/>
      <c r="E409" s="3"/>
      <c r="F409" s="130"/>
      <c r="G409" s="141"/>
      <c r="H409" s="141"/>
      <c r="I409" s="141"/>
      <c r="J409" s="141"/>
      <c r="K409" s="141"/>
      <c r="L409" s="141"/>
      <c r="M409" s="141"/>
      <c r="N409" s="147"/>
      <c r="O409" s="147"/>
      <c r="P409" s="147"/>
      <c r="Q409" s="129"/>
      <c r="R409" s="129"/>
      <c r="S409" s="141"/>
      <c r="T409" s="145"/>
      <c r="U409" s="139"/>
      <c r="V409" s="139"/>
      <c r="W409" s="128"/>
    </row>
    <row r="410" s="124" customFormat="true" ht="18" hidden="false" customHeight="true" outlineLevel="0" collapsed="false">
      <c r="B410" s="129"/>
      <c r="C410" s="129"/>
      <c r="D410" s="129"/>
      <c r="E410" s="3"/>
      <c r="F410" s="130"/>
      <c r="G410" s="141"/>
      <c r="H410" s="141"/>
      <c r="I410" s="141"/>
      <c r="J410" s="141"/>
      <c r="K410" s="141"/>
      <c r="L410" s="141"/>
      <c r="M410" s="141"/>
      <c r="N410" s="147"/>
      <c r="O410" s="147"/>
      <c r="P410" s="147"/>
      <c r="Q410" s="129"/>
      <c r="R410" s="129"/>
      <c r="S410" s="141"/>
      <c r="T410" s="145"/>
      <c r="U410" s="139"/>
      <c r="V410" s="139"/>
      <c r="W410" s="128"/>
    </row>
    <row r="411" s="124" customFormat="true" ht="18" hidden="false" customHeight="true" outlineLevel="0" collapsed="false">
      <c r="B411" s="129"/>
      <c r="C411" s="129"/>
      <c r="D411" s="129"/>
      <c r="E411" s="3"/>
      <c r="F411" s="130"/>
      <c r="G411" s="141"/>
      <c r="H411" s="141"/>
      <c r="I411" s="141"/>
      <c r="J411" s="141"/>
      <c r="K411" s="141"/>
      <c r="L411" s="141"/>
      <c r="M411" s="141"/>
      <c r="N411" s="147"/>
      <c r="O411" s="147"/>
      <c r="P411" s="147"/>
      <c r="Q411" s="129"/>
      <c r="R411" s="129"/>
      <c r="S411" s="141"/>
      <c r="T411" s="145"/>
      <c r="U411" s="139"/>
      <c r="V411" s="139"/>
      <c r="W411" s="128"/>
    </row>
    <row r="412" s="124" customFormat="true" ht="18" hidden="false" customHeight="true" outlineLevel="0" collapsed="false">
      <c r="B412" s="129"/>
      <c r="C412" s="129"/>
      <c r="D412" s="129"/>
      <c r="E412" s="3"/>
      <c r="F412" s="130"/>
      <c r="G412" s="141"/>
      <c r="H412" s="141"/>
      <c r="I412" s="141"/>
      <c r="J412" s="141"/>
      <c r="K412" s="141"/>
      <c r="L412" s="141"/>
      <c r="M412" s="141"/>
      <c r="N412" s="147"/>
      <c r="O412" s="147"/>
      <c r="P412" s="147"/>
      <c r="Q412" s="129"/>
      <c r="R412" s="129"/>
      <c r="S412" s="141"/>
      <c r="T412" s="145"/>
      <c r="U412" s="139"/>
      <c r="V412" s="139"/>
      <c r="W412" s="128"/>
    </row>
    <row r="413" s="124" customFormat="true" ht="18" hidden="false" customHeight="true" outlineLevel="0" collapsed="false">
      <c r="B413" s="129"/>
      <c r="C413" s="129"/>
      <c r="D413" s="129"/>
      <c r="E413" s="3"/>
      <c r="F413" s="130"/>
      <c r="G413" s="141"/>
      <c r="H413" s="141"/>
      <c r="I413" s="141"/>
      <c r="J413" s="141"/>
      <c r="K413" s="141"/>
      <c r="L413" s="141"/>
      <c r="M413" s="141"/>
      <c r="N413" s="147"/>
      <c r="O413" s="147"/>
      <c r="P413" s="147"/>
      <c r="Q413" s="129"/>
      <c r="R413" s="129"/>
      <c r="S413" s="141"/>
      <c r="T413" s="145"/>
      <c r="U413" s="139"/>
      <c r="V413" s="139"/>
      <c r="W413" s="128"/>
    </row>
    <row r="414" s="124" customFormat="true" ht="18" hidden="false" customHeight="true" outlineLevel="0" collapsed="false">
      <c r="B414" s="129"/>
      <c r="C414" s="129"/>
      <c r="D414" s="129"/>
      <c r="E414" s="3"/>
      <c r="F414" s="130"/>
      <c r="G414" s="141"/>
      <c r="H414" s="141"/>
      <c r="I414" s="141"/>
      <c r="J414" s="141"/>
      <c r="K414" s="141"/>
      <c r="L414" s="141"/>
      <c r="M414" s="141"/>
      <c r="N414" s="147"/>
      <c r="O414" s="147"/>
      <c r="P414" s="147"/>
      <c r="Q414" s="129"/>
      <c r="R414" s="129"/>
      <c r="S414" s="141"/>
      <c r="T414" s="145"/>
      <c r="U414" s="139"/>
      <c r="V414" s="139"/>
      <c r="W414" s="128"/>
    </row>
    <row r="415" s="124" customFormat="true" ht="18" hidden="false" customHeight="true" outlineLevel="0" collapsed="false">
      <c r="B415" s="129"/>
      <c r="C415" s="129"/>
      <c r="D415" s="129"/>
      <c r="E415" s="3"/>
      <c r="F415" s="130"/>
      <c r="G415" s="141"/>
      <c r="H415" s="141"/>
      <c r="I415" s="141"/>
      <c r="J415" s="141"/>
      <c r="K415" s="141"/>
      <c r="L415" s="141"/>
      <c r="M415" s="141"/>
      <c r="N415" s="147"/>
      <c r="O415" s="147"/>
      <c r="P415" s="147"/>
      <c r="Q415" s="129"/>
      <c r="R415" s="129"/>
      <c r="S415" s="141"/>
      <c r="T415" s="145"/>
      <c r="U415" s="139"/>
      <c r="V415" s="139"/>
      <c r="W415" s="128"/>
    </row>
    <row r="416" s="124" customFormat="true" ht="18" hidden="false" customHeight="true" outlineLevel="0" collapsed="false">
      <c r="B416" s="129"/>
      <c r="C416" s="129"/>
      <c r="D416" s="129"/>
      <c r="E416" s="3"/>
      <c r="F416" s="130"/>
      <c r="G416" s="141"/>
      <c r="H416" s="141"/>
      <c r="I416" s="141"/>
      <c r="J416" s="141"/>
      <c r="K416" s="141"/>
      <c r="L416" s="141"/>
      <c r="M416" s="141"/>
      <c r="N416" s="147"/>
      <c r="O416" s="147"/>
      <c r="P416" s="147"/>
      <c r="Q416" s="129"/>
      <c r="R416" s="129"/>
      <c r="S416" s="141"/>
      <c r="T416" s="145"/>
      <c r="U416" s="139"/>
      <c r="V416" s="139"/>
      <c r="W416" s="128"/>
    </row>
    <row r="417" s="124" customFormat="true" ht="18" hidden="false" customHeight="true" outlineLevel="0" collapsed="false">
      <c r="B417" s="129"/>
      <c r="C417" s="129"/>
      <c r="D417" s="129"/>
      <c r="E417" s="3"/>
      <c r="F417" s="130"/>
      <c r="G417" s="141"/>
      <c r="H417" s="141"/>
      <c r="I417" s="141"/>
      <c r="J417" s="141"/>
      <c r="K417" s="141"/>
      <c r="L417" s="141"/>
      <c r="M417" s="141"/>
      <c r="N417" s="147"/>
      <c r="O417" s="147"/>
      <c r="P417" s="147"/>
      <c r="Q417" s="129"/>
      <c r="R417" s="129"/>
      <c r="S417" s="141"/>
      <c r="T417" s="145"/>
      <c r="U417" s="139"/>
      <c r="V417" s="139"/>
      <c r="W417" s="128"/>
    </row>
    <row r="418" s="124" customFormat="true" ht="18" hidden="false" customHeight="true" outlineLevel="0" collapsed="false">
      <c r="B418" s="129"/>
      <c r="C418" s="129"/>
      <c r="D418" s="129"/>
      <c r="E418" s="3"/>
      <c r="F418" s="130"/>
      <c r="G418" s="141"/>
      <c r="H418" s="141"/>
      <c r="I418" s="141"/>
      <c r="J418" s="141"/>
      <c r="K418" s="141"/>
      <c r="L418" s="141"/>
      <c r="M418" s="141"/>
      <c r="N418" s="147"/>
      <c r="O418" s="147"/>
      <c r="P418" s="147"/>
      <c r="Q418" s="129"/>
      <c r="R418" s="129"/>
      <c r="S418" s="141"/>
      <c r="T418" s="145"/>
      <c r="U418" s="139"/>
      <c r="V418" s="139"/>
      <c r="W418" s="128"/>
    </row>
    <row r="419" s="124" customFormat="true" ht="18" hidden="false" customHeight="true" outlineLevel="0" collapsed="false">
      <c r="B419" s="129"/>
      <c r="C419" s="129"/>
      <c r="D419" s="129"/>
      <c r="E419" s="3"/>
      <c r="F419" s="130"/>
      <c r="G419" s="141"/>
      <c r="H419" s="141"/>
      <c r="I419" s="141"/>
      <c r="J419" s="141"/>
      <c r="K419" s="141"/>
      <c r="L419" s="141"/>
      <c r="M419" s="141"/>
      <c r="N419" s="147"/>
      <c r="O419" s="147"/>
      <c r="P419" s="147"/>
      <c r="Q419" s="129"/>
      <c r="R419" s="129"/>
      <c r="S419" s="141"/>
      <c r="T419" s="145"/>
      <c r="U419" s="139"/>
      <c r="V419" s="139"/>
      <c r="W419" s="128"/>
    </row>
    <row r="420" s="124" customFormat="true" ht="18" hidden="false" customHeight="true" outlineLevel="0" collapsed="false">
      <c r="B420" s="129"/>
      <c r="C420" s="129"/>
      <c r="D420" s="129"/>
      <c r="E420" s="3"/>
      <c r="F420" s="130"/>
      <c r="G420" s="141"/>
      <c r="H420" s="141"/>
      <c r="I420" s="141"/>
      <c r="J420" s="141"/>
      <c r="K420" s="141"/>
      <c r="L420" s="141"/>
      <c r="M420" s="141"/>
      <c r="N420" s="147"/>
      <c r="O420" s="147"/>
      <c r="P420" s="147"/>
      <c r="Q420" s="129"/>
      <c r="R420" s="129"/>
      <c r="S420" s="141"/>
      <c r="T420" s="145"/>
      <c r="U420" s="139"/>
      <c r="V420" s="139"/>
      <c r="W420" s="128"/>
    </row>
    <row r="421" s="124" customFormat="true" ht="18" hidden="false" customHeight="true" outlineLevel="0" collapsed="false">
      <c r="B421" s="129"/>
      <c r="C421" s="129"/>
      <c r="D421" s="129"/>
      <c r="E421" s="3"/>
      <c r="F421" s="130"/>
      <c r="G421" s="141"/>
      <c r="H421" s="141"/>
      <c r="I421" s="141"/>
      <c r="J421" s="141"/>
      <c r="K421" s="141"/>
      <c r="L421" s="141"/>
      <c r="M421" s="141"/>
      <c r="N421" s="147"/>
      <c r="O421" s="147"/>
      <c r="P421" s="147"/>
      <c r="Q421" s="129"/>
      <c r="R421" s="129"/>
      <c r="S421" s="141"/>
      <c r="T421" s="145"/>
      <c r="U421" s="139"/>
      <c r="V421" s="139"/>
      <c r="W421" s="128"/>
    </row>
    <row r="422" s="124" customFormat="true" ht="18" hidden="false" customHeight="true" outlineLevel="0" collapsed="false">
      <c r="B422" s="129"/>
      <c r="C422" s="129"/>
      <c r="D422" s="129"/>
      <c r="E422" s="3"/>
      <c r="F422" s="130"/>
      <c r="G422" s="141"/>
      <c r="H422" s="141"/>
      <c r="I422" s="141"/>
      <c r="J422" s="141"/>
      <c r="K422" s="141"/>
      <c r="L422" s="141"/>
      <c r="M422" s="141"/>
      <c r="N422" s="147"/>
      <c r="O422" s="147"/>
      <c r="P422" s="147"/>
      <c r="Q422" s="129"/>
      <c r="R422" s="129"/>
      <c r="S422" s="141"/>
      <c r="T422" s="145"/>
      <c r="U422" s="139"/>
      <c r="V422" s="139"/>
      <c r="W422" s="128"/>
    </row>
    <row r="423" s="124" customFormat="true" ht="18" hidden="false" customHeight="true" outlineLevel="0" collapsed="false">
      <c r="B423" s="129"/>
      <c r="C423" s="129"/>
      <c r="D423" s="129"/>
      <c r="E423" s="3"/>
      <c r="F423" s="130"/>
      <c r="G423" s="141"/>
      <c r="H423" s="141"/>
      <c r="I423" s="141"/>
      <c r="J423" s="141"/>
      <c r="K423" s="141"/>
      <c r="L423" s="141"/>
      <c r="M423" s="141"/>
      <c r="N423" s="147"/>
      <c r="O423" s="147"/>
      <c r="P423" s="147"/>
      <c r="Q423" s="129"/>
      <c r="R423" s="129"/>
      <c r="S423" s="141"/>
      <c r="T423" s="145"/>
      <c r="U423" s="139"/>
      <c r="V423" s="139"/>
      <c r="W423" s="128"/>
    </row>
    <row r="424" s="124" customFormat="true" ht="18" hidden="false" customHeight="true" outlineLevel="0" collapsed="false">
      <c r="B424" s="129"/>
      <c r="C424" s="129"/>
      <c r="D424" s="129"/>
      <c r="E424" s="3"/>
      <c r="F424" s="130"/>
      <c r="G424" s="141"/>
      <c r="H424" s="141"/>
      <c r="I424" s="141"/>
      <c r="J424" s="141"/>
      <c r="K424" s="141"/>
      <c r="L424" s="141"/>
      <c r="M424" s="141"/>
      <c r="N424" s="147"/>
      <c r="O424" s="147"/>
      <c r="P424" s="147"/>
      <c r="Q424" s="129"/>
      <c r="R424" s="129"/>
      <c r="S424" s="141"/>
      <c r="T424" s="145"/>
      <c r="U424" s="139"/>
      <c r="V424" s="139"/>
      <c r="W424" s="128"/>
    </row>
    <row r="425" s="124" customFormat="true" ht="18" hidden="false" customHeight="true" outlineLevel="0" collapsed="false">
      <c r="B425" s="129"/>
      <c r="C425" s="129"/>
      <c r="D425" s="129"/>
      <c r="E425" s="3"/>
      <c r="F425" s="130"/>
      <c r="G425" s="141"/>
      <c r="H425" s="141"/>
      <c r="I425" s="141"/>
      <c r="J425" s="141"/>
      <c r="K425" s="141"/>
      <c r="L425" s="141"/>
      <c r="M425" s="141"/>
      <c r="N425" s="147"/>
      <c r="O425" s="147"/>
      <c r="P425" s="147"/>
      <c r="Q425" s="129"/>
      <c r="R425" s="129"/>
      <c r="S425" s="141"/>
      <c r="T425" s="145"/>
      <c r="U425" s="139"/>
      <c r="V425" s="139"/>
      <c r="W425" s="128"/>
    </row>
    <row r="426" s="124" customFormat="true" ht="18" hidden="false" customHeight="true" outlineLevel="0" collapsed="false">
      <c r="B426" s="129"/>
      <c r="C426" s="129"/>
      <c r="D426" s="129"/>
      <c r="E426" s="3"/>
      <c r="F426" s="130"/>
      <c r="G426" s="141"/>
      <c r="H426" s="141"/>
      <c r="I426" s="141"/>
      <c r="J426" s="141"/>
      <c r="K426" s="141"/>
      <c r="L426" s="141"/>
      <c r="M426" s="141"/>
      <c r="N426" s="147"/>
      <c r="O426" s="147"/>
      <c r="P426" s="147"/>
      <c r="Q426" s="129"/>
      <c r="R426" s="129"/>
      <c r="S426" s="141"/>
      <c r="T426" s="145"/>
      <c r="U426" s="139"/>
      <c r="V426" s="139"/>
      <c r="W426" s="128"/>
    </row>
    <row r="427" s="124" customFormat="true" ht="18" hidden="false" customHeight="true" outlineLevel="0" collapsed="false">
      <c r="B427" s="129"/>
      <c r="C427" s="129"/>
      <c r="D427" s="129"/>
      <c r="E427" s="3"/>
      <c r="F427" s="130"/>
      <c r="G427" s="141"/>
      <c r="H427" s="141"/>
      <c r="I427" s="141"/>
      <c r="J427" s="141"/>
      <c r="K427" s="141"/>
      <c r="L427" s="141"/>
      <c r="M427" s="141"/>
      <c r="N427" s="147"/>
      <c r="O427" s="147"/>
      <c r="P427" s="147"/>
      <c r="Q427" s="129"/>
      <c r="R427" s="129"/>
      <c r="S427" s="141"/>
      <c r="T427" s="145"/>
      <c r="U427" s="139"/>
      <c r="V427" s="139"/>
      <c r="W427" s="128"/>
    </row>
    <row r="428" s="124" customFormat="true" ht="18" hidden="false" customHeight="true" outlineLevel="0" collapsed="false">
      <c r="B428" s="129"/>
      <c r="C428" s="129"/>
      <c r="D428" s="129"/>
      <c r="E428" s="3"/>
      <c r="F428" s="130"/>
      <c r="G428" s="141"/>
      <c r="H428" s="141"/>
      <c r="I428" s="141"/>
      <c r="J428" s="141"/>
      <c r="K428" s="141"/>
      <c r="L428" s="141"/>
      <c r="M428" s="141"/>
      <c r="N428" s="147"/>
      <c r="O428" s="147"/>
      <c r="P428" s="147"/>
      <c r="Q428" s="129"/>
      <c r="R428" s="129"/>
      <c r="S428" s="141"/>
      <c r="T428" s="145"/>
      <c r="U428" s="139"/>
      <c r="V428" s="139"/>
      <c r="W428" s="128"/>
    </row>
    <row r="429" s="124" customFormat="true" ht="18" hidden="false" customHeight="true" outlineLevel="0" collapsed="false">
      <c r="B429" s="129"/>
      <c r="C429" s="129"/>
      <c r="D429" s="129"/>
      <c r="E429" s="3"/>
      <c r="F429" s="130"/>
      <c r="G429" s="141"/>
      <c r="H429" s="141"/>
      <c r="I429" s="141"/>
      <c r="J429" s="141"/>
      <c r="K429" s="141"/>
      <c r="L429" s="141"/>
      <c r="M429" s="141"/>
      <c r="N429" s="147"/>
      <c r="O429" s="147"/>
      <c r="P429" s="147"/>
      <c r="Q429" s="129"/>
      <c r="R429" s="129"/>
      <c r="S429" s="141"/>
      <c r="T429" s="145"/>
      <c r="U429" s="139"/>
      <c r="V429" s="139"/>
      <c r="W429" s="128"/>
    </row>
    <row r="430" s="124" customFormat="true" ht="18" hidden="false" customHeight="true" outlineLevel="0" collapsed="false">
      <c r="B430" s="129"/>
      <c r="C430" s="129"/>
      <c r="D430" s="129"/>
      <c r="E430" s="3"/>
      <c r="F430" s="130"/>
      <c r="G430" s="141"/>
      <c r="H430" s="141"/>
      <c r="I430" s="141"/>
      <c r="J430" s="141"/>
      <c r="K430" s="141"/>
      <c r="L430" s="141"/>
      <c r="M430" s="141"/>
      <c r="N430" s="147"/>
      <c r="O430" s="147"/>
      <c r="P430" s="147"/>
      <c r="Q430" s="129"/>
      <c r="R430" s="129"/>
      <c r="S430" s="141"/>
      <c r="T430" s="145"/>
      <c r="U430" s="139"/>
      <c r="V430" s="139"/>
      <c r="W430" s="128"/>
    </row>
    <row r="431" s="124" customFormat="true" ht="18" hidden="false" customHeight="true" outlineLevel="0" collapsed="false">
      <c r="B431" s="129"/>
      <c r="C431" s="129"/>
      <c r="D431" s="129"/>
      <c r="E431" s="3"/>
      <c r="F431" s="130"/>
      <c r="G431" s="141"/>
      <c r="H431" s="141"/>
      <c r="I431" s="141"/>
      <c r="J431" s="141"/>
      <c r="K431" s="141"/>
      <c r="L431" s="141"/>
      <c r="M431" s="141"/>
      <c r="N431" s="147"/>
      <c r="O431" s="147"/>
      <c r="P431" s="147"/>
      <c r="Q431" s="129"/>
      <c r="R431" s="129"/>
      <c r="S431" s="141"/>
      <c r="T431" s="145"/>
      <c r="U431" s="139"/>
      <c r="V431" s="139"/>
      <c r="W431" s="128"/>
    </row>
    <row r="432" s="124" customFormat="true" ht="18" hidden="false" customHeight="true" outlineLevel="0" collapsed="false">
      <c r="B432" s="129"/>
      <c r="C432" s="129"/>
      <c r="D432" s="129"/>
      <c r="E432" s="3"/>
      <c r="F432" s="130"/>
      <c r="G432" s="141"/>
      <c r="H432" s="141"/>
      <c r="I432" s="141"/>
      <c r="J432" s="141"/>
      <c r="K432" s="141"/>
      <c r="L432" s="141"/>
      <c r="M432" s="141"/>
      <c r="N432" s="147"/>
      <c r="O432" s="147"/>
      <c r="P432" s="147"/>
      <c r="Q432" s="129"/>
      <c r="R432" s="129"/>
      <c r="S432" s="141"/>
      <c r="T432" s="145"/>
      <c r="U432" s="139"/>
      <c r="V432" s="139"/>
      <c r="W432" s="128"/>
    </row>
    <row r="433" s="124" customFormat="true" ht="18" hidden="false" customHeight="true" outlineLevel="0" collapsed="false">
      <c r="B433" s="129"/>
      <c r="C433" s="129"/>
      <c r="D433" s="129"/>
      <c r="E433" s="3"/>
      <c r="F433" s="130"/>
      <c r="G433" s="141"/>
      <c r="H433" s="141"/>
      <c r="I433" s="141"/>
      <c r="J433" s="141"/>
      <c r="K433" s="141"/>
      <c r="L433" s="141"/>
      <c r="M433" s="141"/>
      <c r="N433" s="147"/>
      <c r="O433" s="147"/>
      <c r="P433" s="147"/>
      <c r="Q433" s="129"/>
      <c r="R433" s="129"/>
      <c r="S433" s="141"/>
      <c r="T433" s="145"/>
      <c r="U433" s="139"/>
      <c r="V433" s="139"/>
      <c r="W433" s="128"/>
    </row>
    <row r="434" s="124" customFormat="true" ht="18" hidden="false" customHeight="true" outlineLevel="0" collapsed="false">
      <c r="B434" s="129"/>
      <c r="C434" s="129"/>
      <c r="D434" s="129"/>
      <c r="E434" s="3"/>
      <c r="F434" s="130"/>
      <c r="G434" s="141"/>
      <c r="H434" s="141"/>
      <c r="I434" s="141"/>
      <c r="J434" s="141"/>
      <c r="K434" s="141"/>
      <c r="L434" s="141"/>
      <c r="M434" s="141"/>
      <c r="N434" s="147"/>
      <c r="O434" s="147"/>
      <c r="P434" s="147"/>
      <c r="Q434" s="129"/>
      <c r="R434" s="129"/>
      <c r="S434" s="141"/>
      <c r="T434" s="145"/>
      <c r="U434" s="139"/>
      <c r="V434" s="139"/>
      <c r="W434" s="128"/>
    </row>
    <row r="435" s="124" customFormat="true" ht="18" hidden="false" customHeight="true" outlineLevel="0" collapsed="false">
      <c r="B435" s="129"/>
      <c r="C435" s="129"/>
      <c r="D435" s="129"/>
      <c r="E435" s="3"/>
      <c r="F435" s="130"/>
      <c r="G435" s="141"/>
      <c r="H435" s="141"/>
      <c r="I435" s="141"/>
      <c r="J435" s="141"/>
      <c r="K435" s="141"/>
      <c r="L435" s="141"/>
      <c r="M435" s="141"/>
      <c r="N435" s="147"/>
      <c r="O435" s="147"/>
      <c r="P435" s="147"/>
      <c r="Q435" s="129"/>
      <c r="R435" s="129"/>
      <c r="S435" s="141"/>
      <c r="T435" s="145"/>
      <c r="U435" s="139"/>
      <c r="V435" s="139"/>
      <c r="W435" s="128"/>
    </row>
    <row r="436" s="124" customFormat="true" ht="18" hidden="false" customHeight="true" outlineLevel="0" collapsed="false">
      <c r="B436" s="129"/>
      <c r="C436" s="129"/>
      <c r="D436" s="129"/>
      <c r="E436" s="3"/>
      <c r="F436" s="130"/>
      <c r="G436" s="141"/>
      <c r="H436" s="141"/>
      <c r="I436" s="141"/>
      <c r="J436" s="141"/>
      <c r="K436" s="141"/>
      <c r="L436" s="141"/>
      <c r="M436" s="141"/>
      <c r="N436" s="147"/>
      <c r="O436" s="147"/>
      <c r="P436" s="147"/>
      <c r="Q436" s="129"/>
      <c r="R436" s="129"/>
      <c r="S436" s="141"/>
      <c r="T436" s="145"/>
      <c r="U436" s="139"/>
      <c r="V436" s="139"/>
      <c r="W436" s="128"/>
    </row>
    <row r="437" s="124" customFormat="true" ht="18" hidden="false" customHeight="true" outlineLevel="0" collapsed="false">
      <c r="B437" s="129"/>
      <c r="C437" s="129"/>
      <c r="D437" s="129"/>
      <c r="E437" s="3"/>
      <c r="F437" s="130"/>
      <c r="G437" s="141"/>
      <c r="H437" s="141"/>
      <c r="I437" s="141"/>
      <c r="J437" s="141"/>
      <c r="K437" s="141"/>
      <c r="L437" s="141"/>
      <c r="M437" s="141"/>
      <c r="N437" s="147"/>
      <c r="O437" s="147"/>
      <c r="P437" s="147"/>
      <c r="Q437" s="129"/>
      <c r="R437" s="129"/>
      <c r="S437" s="141"/>
      <c r="T437" s="145"/>
      <c r="U437" s="139"/>
      <c r="V437" s="139"/>
      <c r="W437" s="128"/>
    </row>
    <row r="438" s="124" customFormat="true" ht="18" hidden="false" customHeight="true" outlineLevel="0" collapsed="false">
      <c r="B438" s="129"/>
      <c r="C438" s="129"/>
      <c r="D438" s="129"/>
      <c r="E438" s="3"/>
      <c r="F438" s="130"/>
      <c r="G438" s="141"/>
      <c r="H438" s="141"/>
      <c r="I438" s="141"/>
      <c r="J438" s="141"/>
      <c r="K438" s="141"/>
      <c r="L438" s="141"/>
      <c r="M438" s="141"/>
      <c r="N438" s="147"/>
      <c r="O438" s="147"/>
      <c r="P438" s="147"/>
      <c r="Q438" s="129"/>
      <c r="R438" s="129"/>
      <c r="S438" s="141"/>
      <c r="T438" s="145"/>
      <c r="U438" s="139"/>
      <c r="V438" s="139"/>
      <c r="W438" s="128"/>
    </row>
    <row r="439" s="124" customFormat="true" ht="18" hidden="false" customHeight="true" outlineLevel="0" collapsed="false">
      <c r="B439" s="129"/>
      <c r="C439" s="129"/>
      <c r="D439" s="129"/>
      <c r="E439" s="3"/>
      <c r="F439" s="130"/>
      <c r="G439" s="141"/>
      <c r="H439" s="141"/>
      <c r="I439" s="141"/>
      <c r="J439" s="141"/>
      <c r="K439" s="141"/>
      <c r="L439" s="141"/>
      <c r="M439" s="141"/>
      <c r="N439" s="147"/>
      <c r="O439" s="147"/>
      <c r="P439" s="147"/>
      <c r="Q439" s="129"/>
      <c r="R439" s="129"/>
      <c r="S439" s="141"/>
      <c r="T439" s="145"/>
      <c r="U439" s="139"/>
      <c r="V439" s="139"/>
      <c r="W439" s="128"/>
    </row>
    <row r="440" s="124" customFormat="true" ht="18" hidden="false" customHeight="true" outlineLevel="0" collapsed="false">
      <c r="B440" s="129"/>
      <c r="C440" s="129"/>
      <c r="D440" s="129"/>
      <c r="E440" s="3"/>
      <c r="F440" s="130"/>
      <c r="G440" s="141"/>
      <c r="H440" s="141"/>
      <c r="I440" s="141"/>
      <c r="J440" s="141"/>
      <c r="K440" s="141"/>
      <c r="L440" s="141"/>
      <c r="M440" s="141"/>
      <c r="N440" s="147"/>
      <c r="O440" s="147"/>
      <c r="P440" s="147"/>
      <c r="Q440" s="129"/>
      <c r="R440" s="129"/>
      <c r="S440" s="141"/>
      <c r="T440" s="145"/>
      <c r="U440" s="139"/>
      <c r="V440" s="139"/>
      <c r="W440" s="128"/>
    </row>
    <row r="441" s="124" customFormat="true" ht="18" hidden="false" customHeight="true" outlineLevel="0" collapsed="false">
      <c r="B441" s="129"/>
      <c r="C441" s="129"/>
      <c r="D441" s="129"/>
      <c r="E441" s="3"/>
      <c r="F441" s="130"/>
      <c r="G441" s="141"/>
      <c r="H441" s="141"/>
      <c r="I441" s="141"/>
      <c r="J441" s="141"/>
      <c r="K441" s="141"/>
      <c r="L441" s="141"/>
      <c r="M441" s="141"/>
      <c r="N441" s="147"/>
      <c r="O441" s="147"/>
      <c r="P441" s="147"/>
      <c r="Q441" s="129"/>
      <c r="R441" s="129"/>
      <c r="S441" s="141"/>
      <c r="T441" s="145"/>
      <c r="U441" s="139"/>
      <c r="V441" s="139"/>
      <c r="W441" s="128"/>
    </row>
    <row r="442" s="124" customFormat="true" ht="18" hidden="false" customHeight="true" outlineLevel="0" collapsed="false">
      <c r="B442" s="129"/>
      <c r="C442" s="129"/>
      <c r="D442" s="129"/>
      <c r="E442" s="3"/>
      <c r="F442" s="130"/>
      <c r="G442" s="141"/>
      <c r="H442" s="141"/>
      <c r="I442" s="141"/>
      <c r="J442" s="141"/>
      <c r="K442" s="141"/>
      <c r="L442" s="141"/>
      <c r="M442" s="141"/>
      <c r="N442" s="147"/>
      <c r="O442" s="147"/>
      <c r="P442" s="147"/>
      <c r="Q442" s="129"/>
      <c r="R442" s="129"/>
      <c r="S442" s="141"/>
      <c r="T442" s="145"/>
      <c r="U442" s="139"/>
      <c r="V442" s="139"/>
      <c r="W442" s="128"/>
    </row>
    <row r="443" s="124" customFormat="true" ht="18" hidden="false" customHeight="true" outlineLevel="0" collapsed="false">
      <c r="B443" s="129"/>
      <c r="C443" s="129"/>
      <c r="D443" s="129"/>
      <c r="E443" s="3"/>
      <c r="F443" s="130"/>
      <c r="G443" s="141"/>
      <c r="H443" s="141"/>
      <c r="I443" s="141"/>
      <c r="J443" s="141"/>
      <c r="K443" s="141"/>
      <c r="L443" s="141"/>
      <c r="M443" s="141"/>
      <c r="N443" s="147"/>
      <c r="O443" s="147"/>
      <c r="P443" s="147"/>
      <c r="Q443" s="129"/>
      <c r="R443" s="129"/>
      <c r="S443" s="141"/>
      <c r="T443" s="145"/>
      <c r="U443" s="139"/>
      <c r="V443" s="139"/>
      <c r="W443" s="128"/>
    </row>
    <row r="444" s="124" customFormat="true" ht="18" hidden="false" customHeight="true" outlineLevel="0" collapsed="false">
      <c r="B444" s="129"/>
      <c r="C444" s="129"/>
      <c r="D444" s="129"/>
      <c r="E444" s="3"/>
      <c r="F444" s="130"/>
      <c r="G444" s="141"/>
      <c r="H444" s="141"/>
      <c r="I444" s="141"/>
      <c r="J444" s="141"/>
      <c r="K444" s="141"/>
      <c r="L444" s="141"/>
      <c r="M444" s="141"/>
      <c r="N444" s="147"/>
      <c r="O444" s="147"/>
      <c r="P444" s="147"/>
      <c r="Q444" s="129"/>
      <c r="R444" s="129"/>
      <c r="S444" s="141"/>
      <c r="T444" s="145"/>
      <c r="U444" s="139"/>
      <c r="V444" s="139"/>
      <c r="W444" s="128"/>
    </row>
    <row r="445" s="124" customFormat="true" ht="18" hidden="false" customHeight="true" outlineLevel="0" collapsed="false">
      <c r="B445" s="129"/>
      <c r="C445" s="129"/>
      <c r="D445" s="129"/>
      <c r="E445" s="3"/>
      <c r="F445" s="130"/>
      <c r="G445" s="141"/>
      <c r="H445" s="141"/>
      <c r="I445" s="141"/>
      <c r="J445" s="141"/>
      <c r="K445" s="141"/>
      <c r="L445" s="141"/>
      <c r="M445" s="141"/>
      <c r="N445" s="147"/>
      <c r="O445" s="147"/>
      <c r="P445" s="147"/>
      <c r="Q445" s="129"/>
      <c r="R445" s="129"/>
      <c r="S445" s="141"/>
      <c r="T445" s="145"/>
      <c r="U445" s="139"/>
      <c r="V445" s="139"/>
      <c r="W445" s="128"/>
    </row>
    <row r="446" s="124" customFormat="true" ht="18" hidden="false" customHeight="true" outlineLevel="0" collapsed="false">
      <c r="B446" s="129"/>
      <c r="C446" s="129"/>
      <c r="D446" s="129"/>
      <c r="E446" s="3"/>
      <c r="F446" s="130"/>
      <c r="G446" s="141"/>
      <c r="H446" s="141"/>
      <c r="I446" s="141"/>
      <c r="J446" s="141"/>
      <c r="K446" s="141"/>
      <c r="L446" s="141"/>
      <c r="M446" s="141"/>
      <c r="N446" s="147"/>
      <c r="O446" s="147"/>
      <c r="P446" s="147"/>
      <c r="Q446" s="129"/>
      <c r="R446" s="129"/>
      <c r="S446" s="141"/>
      <c r="T446" s="145"/>
      <c r="U446" s="139"/>
      <c r="V446" s="139"/>
      <c r="W446" s="128"/>
    </row>
    <row r="447" s="124" customFormat="true" ht="18" hidden="false" customHeight="true" outlineLevel="0" collapsed="false">
      <c r="B447" s="129"/>
      <c r="C447" s="129"/>
      <c r="D447" s="129"/>
      <c r="E447" s="3"/>
      <c r="F447" s="130"/>
      <c r="G447" s="141"/>
      <c r="H447" s="141"/>
      <c r="I447" s="141"/>
      <c r="J447" s="141"/>
      <c r="K447" s="141"/>
      <c r="L447" s="141"/>
      <c r="M447" s="141"/>
      <c r="N447" s="147"/>
      <c r="O447" s="147"/>
      <c r="P447" s="147"/>
      <c r="Q447" s="129"/>
      <c r="R447" s="129"/>
      <c r="S447" s="141"/>
      <c r="T447" s="145"/>
      <c r="U447" s="139"/>
      <c r="V447" s="139"/>
      <c r="W447" s="128"/>
    </row>
    <row r="448" s="124" customFormat="true" ht="18" hidden="false" customHeight="true" outlineLevel="0" collapsed="false">
      <c r="B448" s="129"/>
      <c r="C448" s="129"/>
      <c r="D448" s="129"/>
      <c r="E448" s="3"/>
      <c r="F448" s="130"/>
      <c r="G448" s="141"/>
      <c r="H448" s="141"/>
      <c r="I448" s="141"/>
      <c r="J448" s="141"/>
      <c r="K448" s="141"/>
      <c r="L448" s="141"/>
      <c r="M448" s="141"/>
      <c r="N448" s="147"/>
      <c r="O448" s="147"/>
      <c r="P448" s="147"/>
      <c r="Q448" s="129"/>
      <c r="R448" s="129"/>
      <c r="S448" s="141"/>
      <c r="T448" s="145"/>
      <c r="U448" s="139"/>
      <c r="V448" s="139"/>
      <c r="W448" s="128"/>
    </row>
    <row r="449" s="124" customFormat="true" ht="18" hidden="false" customHeight="true" outlineLevel="0" collapsed="false">
      <c r="B449" s="129"/>
      <c r="C449" s="129"/>
      <c r="D449" s="129"/>
      <c r="E449" s="3"/>
      <c r="F449" s="130"/>
      <c r="G449" s="141"/>
      <c r="H449" s="141"/>
      <c r="I449" s="141"/>
      <c r="J449" s="141"/>
      <c r="K449" s="141"/>
      <c r="L449" s="141"/>
      <c r="M449" s="141"/>
      <c r="N449" s="147"/>
      <c r="O449" s="147"/>
      <c r="P449" s="147"/>
      <c r="Q449" s="129"/>
      <c r="R449" s="129"/>
      <c r="S449" s="141"/>
      <c r="T449" s="145"/>
      <c r="U449" s="139"/>
      <c r="V449" s="139"/>
      <c r="W449" s="128"/>
    </row>
    <row r="450" s="124" customFormat="true" ht="18" hidden="false" customHeight="true" outlineLevel="0" collapsed="false">
      <c r="B450" s="129"/>
      <c r="C450" s="129"/>
      <c r="D450" s="129"/>
      <c r="E450" s="3"/>
      <c r="F450" s="130"/>
      <c r="G450" s="141"/>
      <c r="H450" s="141"/>
      <c r="I450" s="141"/>
      <c r="J450" s="141"/>
      <c r="K450" s="141"/>
      <c r="L450" s="141"/>
      <c r="M450" s="141"/>
      <c r="N450" s="147"/>
      <c r="O450" s="147"/>
      <c r="P450" s="147"/>
      <c r="Q450" s="129"/>
      <c r="R450" s="129"/>
      <c r="S450" s="141"/>
      <c r="T450" s="145"/>
      <c r="U450" s="139"/>
      <c r="V450" s="139"/>
      <c r="W450" s="128"/>
    </row>
    <row r="451" s="124" customFormat="true" ht="18" hidden="false" customHeight="true" outlineLevel="0" collapsed="false">
      <c r="B451" s="129"/>
      <c r="C451" s="129"/>
      <c r="D451" s="129"/>
      <c r="E451" s="3"/>
      <c r="F451" s="130"/>
      <c r="G451" s="141"/>
      <c r="H451" s="141"/>
      <c r="I451" s="141"/>
      <c r="J451" s="141"/>
      <c r="K451" s="141"/>
      <c r="L451" s="141"/>
      <c r="M451" s="141"/>
      <c r="N451" s="147"/>
      <c r="O451" s="147"/>
      <c r="P451" s="147"/>
      <c r="Q451" s="129"/>
      <c r="R451" s="129"/>
      <c r="S451" s="141"/>
      <c r="T451" s="145"/>
      <c r="U451" s="139"/>
      <c r="V451" s="139"/>
      <c r="W451" s="128"/>
    </row>
    <row r="452" s="124" customFormat="true" ht="18" hidden="false" customHeight="true" outlineLevel="0" collapsed="false">
      <c r="B452" s="129"/>
      <c r="C452" s="129"/>
      <c r="D452" s="129"/>
      <c r="E452" s="3"/>
      <c r="F452" s="130"/>
      <c r="G452" s="141"/>
      <c r="H452" s="141"/>
      <c r="I452" s="141"/>
      <c r="J452" s="141"/>
      <c r="K452" s="141"/>
      <c r="L452" s="141"/>
      <c r="M452" s="141"/>
      <c r="N452" s="147"/>
      <c r="O452" s="147"/>
      <c r="P452" s="147"/>
      <c r="Q452" s="129"/>
      <c r="R452" s="129"/>
      <c r="S452" s="141"/>
      <c r="T452" s="145"/>
      <c r="U452" s="139"/>
      <c r="V452" s="139"/>
      <c r="W452" s="128"/>
    </row>
    <row r="453" s="124" customFormat="true" ht="18" hidden="false" customHeight="true" outlineLevel="0" collapsed="false">
      <c r="B453" s="129"/>
      <c r="C453" s="129"/>
      <c r="D453" s="129"/>
      <c r="E453" s="3"/>
      <c r="F453" s="130"/>
      <c r="G453" s="141"/>
      <c r="H453" s="141"/>
      <c r="I453" s="141"/>
      <c r="J453" s="141"/>
      <c r="K453" s="141"/>
      <c r="L453" s="141"/>
      <c r="M453" s="141"/>
      <c r="N453" s="147"/>
      <c r="O453" s="147"/>
      <c r="P453" s="147"/>
      <c r="Q453" s="129"/>
      <c r="R453" s="129"/>
      <c r="S453" s="141"/>
      <c r="T453" s="145"/>
      <c r="U453" s="139"/>
      <c r="V453" s="139"/>
      <c r="W453" s="128"/>
    </row>
    <row r="454" s="124" customFormat="true" ht="18" hidden="false" customHeight="true" outlineLevel="0" collapsed="false">
      <c r="B454" s="129"/>
      <c r="C454" s="129"/>
      <c r="D454" s="129"/>
      <c r="E454" s="3"/>
      <c r="F454" s="130"/>
      <c r="G454" s="141"/>
      <c r="H454" s="141"/>
      <c r="I454" s="141"/>
      <c r="J454" s="141"/>
      <c r="K454" s="141"/>
      <c r="L454" s="141"/>
      <c r="M454" s="141"/>
      <c r="N454" s="147"/>
      <c r="O454" s="147"/>
      <c r="P454" s="147"/>
      <c r="Q454" s="129"/>
      <c r="R454" s="129"/>
      <c r="S454" s="141"/>
      <c r="T454" s="145"/>
      <c r="U454" s="139"/>
      <c r="V454" s="139"/>
      <c r="W454" s="128"/>
    </row>
    <row r="455" s="124" customFormat="true" ht="18" hidden="false" customHeight="true" outlineLevel="0" collapsed="false">
      <c r="B455" s="129"/>
      <c r="C455" s="129"/>
      <c r="D455" s="129"/>
      <c r="E455" s="3"/>
      <c r="F455" s="130"/>
      <c r="G455" s="141"/>
      <c r="H455" s="141"/>
      <c r="I455" s="141"/>
      <c r="J455" s="141"/>
      <c r="K455" s="141"/>
      <c r="L455" s="141"/>
      <c r="M455" s="141"/>
      <c r="N455" s="147"/>
      <c r="O455" s="147"/>
      <c r="P455" s="147"/>
      <c r="Q455" s="129"/>
      <c r="R455" s="129"/>
      <c r="S455" s="141"/>
      <c r="T455" s="145"/>
      <c r="U455" s="139"/>
      <c r="V455" s="139"/>
      <c r="W455" s="128"/>
    </row>
    <row r="456" s="124" customFormat="true" ht="18" hidden="false" customHeight="true" outlineLevel="0" collapsed="false">
      <c r="B456" s="129"/>
      <c r="C456" s="129"/>
      <c r="D456" s="129"/>
      <c r="E456" s="3"/>
      <c r="F456" s="130"/>
      <c r="G456" s="141"/>
      <c r="H456" s="141"/>
      <c r="I456" s="141"/>
      <c r="J456" s="141"/>
      <c r="K456" s="141"/>
      <c r="L456" s="141"/>
      <c r="M456" s="141"/>
      <c r="N456" s="147"/>
      <c r="O456" s="147"/>
      <c r="P456" s="147"/>
      <c r="Q456" s="129"/>
      <c r="R456" s="129"/>
      <c r="S456" s="141"/>
      <c r="T456" s="145"/>
      <c r="U456" s="139"/>
      <c r="V456" s="139"/>
      <c r="W456" s="128"/>
    </row>
    <row r="457" s="124" customFormat="true" ht="18" hidden="false" customHeight="true" outlineLevel="0" collapsed="false">
      <c r="B457" s="129"/>
      <c r="C457" s="129"/>
      <c r="D457" s="129"/>
      <c r="E457" s="3"/>
      <c r="F457" s="130"/>
      <c r="G457" s="141"/>
      <c r="H457" s="141"/>
      <c r="I457" s="141"/>
      <c r="J457" s="141"/>
      <c r="K457" s="141"/>
      <c r="L457" s="141"/>
      <c r="M457" s="141"/>
      <c r="N457" s="147"/>
      <c r="O457" s="147"/>
      <c r="P457" s="147"/>
      <c r="Q457" s="129"/>
      <c r="R457" s="129"/>
      <c r="S457" s="141"/>
      <c r="T457" s="145"/>
      <c r="U457" s="139"/>
      <c r="V457" s="139"/>
      <c r="W457" s="128"/>
    </row>
    <row r="458" s="124" customFormat="true" ht="18" hidden="false" customHeight="true" outlineLevel="0" collapsed="false">
      <c r="B458" s="129"/>
      <c r="C458" s="129"/>
      <c r="D458" s="129"/>
      <c r="E458" s="3"/>
      <c r="F458" s="130"/>
      <c r="G458" s="141"/>
      <c r="H458" s="141"/>
      <c r="I458" s="141"/>
      <c r="J458" s="141"/>
      <c r="K458" s="141"/>
      <c r="L458" s="141"/>
      <c r="M458" s="141"/>
      <c r="N458" s="147"/>
      <c r="O458" s="147"/>
      <c r="P458" s="147"/>
      <c r="Q458" s="129"/>
      <c r="R458" s="129"/>
      <c r="S458" s="141"/>
      <c r="T458" s="145"/>
      <c r="U458" s="139"/>
      <c r="V458" s="139"/>
      <c r="W458" s="128"/>
    </row>
    <row r="459" s="124" customFormat="true" ht="18" hidden="false" customHeight="true" outlineLevel="0" collapsed="false">
      <c r="B459" s="129"/>
      <c r="C459" s="129"/>
      <c r="D459" s="129"/>
      <c r="E459" s="3"/>
      <c r="F459" s="130"/>
      <c r="G459" s="141"/>
      <c r="H459" s="141"/>
      <c r="I459" s="141"/>
      <c r="J459" s="141"/>
      <c r="K459" s="141"/>
      <c r="L459" s="141"/>
      <c r="M459" s="141"/>
      <c r="N459" s="147"/>
      <c r="O459" s="147"/>
      <c r="P459" s="147"/>
      <c r="Q459" s="129"/>
      <c r="R459" s="129"/>
      <c r="S459" s="141"/>
      <c r="T459" s="145"/>
      <c r="U459" s="139"/>
      <c r="V459" s="139"/>
      <c r="W459" s="128"/>
    </row>
    <row r="460" s="124" customFormat="true" ht="18" hidden="false" customHeight="true" outlineLevel="0" collapsed="false">
      <c r="B460" s="129"/>
      <c r="C460" s="129"/>
      <c r="D460" s="129"/>
      <c r="E460" s="3"/>
      <c r="F460" s="130"/>
      <c r="G460" s="141"/>
      <c r="H460" s="141"/>
      <c r="I460" s="141"/>
      <c r="J460" s="141"/>
      <c r="K460" s="141"/>
      <c r="L460" s="141"/>
      <c r="M460" s="141"/>
      <c r="N460" s="147"/>
      <c r="O460" s="147"/>
      <c r="P460" s="147"/>
      <c r="Q460" s="129"/>
      <c r="R460" s="129"/>
      <c r="S460" s="141"/>
      <c r="T460" s="145"/>
      <c r="U460" s="139"/>
      <c r="V460" s="139"/>
      <c r="W460" s="128"/>
    </row>
    <row r="461" s="124" customFormat="true" ht="18" hidden="false" customHeight="true" outlineLevel="0" collapsed="false">
      <c r="B461" s="129"/>
      <c r="C461" s="129"/>
      <c r="D461" s="129"/>
      <c r="E461" s="3"/>
      <c r="F461" s="130"/>
      <c r="G461" s="141"/>
      <c r="H461" s="141"/>
      <c r="I461" s="141"/>
      <c r="J461" s="141"/>
      <c r="K461" s="141"/>
      <c r="L461" s="141"/>
      <c r="M461" s="141"/>
      <c r="N461" s="147"/>
      <c r="O461" s="147"/>
      <c r="P461" s="147"/>
      <c r="Q461" s="129"/>
      <c r="R461" s="129"/>
      <c r="S461" s="141"/>
      <c r="T461" s="145"/>
      <c r="U461" s="139"/>
      <c r="V461" s="139"/>
      <c r="W461" s="128"/>
    </row>
    <row r="462" s="124" customFormat="true" ht="18" hidden="false" customHeight="true" outlineLevel="0" collapsed="false">
      <c r="B462" s="129"/>
      <c r="C462" s="129"/>
      <c r="D462" s="129"/>
      <c r="E462" s="3"/>
      <c r="F462" s="130"/>
      <c r="G462" s="141"/>
      <c r="H462" s="141"/>
      <c r="I462" s="141"/>
      <c r="J462" s="141"/>
      <c r="K462" s="141"/>
      <c r="L462" s="141"/>
      <c r="M462" s="141"/>
      <c r="N462" s="147"/>
      <c r="O462" s="147"/>
      <c r="P462" s="147"/>
      <c r="Q462" s="129"/>
      <c r="R462" s="129"/>
      <c r="S462" s="141"/>
      <c r="T462" s="145"/>
      <c r="U462" s="139"/>
      <c r="V462" s="139"/>
      <c r="W462" s="128"/>
    </row>
    <row r="463" s="124" customFormat="true" ht="18" hidden="false" customHeight="true" outlineLevel="0" collapsed="false">
      <c r="B463" s="129"/>
      <c r="C463" s="129"/>
      <c r="D463" s="129"/>
      <c r="E463" s="3"/>
      <c r="F463" s="130"/>
      <c r="G463" s="141"/>
      <c r="H463" s="141"/>
      <c r="I463" s="141"/>
      <c r="J463" s="141"/>
      <c r="K463" s="141"/>
      <c r="L463" s="141"/>
      <c r="M463" s="141"/>
      <c r="N463" s="147"/>
      <c r="O463" s="147"/>
      <c r="P463" s="147"/>
      <c r="Q463" s="129"/>
      <c r="R463" s="129"/>
      <c r="S463" s="141"/>
      <c r="T463" s="145"/>
      <c r="U463" s="139"/>
      <c r="V463" s="139"/>
      <c r="W463" s="128"/>
    </row>
    <row r="464" s="124" customFormat="true" ht="18" hidden="false" customHeight="true" outlineLevel="0" collapsed="false">
      <c r="B464" s="129"/>
      <c r="C464" s="129"/>
      <c r="D464" s="129"/>
      <c r="E464" s="3"/>
      <c r="F464" s="130"/>
      <c r="G464" s="141"/>
      <c r="H464" s="141"/>
      <c r="I464" s="141"/>
      <c r="J464" s="141"/>
      <c r="K464" s="141"/>
      <c r="L464" s="141"/>
      <c r="M464" s="141"/>
      <c r="N464" s="147"/>
      <c r="O464" s="147"/>
      <c r="P464" s="147"/>
      <c r="Q464" s="129"/>
      <c r="R464" s="129"/>
      <c r="S464" s="141"/>
      <c r="T464" s="145"/>
      <c r="U464" s="139"/>
      <c r="V464" s="139"/>
      <c r="W464" s="128"/>
    </row>
    <row r="465" s="124" customFormat="true" ht="18" hidden="false" customHeight="true" outlineLevel="0" collapsed="false">
      <c r="B465" s="129"/>
      <c r="C465" s="129"/>
      <c r="D465" s="129"/>
      <c r="E465" s="3"/>
      <c r="F465" s="130"/>
      <c r="G465" s="141"/>
      <c r="H465" s="141"/>
      <c r="I465" s="141"/>
      <c r="J465" s="141"/>
      <c r="K465" s="141"/>
      <c r="L465" s="141"/>
      <c r="M465" s="141"/>
      <c r="N465" s="147"/>
      <c r="O465" s="147"/>
      <c r="P465" s="147"/>
      <c r="Q465" s="129"/>
      <c r="R465" s="129"/>
      <c r="S465" s="141"/>
      <c r="T465" s="145"/>
      <c r="U465" s="139"/>
      <c r="V465" s="139"/>
      <c r="W465" s="128"/>
    </row>
    <row r="466" s="124" customFormat="true" ht="18" hidden="false" customHeight="true" outlineLevel="0" collapsed="false">
      <c r="B466" s="129"/>
      <c r="C466" s="129"/>
      <c r="D466" s="129"/>
      <c r="E466" s="3"/>
      <c r="F466" s="130"/>
      <c r="G466" s="141"/>
      <c r="H466" s="141"/>
      <c r="I466" s="141"/>
      <c r="J466" s="141"/>
      <c r="K466" s="141"/>
      <c r="L466" s="141"/>
      <c r="M466" s="141"/>
      <c r="N466" s="147"/>
      <c r="O466" s="147"/>
      <c r="P466" s="147"/>
      <c r="Q466" s="129"/>
      <c r="R466" s="129"/>
      <c r="S466" s="141"/>
      <c r="T466" s="145"/>
      <c r="U466" s="139"/>
      <c r="V466" s="139"/>
      <c r="W466" s="128"/>
    </row>
    <row r="467" s="124" customFormat="true" ht="18" hidden="false" customHeight="true" outlineLevel="0" collapsed="false">
      <c r="B467" s="129"/>
      <c r="C467" s="129"/>
      <c r="D467" s="129"/>
      <c r="E467" s="3"/>
      <c r="F467" s="130"/>
      <c r="G467" s="141"/>
      <c r="H467" s="141"/>
      <c r="I467" s="141"/>
      <c r="J467" s="141"/>
      <c r="K467" s="141"/>
      <c r="L467" s="141"/>
      <c r="M467" s="141"/>
      <c r="N467" s="147"/>
      <c r="O467" s="147"/>
      <c r="P467" s="147"/>
      <c r="Q467" s="129"/>
      <c r="R467" s="129"/>
      <c r="S467" s="141"/>
      <c r="T467" s="145"/>
      <c r="U467" s="139"/>
      <c r="V467" s="139"/>
      <c r="W467" s="128"/>
    </row>
    <row r="468" s="124" customFormat="true" ht="18" hidden="false" customHeight="true" outlineLevel="0" collapsed="false">
      <c r="B468" s="129"/>
      <c r="C468" s="129"/>
      <c r="D468" s="129"/>
      <c r="E468" s="3"/>
      <c r="F468" s="130"/>
      <c r="G468" s="141"/>
      <c r="H468" s="141"/>
      <c r="I468" s="141"/>
      <c r="J468" s="141"/>
      <c r="K468" s="141"/>
      <c r="L468" s="141"/>
      <c r="M468" s="141"/>
      <c r="N468" s="147"/>
      <c r="O468" s="147"/>
      <c r="P468" s="147"/>
      <c r="Q468" s="129"/>
      <c r="R468" s="129"/>
      <c r="S468" s="141"/>
      <c r="T468" s="145"/>
      <c r="U468" s="139"/>
      <c r="V468" s="139"/>
      <c r="W468" s="128"/>
    </row>
    <row r="469" s="124" customFormat="true" ht="18" hidden="false" customHeight="true" outlineLevel="0" collapsed="false">
      <c r="B469" s="129"/>
      <c r="C469" s="129"/>
      <c r="D469" s="129"/>
      <c r="E469" s="3"/>
      <c r="F469" s="130"/>
      <c r="G469" s="141"/>
      <c r="H469" s="141"/>
      <c r="I469" s="141"/>
      <c r="J469" s="141"/>
      <c r="K469" s="141"/>
      <c r="L469" s="141"/>
      <c r="M469" s="141"/>
      <c r="N469" s="147"/>
      <c r="O469" s="147"/>
      <c r="P469" s="147"/>
      <c r="Q469" s="129"/>
      <c r="R469" s="129"/>
      <c r="S469" s="141"/>
      <c r="T469" s="145"/>
      <c r="U469" s="139"/>
      <c r="V469" s="139"/>
      <c r="W469" s="128"/>
    </row>
    <row r="470" s="124" customFormat="true" ht="18" hidden="false" customHeight="true" outlineLevel="0" collapsed="false">
      <c r="B470" s="129"/>
      <c r="C470" s="129"/>
      <c r="D470" s="129"/>
      <c r="E470" s="3"/>
      <c r="F470" s="130"/>
      <c r="G470" s="141"/>
      <c r="H470" s="141"/>
      <c r="I470" s="141"/>
      <c r="J470" s="141"/>
      <c r="K470" s="141"/>
      <c r="L470" s="141"/>
      <c r="M470" s="141"/>
      <c r="N470" s="147"/>
      <c r="O470" s="147"/>
      <c r="P470" s="147"/>
      <c r="Q470" s="129"/>
      <c r="R470" s="129"/>
      <c r="S470" s="141"/>
      <c r="T470" s="145"/>
      <c r="U470" s="139"/>
      <c r="V470" s="139"/>
      <c r="W470" s="128"/>
    </row>
    <row r="471" s="124" customFormat="true" ht="18" hidden="false" customHeight="true" outlineLevel="0" collapsed="false">
      <c r="B471" s="129"/>
      <c r="C471" s="129"/>
      <c r="D471" s="129"/>
      <c r="E471" s="3"/>
      <c r="F471" s="130"/>
      <c r="G471" s="141"/>
      <c r="H471" s="141"/>
      <c r="I471" s="141"/>
      <c r="J471" s="141"/>
      <c r="K471" s="141"/>
      <c r="L471" s="141"/>
      <c r="M471" s="141"/>
      <c r="N471" s="147"/>
      <c r="O471" s="147"/>
      <c r="P471" s="147"/>
      <c r="Q471" s="129"/>
      <c r="R471" s="129"/>
      <c r="S471" s="141"/>
      <c r="T471" s="145"/>
      <c r="U471" s="139"/>
      <c r="V471" s="139"/>
      <c r="W471" s="128"/>
    </row>
    <row r="472" s="124" customFormat="true" ht="18" hidden="false" customHeight="true" outlineLevel="0" collapsed="false">
      <c r="B472" s="129"/>
      <c r="C472" s="129"/>
      <c r="D472" s="129"/>
      <c r="E472" s="3"/>
      <c r="F472" s="130"/>
      <c r="G472" s="141"/>
      <c r="H472" s="141"/>
      <c r="I472" s="141"/>
      <c r="J472" s="141"/>
      <c r="K472" s="141"/>
      <c r="L472" s="141"/>
      <c r="M472" s="141"/>
      <c r="N472" s="147"/>
      <c r="O472" s="147"/>
      <c r="P472" s="147"/>
      <c r="Q472" s="129"/>
      <c r="R472" s="129"/>
      <c r="S472" s="141"/>
      <c r="T472" s="145"/>
      <c r="U472" s="139"/>
      <c r="V472" s="139"/>
      <c r="W472" s="128"/>
    </row>
    <row r="473" s="124" customFormat="true" ht="18" hidden="false" customHeight="true" outlineLevel="0" collapsed="false">
      <c r="B473" s="129"/>
      <c r="C473" s="129"/>
      <c r="D473" s="129"/>
      <c r="E473" s="3"/>
      <c r="F473" s="130"/>
      <c r="G473" s="141"/>
      <c r="H473" s="141"/>
      <c r="I473" s="141"/>
      <c r="J473" s="141"/>
      <c r="K473" s="141"/>
      <c r="L473" s="141"/>
      <c r="M473" s="141"/>
      <c r="N473" s="147"/>
      <c r="O473" s="147"/>
      <c r="P473" s="147"/>
      <c r="Q473" s="129"/>
      <c r="R473" s="129"/>
      <c r="S473" s="141"/>
      <c r="T473" s="145"/>
      <c r="U473" s="139"/>
      <c r="V473" s="139"/>
      <c r="W473" s="128"/>
    </row>
    <row r="474" s="124" customFormat="true" ht="18" hidden="false" customHeight="true" outlineLevel="0" collapsed="false">
      <c r="B474" s="129"/>
      <c r="C474" s="129"/>
      <c r="D474" s="129"/>
      <c r="E474" s="3"/>
      <c r="F474" s="130"/>
      <c r="G474" s="141"/>
      <c r="H474" s="141"/>
      <c r="I474" s="141"/>
      <c r="J474" s="141"/>
      <c r="K474" s="141"/>
      <c r="L474" s="141"/>
      <c r="M474" s="141"/>
      <c r="N474" s="147"/>
      <c r="O474" s="147"/>
      <c r="P474" s="147"/>
      <c r="Q474" s="129"/>
      <c r="R474" s="129"/>
      <c r="S474" s="141"/>
      <c r="T474" s="145"/>
      <c r="U474" s="139"/>
      <c r="V474" s="139"/>
      <c r="W474" s="128"/>
    </row>
    <row r="475" s="124" customFormat="true" ht="18" hidden="false" customHeight="true" outlineLevel="0" collapsed="false">
      <c r="B475" s="129"/>
      <c r="C475" s="129"/>
      <c r="D475" s="129"/>
      <c r="E475" s="3"/>
      <c r="F475" s="130"/>
      <c r="G475" s="141"/>
      <c r="H475" s="141"/>
      <c r="I475" s="141"/>
      <c r="J475" s="141"/>
      <c r="K475" s="141"/>
      <c r="L475" s="141"/>
      <c r="M475" s="141"/>
      <c r="N475" s="147"/>
      <c r="O475" s="147"/>
      <c r="P475" s="147"/>
      <c r="Q475" s="129"/>
      <c r="R475" s="129"/>
      <c r="S475" s="141"/>
      <c r="T475" s="145"/>
      <c r="U475" s="139"/>
      <c r="V475" s="139"/>
      <c r="W475" s="128"/>
    </row>
    <row r="476" s="124" customFormat="true" ht="18" hidden="false" customHeight="true" outlineLevel="0" collapsed="false">
      <c r="B476" s="129"/>
      <c r="C476" s="129"/>
      <c r="D476" s="129"/>
      <c r="E476" s="3"/>
      <c r="F476" s="130"/>
      <c r="G476" s="141"/>
      <c r="H476" s="141"/>
      <c r="I476" s="141"/>
      <c r="J476" s="141"/>
      <c r="K476" s="141"/>
      <c r="L476" s="141"/>
      <c r="M476" s="141"/>
      <c r="N476" s="147"/>
      <c r="O476" s="147"/>
      <c r="P476" s="147"/>
      <c r="Q476" s="129"/>
      <c r="R476" s="129"/>
      <c r="S476" s="141"/>
      <c r="T476" s="145"/>
      <c r="U476" s="139"/>
      <c r="V476" s="139"/>
      <c r="W476" s="128"/>
    </row>
    <row r="477" s="124" customFormat="true" ht="18" hidden="false" customHeight="true" outlineLevel="0" collapsed="false">
      <c r="B477" s="129"/>
      <c r="C477" s="129"/>
      <c r="D477" s="129"/>
      <c r="E477" s="3"/>
      <c r="F477" s="130"/>
      <c r="G477" s="141"/>
      <c r="H477" s="141"/>
      <c r="I477" s="141"/>
      <c r="J477" s="141"/>
      <c r="K477" s="141"/>
      <c r="L477" s="141"/>
      <c r="M477" s="141"/>
      <c r="N477" s="147"/>
      <c r="O477" s="147"/>
      <c r="P477" s="147"/>
      <c r="Q477" s="129"/>
      <c r="R477" s="129"/>
      <c r="S477" s="141"/>
      <c r="T477" s="145"/>
      <c r="U477" s="139"/>
      <c r="V477" s="139"/>
      <c r="W477" s="128"/>
    </row>
    <row r="478" s="124" customFormat="true" ht="18" hidden="false" customHeight="true" outlineLevel="0" collapsed="false">
      <c r="B478" s="129"/>
      <c r="C478" s="129"/>
      <c r="D478" s="129"/>
      <c r="E478" s="3"/>
      <c r="F478" s="130"/>
      <c r="G478" s="141"/>
      <c r="H478" s="141"/>
      <c r="I478" s="141"/>
      <c r="J478" s="141"/>
      <c r="K478" s="141"/>
      <c r="L478" s="141"/>
      <c r="M478" s="141"/>
      <c r="N478" s="147"/>
      <c r="O478" s="147"/>
      <c r="P478" s="147"/>
      <c r="Q478" s="129"/>
      <c r="R478" s="129"/>
      <c r="S478" s="141"/>
      <c r="T478" s="145"/>
      <c r="U478" s="139"/>
      <c r="V478" s="139"/>
      <c r="W478" s="128"/>
    </row>
    <row r="479" s="124" customFormat="true" ht="18" hidden="false" customHeight="true" outlineLevel="0" collapsed="false">
      <c r="B479" s="129"/>
      <c r="C479" s="129"/>
      <c r="D479" s="129"/>
      <c r="E479" s="3"/>
      <c r="F479" s="130"/>
      <c r="G479" s="141"/>
      <c r="H479" s="141"/>
      <c r="I479" s="141"/>
      <c r="J479" s="141"/>
      <c r="K479" s="141"/>
      <c r="L479" s="141"/>
      <c r="M479" s="141"/>
      <c r="N479" s="147"/>
      <c r="O479" s="147"/>
      <c r="P479" s="147"/>
      <c r="Q479" s="129"/>
      <c r="R479" s="129"/>
      <c r="S479" s="141"/>
      <c r="T479" s="145"/>
      <c r="U479" s="139"/>
      <c r="V479" s="139"/>
      <c r="W479" s="128"/>
    </row>
    <row r="480" s="124" customFormat="true" ht="18" hidden="false" customHeight="true" outlineLevel="0" collapsed="false">
      <c r="B480" s="129"/>
      <c r="C480" s="129"/>
      <c r="D480" s="129"/>
      <c r="E480" s="3"/>
      <c r="F480" s="130"/>
      <c r="G480" s="141"/>
      <c r="H480" s="141"/>
      <c r="I480" s="141"/>
      <c r="J480" s="141"/>
      <c r="K480" s="141"/>
      <c r="L480" s="141"/>
      <c r="M480" s="141"/>
      <c r="N480" s="147"/>
      <c r="O480" s="147"/>
      <c r="P480" s="147"/>
      <c r="Q480" s="129"/>
      <c r="R480" s="129"/>
      <c r="S480" s="141"/>
      <c r="T480" s="145"/>
      <c r="U480" s="139"/>
      <c r="V480" s="139"/>
      <c r="W480" s="128"/>
    </row>
    <row r="481" s="124" customFormat="true" ht="18" hidden="false" customHeight="true" outlineLevel="0" collapsed="false">
      <c r="B481" s="129"/>
      <c r="C481" s="129"/>
      <c r="D481" s="129"/>
      <c r="E481" s="3"/>
      <c r="F481" s="130"/>
      <c r="G481" s="141"/>
      <c r="H481" s="141"/>
      <c r="I481" s="141"/>
      <c r="J481" s="141"/>
      <c r="K481" s="141"/>
      <c r="L481" s="141"/>
      <c r="M481" s="141"/>
      <c r="N481" s="147"/>
      <c r="O481" s="147"/>
      <c r="P481" s="147"/>
      <c r="Q481" s="129"/>
      <c r="R481" s="129"/>
      <c r="S481" s="141"/>
      <c r="T481" s="145"/>
      <c r="U481" s="139"/>
      <c r="V481" s="139"/>
      <c r="W481" s="128"/>
    </row>
    <row r="482" s="124" customFormat="true" ht="18" hidden="false" customHeight="true" outlineLevel="0" collapsed="false">
      <c r="B482" s="129"/>
      <c r="C482" s="129"/>
      <c r="D482" s="129"/>
      <c r="E482" s="3"/>
      <c r="F482" s="130"/>
      <c r="G482" s="141"/>
      <c r="H482" s="141"/>
      <c r="I482" s="141"/>
      <c r="J482" s="141"/>
      <c r="K482" s="141"/>
      <c r="L482" s="141"/>
      <c r="M482" s="141"/>
      <c r="N482" s="147"/>
      <c r="O482" s="147"/>
      <c r="P482" s="147"/>
      <c r="Q482" s="129"/>
      <c r="R482" s="129"/>
      <c r="S482" s="141"/>
      <c r="T482" s="145"/>
      <c r="U482" s="139"/>
      <c r="V482" s="139"/>
      <c r="W482" s="128"/>
    </row>
    <row r="483" s="124" customFormat="true" ht="18" hidden="false" customHeight="true" outlineLevel="0" collapsed="false">
      <c r="B483" s="129"/>
      <c r="C483" s="129"/>
      <c r="D483" s="129"/>
      <c r="E483" s="3"/>
      <c r="F483" s="130"/>
      <c r="G483" s="141"/>
      <c r="H483" s="141"/>
      <c r="I483" s="141"/>
      <c r="J483" s="141"/>
      <c r="K483" s="141"/>
      <c r="L483" s="141"/>
      <c r="M483" s="141"/>
      <c r="N483" s="147"/>
      <c r="O483" s="147"/>
      <c r="P483" s="147"/>
      <c r="Q483" s="129"/>
      <c r="R483" s="129"/>
      <c r="S483" s="141"/>
      <c r="T483" s="145"/>
      <c r="U483" s="139"/>
      <c r="V483" s="139"/>
      <c r="W483" s="128"/>
    </row>
    <row r="484" s="124" customFormat="true" ht="18" hidden="false" customHeight="true" outlineLevel="0" collapsed="false">
      <c r="B484" s="129"/>
      <c r="C484" s="129"/>
      <c r="D484" s="129"/>
      <c r="E484" s="3"/>
      <c r="F484" s="130"/>
      <c r="G484" s="141"/>
      <c r="H484" s="141"/>
      <c r="I484" s="141"/>
      <c r="J484" s="141"/>
      <c r="K484" s="141"/>
      <c r="L484" s="141"/>
      <c r="M484" s="141"/>
      <c r="N484" s="147"/>
      <c r="O484" s="147"/>
      <c r="P484" s="147"/>
      <c r="Q484" s="129"/>
      <c r="R484" s="129"/>
      <c r="S484" s="141"/>
      <c r="T484" s="145"/>
      <c r="U484" s="139"/>
      <c r="V484" s="139"/>
      <c r="W484" s="128"/>
    </row>
    <row r="485" s="124" customFormat="true" ht="18" hidden="false" customHeight="true" outlineLevel="0" collapsed="false">
      <c r="B485" s="129"/>
      <c r="C485" s="129"/>
      <c r="D485" s="129"/>
      <c r="E485" s="3"/>
      <c r="F485" s="130"/>
      <c r="G485" s="141"/>
      <c r="H485" s="141"/>
      <c r="I485" s="141"/>
      <c r="J485" s="141"/>
      <c r="K485" s="141"/>
      <c r="L485" s="141"/>
      <c r="M485" s="141"/>
      <c r="N485" s="147"/>
      <c r="O485" s="147"/>
      <c r="P485" s="147"/>
      <c r="Q485" s="129"/>
      <c r="R485" s="129"/>
      <c r="S485" s="141"/>
      <c r="T485" s="145"/>
      <c r="U485" s="139"/>
      <c r="V485" s="139"/>
      <c r="W485" s="128"/>
    </row>
    <row r="486" s="124" customFormat="true" ht="18" hidden="false" customHeight="true" outlineLevel="0" collapsed="false">
      <c r="B486" s="129"/>
      <c r="C486" s="129"/>
      <c r="D486" s="129"/>
      <c r="E486" s="3"/>
      <c r="F486" s="130"/>
      <c r="G486" s="141"/>
      <c r="H486" s="141"/>
      <c r="I486" s="141"/>
      <c r="J486" s="141"/>
      <c r="K486" s="141"/>
      <c r="L486" s="141"/>
      <c r="M486" s="141"/>
      <c r="N486" s="147"/>
      <c r="O486" s="147"/>
      <c r="P486" s="147"/>
      <c r="Q486" s="129"/>
      <c r="R486" s="129"/>
      <c r="S486" s="141"/>
      <c r="T486" s="145"/>
      <c r="U486" s="139"/>
      <c r="V486" s="139"/>
      <c r="W486" s="128"/>
    </row>
    <row r="487" s="124" customFormat="true" ht="18" hidden="false" customHeight="true" outlineLevel="0" collapsed="false">
      <c r="B487" s="129"/>
      <c r="C487" s="129"/>
      <c r="D487" s="129"/>
      <c r="E487" s="3"/>
      <c r="F487" s="130"/>
      <c r="G487" s="141"/>
      <c r="H487" s="141"/>
      <c r="I487" s="141"/>
      <c r="J487" s="141"/>
      <c r="K487" s="141"/>
      <c r="L487" s="141"/>
      <c r="M487" s="141"/>
      <c r="N487" s="147"/>
      <c r="O487" s="147"/>
      <c r="P487" s="147"/>
      <c r="Q487" s="129"/>
      <c r="R487" s="129"/>
      <c r="S487" s="141"/>
      <c r="T487" s="145"/>
      <c r="U487" s="139"/>
      <c r="V487" s="139"/>
      <c r="W487" s="128"/>
    </row>
    <row r="488" s="124" customFormat="true" ht="18" hidden="false" customHeight="true" outlineLevel="0" collapsed="false">
      <c r="B488" s="129"/>
      <c r="C488" s="129"/>
      <c r="D488" s="129"/>
      <c r="E488" s="3"/>
      <c r="F488" s="130"/>
      <c r="G488" s="141"/>
      <c r="H488" s="141"/>
      <c r="I488" s="141"/>
      <c r="J488" s="141"/>
      <c r="K488" s="141"/>
      <c r="L488" s="141"/>
      <c r="M488" s="141"/>
      <c r="N488" s="147"/>
      <c r="O488" s="147"/>
      <c r="P488" s="147"/>
      <c r="Q488" s="129"/>
      <c r="R488" s="129"/>
      <c r="S488" s="141"/>
      <c r="T488" s="145"/>
      <c r="U488" s="139"/>
      <c r="V488" s="139"/>
      <c r="W488" s="128"/>
    </row>
    <row r="489" s="124" customFormat="true" ht="18" hidden="false" customHeight="true" outlineLevel="0" collapsed="false">
      <c r="B489" s="129"/>
      <c r="C489" s="129"/>
      <c r="D489" s="129"/>
      <c r="E489" s="3"/>
      <c r="F489" s="130"/>
      <c r="G489" s="141"/>
      <c r="H489" s="141"/>
      <c r="I489" s="141"/>
      <c r="J489" s="141"/>
      <c r="K489" s="141"/>
      <c r="L489" s="141"/>
      <c r="M489" s="141"/>
      <c r="N489" s="147"/>
      <c r="O489" s="147"/>
      <c r="P489" s="147"/>
      <c r="Q489" s="129"/>
      <c r="R489" s="129"/>
      <c r="S489" s="141"/>
      <c r="T489" s="145"/>
      <c r="U489" s="139"/>
      <c r="V489" s="139"/>
      <c r="W489" s="128"/>
    </row>
    <row r="490" s="124" customFormat="true" ht="18" hidden="false" customHeight="true" outlineLevel="0" collapsed="false">
      <c r="B490" s="129"/>
      <c r="C490" s="129"/>
      <c r="D490" s="129"/>
      <c r="E490" s="3"/>
      <c r="F490" s="130"/>
      <c r="G490" s="141"/>
      <c r="H490" s="141"/>
      <c r="I490" s="141"/>
      <c r="J490" s="141"/>
      <c r="K490" s="141"/>
      <c r="L490" s="141"/>
      <c r="M490" s="141"/>
      <c r="N490" s="147"/>
      <c r="O490" s="147"/>
      <c r="P490" s="147"/>
      <c r="Q490" s="129"/>
      <c r="R490" s="129"/>
      <c r="S490" s="141"/>
      <c r="T490" s="145"/>
      <c r="U490" s="139"/>
      <c r="V490" s="139"/>
      <c r="W490" s="128"/>
    </row>
    <row r="491" s="124" customFormat="true" ht="18" hidden="false" customHeight="true" outlineLevel="0" collapsed="false">
      <c r="B491" s="129"/>
      <c r="C491" s="129"/>
      <c r="D491" s="129"/>
      <c r="E491" s="3"/>
      <c r="F491" s="130"/>
      <c r="G491" s="141"/>
      <c r="H491" s="141"/>
      <c r="I491" s="141"/>
      <c r="J491" s="141"/>
      <c r="K491" s="141"/>
      <c r="L491" s="141"/>
      <c r="M491" s="141"/>
      <c r="N491" s="147"/>
      <c r="O491" s="147"/>
      <c r="P491" s="147"/>
      <c r="Q491" s="129"/>
      <c r="R491" s="129"/>
      <c r="S491" s="141"/>
      <c r="T491" s="145"/>
      <c r="U491" s="139"/>
      <c r="V491" s="139"/>
      <c r="W491" s="128"/>
    </row>
    <row r="492" s="124" customFormat="true" ht="18" hidden="false" customHeight="true" outlineLevel="0" collapsed="false">
      <c r="B492" s="129"/>
      <c r="C492" s="129"/>
      <c r="D492" s="129"/>
      <c r="E492" s="3"/>
      <c r="F492" s="130"/>
      <c r="G492" s="141"/>
      <c r="H492" s="141"/>
      <c r="I492" s="141"/>
      <c r="J492" s="141"/>
      <c r="K492" s="141"/>
      <c r="L492" s="141"/>
      <c r="M492" s="141"/>
      <c r="N492" s="147"/>
      <c r="O492" s="147"/>
      <c r="P492" s="147"/>
      <c r="Q492" s="129"/>
      <c r="R492" s="129"/>
      <c r="S492" s="141"/>
      <c r="T492" s="145"/>
      <c r="U492" s="139"/>
      <c r="V492" s="139"/>
      <c r="W492" s="128"/>
    </row>
    <row r="493" s="124" customFormat="true" ht="18" hidden="false" customHeight="true" outlineLevel="0" collapsed="false">
      <c r="B493" s="129"/>
      <c r="C493" s="129"/>
      <c r="D493" s="129"/>
      <c r="E493" s="3"/>
      <c r="F493" s="130"/>
      <c r="G493" s="141"/>
      <c r="H493" s="141"/>
      <c r="I493" s="141"/>
      <c r="J493" s="141"/>
      <c r="K493" s="141"/>
      <c r="L493" s="141"/>
      <c r="M493" s="141"/>
      <c r="N493" s="147"/>
      <c r="O493" s="147"/>
      <c r="P493" s="147"/>
      <c r="Q493" s="129"/>
      <c r="R493" s="129"/>
      <c r="S493" s="141"/>
      <c r="T493" s="145"/>
      <c r="U493" s="139"/>
      <c r="V493" s="139"/>
      <c r="W493" s="128"/>
    </row>
    <row r="494" s="124" customFormat="true" ht="18" hidden="false" customHeight="true" outlineLevel="0" collapsed="false">
      <c r="B494" s="129"/>
      <c r="C494" s="129"/>
      <c r="D494" s="129"/>
      <c r="E494" s="3"/>
      <c r="F494" s="130"/>
      <c r="G494" s="141"/>
      <c r="H494" s="141"/>
      <c r="I494" s="141"/>
      <c r="J494" s="141"/>
      <c r="K494" s="141"/>
      <c r="L494" s="141"/>
      <c r="M494" s="141"/>
      <c r="N494" s="147"/>
      <c r="O494" s="147"/>
      <c r="P494" s="147"/>
      <c r="Q494" s="129"/>
      <c r="R494" s="129"/>
      <c r="S494" s="141"/>
      <c r="T494" s="145"/>
      <c r="U494" s="139"/>
      <c r="V494" s="139"/>
      <c r="W494" s="128"/>
    </row>
    <row r="495" s="124" customFormat="true" ht="18" hidden="false" customHeight="true" outlineLevel="0" collapsed="false">
      <c r="B495" s="129"/>
      <c r="C495" s="129"/>
      <c r="D495" s="129"/>
      <c r="E495" s="3"/>
      <c r="F495" s="130"/>
      <c r="G495" s="141"/>
      <c r="H495" s="141"/>
      <c r="I495" s="141"/>
      <c r="J495" s="141"/>
      <c r="K495" s="141"/>
      <c r="L495" s="141"/>
      <c r="M495" s="141"/>
      <c r="N495" s="147"/>
      <c r="O495" s="147"/>
      <c r="P495" s="147"/>
      <c r="Q495" s="129"/>
      <c r="R495" s="129"/>
      <c r="S495" s="141"/>
      <c r="T495" s="145"/>
      <c r="U495" s="139"/>
      <c r="V495" s="139"/>
      <c r="W495" s="128"/>
    </row>
    <row r="496" s="124" customFormat="true" ht="18" hidden="false" customHeight="true" outlineLevel="0" collapsed="false">
      <c r="B496" s="129"/>
      <c r="C496" s="129"/>
      <c r="D496" s="129"/>
      <c r="E496" s="3"/>
      <c r="F496" s="130"/>
      <c r="G496" s="141"/>
      <c r="H496" s="141"/>
      <c r="I496" s="141"/>
      <c r="J496" s="141"/>
      <c r="K496" s="141"/>
      <c r="L496" s="141"/>
      <c r="M496" s="141"/>
      <c r="N496" s="147"/>
      <c r="O496" s="147"/>
      <c r="P496" s="147"/>
      <c r="Q496" s="129"/>
      <c r="R496" s="129"/>
      <c r="S496" s="141"/>
      <c r="T496" s="145"/>
      <c r="U496" s="139"/>
      <c r="V496" s="139"/>
      <c r="W496" s="128"/>
    </row>
    <row r="497" s="124" customFormat="true" ht="18" hidden="false" customHeight="true" outlineLevel="0" collapsed="false">
      <c r="B497" s="129"/>
      <c r="C497" s="129"/>
      <c r="D497" s="129"/>
      <c r="E497" s="3"/>
      <c r="F497" s="130"/>
      <c r="G497" s="141"/>
      <c r="H497" s="141"/>
      <c r="I497" s="141"/>
      <c r="J497" s="141"/>
      <c r="K497" s="141"/>
      <c r="L497" s="141"/>
      <c r="M497" s="141"/>
      <c r="N497" s="147"/>
      <c r="O497" s="147"/>
      <c r="P497" s="147"/>
      <c r="Q497" s="129"/>
      <c r="R497" s="129"/>
      <c r="S497" s="141"/>
      <c r="T497" s="145"/>
      <c r="U497" s="139"/>
      <c r="V497" s="139"/>
      <c r="W497" s="128"/>
    </row>
    <row r="498" s="124" customFormat="true" ht="18" hidden="false" customHeight="true" outlineLevel="0" collapsed="false">
      <c r="B498" s="129"/>
      <c r="C498" s="129"/>
      <c r="D498" s="129"/>
      <c r="E498" s="3"/>
      <c r="F498" s="130"/>
      <c r="G498" s="141"/>
      <c r="H498" s="141"/>
      <c r="I498" s="141"/>
      <c r="J498" s="141"/>
      <c r="K498" s="141"/>
      <c r="L498" s="141"/>
      <c r="M498" s="141"/>
      <c r="N498" s="147"/>
      <c r="O498" s="147"/>
      <c r="P498" s="147"/>
      <c r="Q498" s="129"/>
      <c r="R498" s="129"/>
      <c r="S498" s="141"/>
      <c r="T498" s="145"/>
      <c r="U498" s="139"/>
      <c r="V498" s="139"/>
      <c r="W498" s="128"/>
    </row>
    <row r="499" s="124" customFormat="true" ht="18" hidden="false" customHeight="true" outlineLevel="0" collapsed="false">
      <c r="B499" s="129"/>
      <c r="C499" s="129"/>
      <c r="D499" s="129"/>
      <c r="E499" s="3"/>
      <c r="F499" s="130"/>
      <c r="G499" s="141"/>
      <c r="H499" s="141"/>
      <c r="I499" s="141"/>
      <c r="J499" s="141"/>
      <c r="K499" s="141"/>
      <c r="L499" s="141"/>
      <c r="M499" s="141"/>
      <c r="N499" s="147"/>
      <c r="O499" s="147"/>
      <c r="P499" s="147"/>
      <c r="Q499" s="129"/>
      <c r="R499" s="129"/>
      <c r="S499" s="141"/>
      <c r="T499" s="145"/>
      <c r="U499" s="139"/>
      <c r="V499" s="139"/>
      <c r="W499" s="128"/>
    </row>
    <row r="500" s="124" customFormat="true" ht="18" hidden="false" customHeight="true" outlineLevel="0" collapsed="false">
      <c r="B500" s="129"/>
      <c r="C500" s="129"/>
      <c r="D500" s="129"/>
      <c r="E500" s="3"/>
      <c r="F500" s="130"/>
      <c r="G500" s="141"/>
      <c r="H500" s="141"/>
      <c r="I500" s="141"/>
      <c r="J500" s="141"/>
      <c r="K500" s="141"/>
      <c r="L500" s="141"/>
      <c r="M500" s="141"/>
      <c r="N500" s="147"/>
      <c r="O500" s="147"/>
      <c r="P500" s="147"/>
      <c r="Q500" s="129"/>
      <c r="R500" s="129"/>
      <c r="S500" s="141"/>
      <c r="T500" s="145"/>
      <c r="U500" s="139"/>
      <c r="V500" s="139"/>
      <c r="W500" s="128"/>
    </row>
    <row r="501" s="124" customFormat="true" ht="18" hidden="false" customHeight="true" outlineLevel="0" collapsed="false">
      <c r="B501" s="129"/>
      <c r="C501" s="129"/>
      <c r="D501" s="129"/>
      <c r="E501" s="3"/>
      <c r="F501" s="130"/>
      <c r="G501" s="141"/>
      <c r="H501" s="141"/>
      <c r="I501" s="141"/>
      <c r="J501" s="141"/>
      <c r="K501" s="141"/>
      <c r="L501" s="141"/>
      <c r="M501" s="141"/>
      <c r="N501" s="147"/>
      <c r="O501" s="147"/>
      <c r="P501" s="147"/>
      <c r="Q501" s="129"/>
      <c r="R501" s="129"/>
      <c r="S501" s="141"/>
      <c r="T501" s="145"/>
      <c r="U501" s="139"/>
      <c r="V501" s="139"/>
      <c r="W501" s="128"/>
    </row>
    <row r="502" s="124" customFormat="true" ht="18" hidden="false" customHeight="true" outlineLevel="0" collapsed="false">
      <c r="B502" s="129"/>
      <c r="C502" s="129"/>
      <c r="D502" s="129"/>
      <c r="E502" s="3"/>
      <c r="F502" s="130"/>
      <c r="G502" s="141"/>
      <c r="H502" s="141"/>
      <c r="I502" s="141"/>
      <c r="J502" s="141"/>
      <c r="K502" s="141"/>
      <c r="L502" s="141"/>
      <c r="M502" s="141"/>
      <c r="N502" s="147"/>
      <c r="O502" s="147"/>
      <c r="P502" s="147"/>
      <c r="Q502" s="129"/>
      <c r="R502" s="129"/>
      <c r="S502" s="141"/>
      <c r="T502" s="145"/>
      <c r="U502" s="139"/>
      <c r="V502" s="139"/>
      <c r="W502" s="128"/>
    </row>
    <row r="503" s="124" customFormat="true" ht="18" hidden="false" customHeight="true" outlineLevel="0" collapsed="false">
      <c r="B503" s="129"/>
      <c r="C503" s="129"/>
      <c r="D503" s="129"/>
      <c r="E503" s="3"/>
      <c r="F503" s="130"/>
      <c r="G503" s="141"/>
      <c r="H503" s="141"/>
      <c r="I503" s="141"/>
      <c r="J503" s="141"/>
      <c r="K503" s="141"/>
      <c r="L503" s="141"/>
      <c r="M503" s="141"/>
      <c r="N503" s="147"/>
      <c r="O503" s="147"/>
      <c r="P503" s="147"/>
      <c r="Q503" s="129"/>
      <c r="R503" s="129"/>
      <c r="S503" s="141"/>
      <c r="T503" s="145"/>
      <c r="U503" s="139"/>
      <c r="V503" s="139"/>
      <c r="W503" s="128"/>
    </row>
    <row r="504" s="124" customFormat="true" ht="18" hidden="false" customHeight="true" outlineLevel="0" collapsed="false">
      <c r="B504" s="129"/>
      <c r="C504" s="129"/>
      <c r="D504" s="129"/>
      <c r="E504" s="3"/>
      <c r="F504" s="130"/>
      <c r="G504" s="141"/>
      <c r="H504" s="141"/>
      <c r="I504" s="141"/>
      <c r="J504" s="141"/>
      <c r="K504" s="141"/>
      <c r="L504" s="141"/>
      <c r="M504" s="141"/>
      <c r="N504" s="147"/>
      <c r="O504" s="147"/>
      <c r="P504" s="147"/>
      <c r="Q504" s="129"/>
      <c r="R504" s="129"/>
      <c r="S504" s="141"/>
      <c r="T504" s="145"/>
      <c r="U504" s="139"/>
      <c r="V504" s="139"/>
      <c r="W504" s="128"/>
    </row>
    <row r="505" s="124" customFormat="true" ht="18" hidden="false" customHeight="true" outlineLevel="0" collapsed="false">
      <c r="B505" s="129"/>
      <c r="C505" s="129"/>
      <c r="D505" s="129"/>
      <c r="E505" s="3"/>
      <c r="F505" s="130"/>
      <c r="G505" s="141"/>
      <c r="H505" s="141"/>
      <c r="I505" s="141"/>
      <c r="J505" s="141"/>
      <c r="K505" s="141"/>
      <c r="L505" s="141"/>
      <c r="M505" s="141"/>
      <c r="N505" s="147"/>
      <c r="O505" s="147"/>
      <c r="P505" s="147"/>
      <c r="Q505" s="129"/>
      <c r="R505" s="129"/>
      <c r="S505" s="141"/>
      <c r="T505" s="145"/>
      <c r="U505" s="139"/>
      <c r="V505" s="139"/>
      <c r="W505" s="128"/>
    </row>
    <row r="506" s="124" customFormat="true" ht="18" hidden="false" customHeight="true" outlineLevel="0" collapsed="false">
      <c r="B506" s="129"/>
      <c r="C506" s="129"/>
      <c r="D506" s="129"/>
      <c r="E506" s="3"/>
      <c r="F506" s="130"/>
      <c r="G506" s="141"/>
      <c r="H506" s="141"/>
      <c r="I506" s="141"/>
      <c r="J506" s="141"/>
      <c r="K506" s="141"/>
      <c r="L506" s="141"/>
      <c r="M506" s="141"/>
      <c r="N506" s="147"/>
      <c r="O506" s="147"/>
      <c r="P506" s="147"/>
      <c r="Q506" s="129"/>
      <c r="R506" s="129"/>
      <c r="S506" s="141"/>
      <c r="T506" s="145"/>
      <c r="U506" s="139"/>
      <c r="V506" s="139"/>
      <c r="W506" s="128"/>
    </row>
    <row r="507" s="124" customFormat="true" ht="18" hidden="false" customHeight="true" outlineLevel="0" collapsed="false">
      <c r="B507" s="129"/>
      <c r="C507" s="129"/>
      <c r="D507" s="129"/>
      <c r="E507" s="3"/>
      <c r="F507" s="130"/>
      <c r="G507" s="141"/>
      <c r="H507" s="141"/>
      <c r="I507" s="141"/>
      <c r="J507" s="141"/>
      <c r="K507" s="141"/>
      <c r="L507" s="141"/>
      <c r="M507" s="141"/>
      <c r="N507" s="147"/>
      <c r="O507" s="147"/>
      <c r="P507" s="147"/>
      <c r="Q507" s="129"/>
      <c r="R507" s="129"/>
      <c r="S507" s="141"/>
      <c r="T507" s="145"/>
      <c r="U507" s="139"/>
      <c r="V507" s="139"/>
      <c r="W507" s="128"/>
    </row>
    <row r="508" s="124" customFormat="true" ht="18" hidden="false" customHeight="true" outlineLevel="0" collapsed="false">
      <c r="B508" s="129"/>
      <c r="C508" s="129"/>
      <c r="D508" s="129"/>
      <c r="E508" s="3"/>
      <c r="F508" s="130"/>
      <c r="G508" s="141"/>
      <c r="H508" s="141"/>
      <c r="I508" s="141"/>
      <c r="J508" s="141"/>
      <c r="K508" s="141"/>
      <c r="L508" s="141"/>
      <c r="M508" s="141"/>
      <c r="N508" s="147"/>
      <c r="O508" s="147"/>
      <c r="P508" s="147"/>
      <c r="Q508" s="129"/>
      <c r="R508" s="129"/>
      <c r="S508" s="141"/>
      <c r="T508" s="145"/>
      <c r="U508" s="139"/>
      <c r="V508" s="139"/>
      <c r="W508" s="128"/>
    </row>
    <row r="509" s="124" customFormat="true" ht="18" hidden="false" customHeight="true" outlineLevel="0" collapsed="false">
      <c r="B509" s="129"/>
      <c r="C509" s="129"/>
      <c r="D509" s="129"/>
      <c r="E509" s="3"/>
      <c r="F509" s="130"/>
      <c r="G509" s="141"/>
      <c r="H509" s="141"/>
      <c r="I509" s="141"/>
      <c r="J509" s="141"/>
      <c r="K509" s="141"/>
      <c r="L509" s="141"/>
      <c r="M509" s="141"/>
      <c r="N509" s="147"/>
      <c r="O509" s="147"/>
      <c r="P509" s="147"/>
      <c r="Q509" s="129"/>
      <c r="R509" s="129"/>
      <c r="S509" s="141"/>
      <c r="T509" s="145"/>
      <c r="U509" s="139"/>
      <c r="V509" s="139"/>
      <c r="W509" s="128"/>
    </row>
    <row r="510" s="124" customFormat="true" ht="18" hidden="false" customHeight="true" outlineLevel="0" collapsed="false">
      <c r="B510" s="129"/>
      <c r="C510" s="129"/>
      <c r="D510" s="129"/>
      <c r="E510" s="3"/>
      <c r="F510" s="130"/>
      <c r="G510" s="141"/>
      <c r="H510" s="141"/>
      <c r="I510" s="141"/>
      <c r="J510" s="141"/>
      <c r="K510" s="141"/>
      <c r="L510" s="141"/>
      <c r="M510" s="141"/>
      <c r="N510" s="147"/>
      <c r="O510" s="147"/>
      <c r="P510" s="147"/>
      <c r="Q510" s="129"/>
      <c r="R510" s="129"/>
      <c r="S510" s="141"/>
      <c r="T510" s="145"/>
      <c r="U510" s="139"/>
      <c r="V510" s="139"/>
      <c r="W510" s="128"/>
    </row>
    <row r="511" s="124" customFormat="true" ht="18" hidden="false" customHeight="true" outlineLevel="0" collapsed="false">
      <c r="B511" s="129"/>
      <c r="C511" s="129"/>
      <c r="D511" s="129"/>
      <c r="E511" s="3"/>
      <c r="F511" s="130"/>
      <c r="G511" s="141"/>
      <c r="H511" s="141"/>
      <c r="I511" s="141"/>
      <c r="J511" s="141"/>
      <c r="K511" s="141"/>
      <c r="L511" s="141"/>
      <c r="M511" s="141"/>
      <c r="N511" s="147"/>
      <c r="O511" s="147"/>
      <c r="P511" s="147"/>
      <c r="Q511" s="129"/>
      <c r="R511" s="129"/>
      <c r="S511" s="141"/>
      <c r="T511" s="145"/>
      <c r="U511" s="139"/>
      <c r="V511" s="139"/>
      <c r="W511" s="128"/>
    </row>
    <row r="512" s="124" customFormat="true" ht="18" hidden="false" customHeight="true" outlineLevel="0" collapsed="false">
      <c r="B512" s="129"/>
      <c r="C512" s="129"/>
      <c r="D512" s="129"/>
      <c r="E512" s="3"/>
      <c r="F512" s="130"/>
      <c r="G512" s="141"/>
      <c r="H512" s="141"/>
      <c r="I512" s="141"/>
      <c r="J512" s="141"/>
      <c r="K512" s="141"/>
      <c r="L512" s="141"/>
      <c r="M512" s="141"/>
      <c r="N512" s="147"/>
      <c r="O512" s="147"/>
      <c r="P512" s="147"/>
      <c r="Q512" s="129"/>
      <c r="R512" s="129"/>
      <c r="S512" s="141"/>
      <c r="T512" s="145"/>
      <c r="U512" s="139"/>
      <c r="V512" s="139"/>
      <c r="W512" s="128"/>
    </row>
    <row r="513" s="124" customFormat="true" ht="18" hidden="false" customHeight="true" outlineLevel="0" collapsed="false">
      <c r="B513" s="129"/>
      <c r="C513" s="129"/>
      <c r="D513" s="129"/>
      <c r="E513" s="3"/>
      <c r="F513" s="130"/>
      <c r="G513" s="141"/>
      <c r="H513" s="141"/>
      <c r="I513" s="141"/>
      <c r="J513" s="141"/>
      <c r="K513" s="141"/>
      <c r="L513" s="141"/>
      <c r="M513" s="141"/>
      <c r="N513" s="147"/>
      <c r="O513" s="147"/>
      <c r="P513" s="147"/>
      <c r="Q513" s="129"/>
      <c r="R513" s="129"/>
      <c r="S513" s="141"/>
      <c r="T513" s="145"/>
      <c r="U513" s="139"/>
      <c r="V513" s="139"/>
      <c r="W513" s="128"/>
    </row>
    <row r="514" s="124" customFormat="true" ht="18" hidden="false" customHeight="true" outlineLevel="0" collapsed="false">
      <c r="B514" s="129"/>
      <c r="C514" s="129"/>
      <c r="D514" s="129"/>
      <c r="E514" s="3"/>
      <c r="F514" s="130"/>
      <c r="G514" s="141"/>
      <c r="H514" s="141"/>
      <c r="I514" s="141"/>
      <c r="J514" s="141"/>
      <c r="K514" s="141"/>
      <c r="L514" s="141"/>
      <c r="M514" s="141"/>
      <c r="N514" s="147"/>
      <c r="O514" s="147"/>
      <c r="P514" s="147"/>
      <c r="Q514" s="129"/>
      <c r="R514" s="129"/>
      <c r="S514" s="141"/>
      <c r="T514" s="145"/>
      <c r="U514" s="139"/>
      <c r="V514" s="139"/>
      <c r="W514" s="128"/>
    </row>
    <row r="515" s="124" customFormat="true" ht="18" hidden="false" customHeight="true" outlineLevel="0" collapsed="false">
      <c r="B515" s="129"/>
      <c r="C515" s="129"/>
      <c r="D515" s="129"/>
      <c r="E515" s="3"/>
      <c r="F515" s="130"/>
      <c r="G515" s="141"/>
      <c r="H515" s="141"/>
      <c r="I515" s="141"/>
      <c r="J515" s="141"/>
      <c r="K515" s="141"/>
      <c r="L515" s="141"/>
      <c r="M515" s="141"/>
      <c r="N515" s="147"/>
      <c r="O515" s="147"/>
      <c r="P515" s="147"/>
      <c r="Q515" s="129"/>
      <c r="R515" s="129"/>
      <c r="S515" s="141"/>
      <c r="T515" s="145"/>
      <c r="U515" s="139"/>
      <c r="V515" s="139"/>
      <c r="W515" s="128"/>
    </row>
    <row r="516" s="124" customFormat="true" ht="18" hidden="false" customHeight="true" outlineLevel="0" collapsed="false">
      <c r="B516" s="129"/>
      <c r="C516" s="129"/>
      <c r="D516" s="129"/>
      <c r="E516" s="3"/>
      <c r="F516" s="130"/>
      <c r="G516" s="141"/>
      <c r="H516" s="141"/>
      <c r="I516" s="141"/>
      <c r="J516" s="141"/>
      <c r="K516" s="141"/>
      <c r="L516" s="141"/>
      <c r="M516" s="141"/>
      <c r="N516" s="147"/>
      <c r="O516" s="147"/>
      <c r="P516" s="147"/>
      <c r="Q516" s="129"/>
      <c r="R516" s="129"/>
      <c r="S516" s="141"/>
      <c r="T516" s="145"/>
      <c r="U516" s="139"/>
      <c r="V516" s="139"/>
      <c r="W516" s="128"/>
    </row>
    <row r="517" s="124" customFormat="true" ht="18" hidden="false" customHeight="true" outlineLevel="0" collapsed="false">
      <c r="B517" s="129"/>
      <c r="C517" s="129"/>
      <c r="D517" s="129"/>
      <c r="E517" s="3"/>
      <c r="F517" s="130"/>
      <c r="G517" s="141"/>
      <c r="H517" s="141"/>
      <c r="I517" s="141"/>
      <c r="J517" s="141"/>
      <c r="K517" s="141"/>
      <c r="L517" s="141"/>
      <c r="M517" s="141"/>
      <c r="N517" s="147"/>
      <c r="O517" s="147"/>
      <c r="P517" s="147"/>
      <c r="Q517" s="129"/>
      <c r="R517" s="129"/>
      <c r="S517" s="141"/>
      <c r="T517" s="145"/>
      <c r="U517" s="139"/>
      <c r="V517" s="139"/>
      <c r="W517" s="128"/>
    </row>
    <row r="518" s="124" customFormat="true" ht="18" hidden="false" customHeight="true" outlineLevel="0" collapsed="false">
      <c r="B518" s="129"/>
      <c r="C518" s="129"/>
      <c r="D518" s="129"/>
      <c r="E518" s="3"/>
      <c r="F518" s="130"/>
      <c r="G518" s="141"/>
      <c r="H518" s="141"/>
      <c r="I518" s="141"/>
      <c r="J518" s="141"/>
      <c r="K518" s="141"/>
      <c r="L518" s="141"/>
      <c r="M518" s="141"/>
      <c r="N518" s="147"/>
      <c r="O518" s="147"/>
      <c r="P518" s="147"/>
      <c r="Q518" s="129"/>
      <c r="R518" s="129"/>
      <c r="S518" s="141"/>
      <c r="T518" s="145"/>
      <c r="U518" s="139"/>
      <c r="V518" s="139"/>
      <c r="W518" s="128"/>
    </row>
    <row r="519" s="124" customFormat="true" ht="18" hidden="false" customHeight="true" outlineLevel="0" collapsed="false">
      <c r="B519" s="129"/>
      <c r="C519" s="129"/>
      <c r="D519" s="129"/>
      <c r="E519" s="3"/>
      <c r="F519" s="130"/>
      <c r="G519" s="141"/>
      <c r="H519" s="141"/>
      <c r="I519" s="141"/>
      <c r="J519" s="141"/>
      <c r="K519" s="141"/>
      <c r="L519" s="141"/>
      <c r="M519" s="141"/>
      <c r="N519" s="147"/>
      <c r="O519" s="147"/>
      <c r="P519" s="147"/>
      <c r="Q519" s="129"/>
      <c r="R519" s="129"/>
      <c r="S519" s="141"/>
      <c r="T519" s="145"/>
      <c r="U519" s="139"/>
      <c r="V519" s="139"/>
      <c r="W519" s="128"/>
    </row>
    <row r="520" s="124" customFormat="true" ht="18" hidden="false" customHeight="true" outlineLevel="0" collapsed="false">
      <c r="B520" s="129"/>
      <c r="C520" s="129"/>
      <c r="D520" s="129"/>
      <c r="E520" s="3"/>
      <c r="F520" s="130"/>
      <c r="G520" s="141"/>
      <c r="H520" s="141"/>
      <c r="I520" s="141"/>
      <c r="J520" s="141"/>
      <c r="K520" s="141"/>
      <c r="L520" s="141"/>
      <c r="M520" s="141"/>
      <c r="N520" s="147"/>
      <c r="O520" s="147"/>
      <c r="P520" s="147"/>
      <c r="Q520" s="129"/>
      <c r="R520" s="129"/>
      <c r="S520" s="141"/>
      <c r="T520" s="145"/>
      <c r="U520" s="139"/>
      <c r="V520" s="139"/>
      <c r="W520" s="128"/>
    </row>
    <row r="521" s="124" customFormat="true" ht="18" hidden="false" customHeight="true" outlineLevel="0" collapsed="false">
      <c r="B521" s="129"/>
      <c r="C521" s="129"/>
      <c r="D521" s="129"/>
      <c r="E521" s="3"/>
      <c r="F521" s="130"/>
      <c r="G521" s="141"/>
      <c r="H521" s="141"/>
      <c r="I521" s="141"/>
      <c r="J521" s="141"/>
      <c r="K521" s="141"/>
      <c r="L521" s="141"/>
      <c r="M521" s="141"/>
      <c r="N521" s="147"/>
      <c r="O521" s="147"/>
      <c r="P521" s="147"/>
      <c r="Q521" s="129"/>
      <c r="R521" s="129"/>
      <c r="S521" s="141"/>
      <c r="T521" s="145"/>
      <c r="U521" s="139"/>
      <c r="V521" s="139"/>
      <c r="W521" s="128"/>
    </row>
    <row r="522" s="124" customFormat="true" ht="18" hidden="false" customHeight="true" outlineLevel="0" collapsed="false">
      <c r="B522" s="129"/>
      <c r="C522" s="129"/>
      <c r="D522" s="129"/>
      <c r="E522" s="3"/>
      <c r="F522" s="130"/>
      <c r="G522" s="141"/>
      <c r="H522" s="141"/>
      <c r="I522" s="141"/>
      <c r="J522" s="141"/>
      <c r="K522" s="141"/>
      <c r="L522" s="141"/>
      <c r="M522" s="141"/>
      <c r="N522" s="147"/>
      <c r="O522" s="147"/>
      <c r="P522" s="147"/>
      <c r="Q522" s="129"/>
      <c r="R522" s="129"/>
      <c r="S522" s="141"/>
      <c r="T522" s="145"/>
      <c r="U522" s="139"/>
      <c r="V522" s="139"/>
      <c r="W522" s="128"/>
    </row>
    <row r="523" s="124" customFormat="true" ht="18" hidden="false" customHeight="true" outlineLevel="0" collapsed="false">
      <c r="B523" s="129"/>
      <c r="C523" s="129"/>
      <c r="D523" s="129"/>
      <c r="E523" s="3"/>
      <c r="F523" s="130"/>
      <c r="G523" s="141"/>
      <c r="H523" s="141"/>
      <c r="I523" s="141"/>
      <c r="J523" s="141"/>
      <c r="K523" s="141"/>
      <c r="L523" s="141"/>
      <c r="M523" s="141"/>
      <c r="N523" s="147"/>
      <c r="O523" s="147"/>
      <c r="P523" s="147"/>
      <c r="Q523" s="129"/>
      <c r="R523" s="129"/>
      <c r="S523" s="141"/>
      <c r="T523" s="145"/>
      <c r="U523" s="139"/>
      <c r="V523" s="139"/>
      <c r="W523" s="128"/>
    </row>
    <row r="524" s="124" customFormat="true" ht="18" hidden="false" customHeight="true" outlineLevel="0" collapsed="false">
      <c r="B524" s="129"/>
      <c r="C524" s="129"/>
      <c r="D524" s="129"/>
      <c r="E524" s="3"/>
      <c r="F524" s="130"/>
      <c r="G524" s="141"/>
      <c r="H524" s="141"/>
      <c r="I524" s="141"/>
      <c r="J524" s="141"/>
      <c r="K524" s="141"/>
      <c r="L524" s="141"/>
      <c r="M524" s="141"/>
      <c r="N524" s="147"/>
      <c r="O524" s="147"/>
      <c r="P524" s="147"/>
      <c r="Q524" s="129"/>
      <c r="R524" s="129"/>
      <c r="S524" s="141"/>
      <c r="T524" s="145"/>
      <c r="U524" s="139"/>
      <c r="V524" s="139"/>
      <c r="W524" s="128"/>
    </row>
    <row r="525" s="124" customFormat="true" ht="18" hidden="false" customHeight="true" outlineLevel="0" collapsed="false">
      <c r="B525" s="129"/>
      <c r="C525" s="129"/>
      <c r="D525" s="129"/>
      <c r="E525" s="3"/>
      <c r="F525" s="130"/>
      <c r="G525" s="141"/>
      <c r="H525" s="141"/>
      <c r="I525" s="141"/>
      <c r="J525" s="141"/>
      <c r="K525" s="141"/>
      <c r="L525" s="141"/>
      <c r="M525" s="141"/>
      <c r="N525" s="147"/>
      <c r="O525" s="147"/>
      <c r="P525" s="147"/>
      <c r="Q525" s="129"/>
      <c r="R525" s="129"/>
      <c r="S525" s="141"/>
      <c r="T525" s="145"/>
      <c r="U525" s="139"/>
      <c r="V525" s="139"/>
      <c r="W525" s="128"/>
    </row>
    <row r="526" s="124" customFormat="true" ht="18" hidden="false" customHeight="true" outlineLevel="0" collapsed="false">
      <c r="B526" s="129"/>
      <c r="C526" s="129"/>
      <c r="D526" s="129"/>
      <c r="E526" s="3"/>
      <c r="F526" s="130"/>
      <c r="G526" s="141"/>
      <c r="H526" s="141"/>
      <c r="I526" s="141"/>
      <c r="J526" s="141"/>
      <c r="K526" s="141"/>
      <c r="L526" s="141"/>
      <c r="M526" s="141"/>
      <c r="N526" s="147"/>
      <c r="O526" s="147"/>
      <c r="P526" s="147"/>
      <c r="Q526" s="129"/>
      <c r="R526" s="129"/>
      <c r="S526" s="141"/>
      <c r="T526" s="145"/>
      <c r="U526" s="139"/>
      <c r="V526" s="139"/>
      <c r="W526" s="128"/>
    </row>
    <row r="527" s="124" customFormat="true" ht="18" hidden="false" customHeight="true" outlineLevel="0" collapsed="false">
      <c r="B527" s="129"/>
      <c r="C527" s="129"/>
      <c r="D527" s="129"/>
      <c r="E527" s="3"/>
      <c r="F527" s="130"/>
      <c r="G527" s="141"/>
      <c r="H527" s="141"/>
      <c r="I527" s="141"/>
      <c r="J527" s="141"/>
      <c r="K527" s="141"/>
      <c r="L527" s="141"/>
      <c r="M527" s="141"/>
      <c r="N527" s="147"/>
      <c r="O527" s="147"/>
      <c r="P527" s="147"/>
      <c r="Q527" s="129"/>
      <c r="R527" s="129"/>
      <c r="S527" s="141"/>
      <c r="T527" s="145"/>
      <c r="U527" s="139"/>
      <c r="V527" s="139"/>
      <c r="W527" s="128"/>
    </row>
    <row r="528" s="124" customFormat="true" ht="18" hidden="false" customHeight="true" outlineLevel="0" collapsed="false">
      <c r="B528" s="129"/>
      <c r="C528" s="129"/>
      <c r="D528" s="129"/>
      <c r="E528" s="3"/>
      <c r="F528" s="130"/>
      <c r="G528" s="141"/>
      <c r="H528" s="141"/>
      <c r="I528" s="141"/>
      <c r="J528" s="141"/>
      <c r="K528" s="141"/>
      <c r="L528" s="141"/>
      <c r="M528" s="141"/>
      <c r="N528" s="147"/>
      <c r="O528" s="147"/>
      <c r="P528" s="147"/>
      <c r="Q528" s="129"/>
      <c r="R528" s="129"/>
      <c r="S528" s="141"/>
      <c r="T528" s="145"/>
      <c r="U528" s="139"/>
      <c r="V528" s="139"/>
      <c r="W528" s="128"/>
    </row>
    <row r="529" s="124" customFormat="true" ht="18" hidden="false" customHeight="true" outlineLevel="0" collapsed="false">
      <c r="B529" s="129"/>
      <c r="C529" s="129"/>
      <c r="D529" s="129"/>
      <c r="E529" s="3"/>
      <c r="F529" s="130"/>
      <c r="G529" s="141"/>
      <c r="H529" s="141"/>
      <c r="I529" s="141"/>
      <c r="J529" s="141"/>
      <c r="K529" s="141"/>
      <c r="L529" s="141"/>
      <c r="M529" s="141"/>
      <c r="N529" s="147"/>
      <c r="O529" s="147"/>
      <c r="P529" s="147"/>
      <c r="Q529" s="129"/>
      <c r="R529" s="129"/>
      <c r="S529" s="141"/>
      <c r="T529" s="145"/>
      <c r="U529" s="139"/>
      <c r="V529" s="139"/>
      <c r="W529" s="128"/>
    </row>
    <row r="530" s="124" customFormat="true" ht="18" hidden="false" customHeight="true" outlineLevel="0" collapsed="false">
      <c r="B530" s="129"/>
      <c r="C530" s="129"/>
      <c r="D530" s="129"/>
      <c r="E530" s="3"/>
      <c r="F530" s="130"/>
      <c r="G530" s="141"/>
      <c r="H530" s="141"/>
      <c r="I530" s="141"/>
      <c r="J530" s="141"/>
      <c r="K530" s="141"/>
      <c r="L530" s="141"/>
      <c r="M530" s="141"/>
      <c r="N530" s="147"/>
      <c r="O530" s="147"/>
      <c r="P530" s="147"/>
      <c r="Q530" s="129"/>
      <c r="R530" s="129"/>
      <c r="S530" s="141"/>
      <c r="T530" s="145"/>
      <c r="U530" s="139"/>
      <c r="V530" s="139"/>
      <c r="W530" s="128"/>
    </row>
    <row r="531" s="124" customFormat="true" ht="18" hidden="false" customHeight="true" outlineLevel="0" collapsed="false">
      <c r="B531" s="129"/>
      <c r="C531" s="129"/>
      <c r="D531" s="129"/>
      <c r="E531" s="3"/>
      <c r="F531" s="130"/>
      <c r="G531" s="141"/>
      <c r="H531" s="141"/>
      <c r="I531" s="141"/>
      <c r="J531" s="141"/>
      <c r="K531" s="141"/>
      <c r="L531" s="141"/>
      <c r="M531" s="141"/>
      <c r="N531" s="147"/>
      <c r="O531" s="147"/>
      <c r="P531" s="147"/>
      <c r="Q531" s="129"/>
      <c r="R531" s="129"/>
      <c r="S531" s="141"/>
      <c r="T531" s="145"/>
      <c r="U531" s="139"/>
      <c r="V531" s="139"/>
      <c r="W531" s="128"/>
    </row>
    <row r="532" s="124" customFormat="true" ht="18" hidden="false" customHeight="true" outlineLevel="0" collapsed="false">
      <c r="B532" s="129"/>
      <c r="C532" s="129"/>
      <c r="D532" s="129"/>
      <c r="E532" s="3"/>
      <c r="F532" s="130"/>
      <c r="G532" s="141"/>
      <c r="H532" s="141"/>
      <c r="I532" s="141"/>
      <c r="J532" s="141"/>
      <c r="K532" s="141"/>
      <c r="L532" s="141"/>
      <c r="M532" s="141"/>
      <c r="N532" s="147"/>
      <c r="O532" s="147"/>
      <c r="P532" s="147"/>
      <c r="Q532" s="129"/>
      <c r="R532" s="129"/>
      <c r="S532" s="141"/>
      <c r="T532" s="145"/>
      <c r="U532" s="139"/>
      <c r="V532" s="139"/>
      <c r="W532" s="128"/>
    </row>
    <row r="533" s="124" customFormat="true" ht="18" hidden="false" customHeight="true" outlineLevel="0" collapsed="false">
      <c r="B533" s="129"/>
      <c r="C533" s="129"/>
      <c r="D533" s="129"/>
      <c r="E533" s="3"/>
      <c r="F533" s="130"/>
      <c r="G533" s="141"/>
      <c r="H533" s="141"/>
      <c r="I533" s="141"/>
      <c r="J533" s="141"/>
      <c r="K533" s="141"/>
      <c r="L533" s="141"/>
      <c r="M533" s="141"/>
      <c r="N533" s="147"/>
      <c r="O533" s="147"/>
      <c r="P533" s="147"/>
      <c r="Q533" s="129"/>
      <c r="R533" s="129"/>
      <c r="S533" s="141"/>
      <c r="T533" s="145"/>
      <c r="U533" s="139"/>
      <c r="V533" s="139"/>
      <c r="W533" s="128"/>
    </row>
    <row r="534" s="124" customFormat="true" ht="18" hidden="false" customHeight="true" outlineLevel="0" collapsed="false">
      <c r="B534" s="129"/>
      <c r="C534" s="129"/>
      <c r="D534" s="129"/>
      <c r="E534" s="3"/>
      <c r="F534" s="130"/>
      <c r="G534" s="141"/>
      <c r="H534" s="141"/>
      <c r="I534" s="141"/>
      <c r="J534" s="141"/>
      <c r="K534" s="141"/>
      <c r="L534" s="141"/>
      <c r="M534" s="141"/>
      <c r="N534" s="147"/>
      <c r="O534" s="147"/>
      <c r="P534" s="147"/>
      <c r="Q534" s="129"/>
      <c r="R534" s="129"/>
      <c r="S534" s="141"/>
      <c r="T534" s="145"/>
      <c r="U534" s="139"/>
      <c r="V534" s="139"/>
      <c r="W534" s="128"/>
    </row>
    <row r="535" s="124" customFormat="true" ht="18" hidden="false" customHeight="true" outlineLevel="0" collapsed="false">
      <c r="B535" s="129"/>
      <c r="C535" s="129"/>
      <c r="D535" s="129"/>
      <c r="E535" s="3"/>
      <c r="F535" s="130"/>
      <c r="G535" s="141"/>
      <c r="H535" s="141"/>
      <c r="I535" s="141"/>
      <c r="J535" s="141"/>
      <c r="K535" s="141"/>
      <c r="L535" s="141"/>
      <c r="M535" s="141"/>
      <c r="N535" s="147"/>
      <c r="O535" s="147"/>
      <c r="P535" s="147"/>
      <c r="Q535" s="129"/>
      <c r="R535" s="129"/>
      <c r="S535" s="141"/>
      <c r="T535" s="145"/>
      <c r="U535" s="139"/>
      <c r="V535" s="139"/>
      <c r="W535" s="128"/>
    </row>
    <row r="536" s="124" customFormat="true" ht="18" hidden="false" customHeight="true" outlineLevel="0" collapsed="false">
      <c r="B536" s="129"/>
      <c r="C536" s="129"/>
      <c r="D536" s="129"/>
      <c r="E536" s="3"/>
      <c r="F536" s="130"/>
      <c r="G536" s="141"/>
      <c r="H536" s="141"/>
      <c r="I536" s="141"/>
      <c r="J536" s="141"/>
      <c r="K536" s="141"/>
      <c r="L536" s="141"/>
      <c r="M536" s="141"/>
      <c r="N536" s="147"/>
      <c r="O536" s="147"/>
      <c r="P536" s="147"/>
      <c r="Q536" s="129"/>
      <c r="R536" s="129"/>
      <c r="S536" s="141"/>
      <c r="T536" s="145"/>
      <c r="U536" s="139"/>
      <c r="V536" s="139"/>
      <c r="W536" s="128"/>
    </row>
    <row r="537" s="124" customFormat="true" ht="18" hidden="false" customHeight="true" outlineLevel="0" collapsed="false">
      <c r="B537" s="129"/>
      <c r="C537" s="129"/>
      <c r="D537" s="129"/>
      <c r="E537" s="3"/>
      <c r="F537" s="130"/>
      <c r="G537" s="141"/>
      <c r="H537" s="141"/>
      <c r="I537" s="141"/>
      <c r="J537" s="141"/>
      <c r="K537" s="141"/>
      <c r="L537" s="141"/>
      <c r="M537" s="141"/>
      <c r="N537" s="147"/>
      <c r="O537" s="147"/>
      <c r="P537" s="147"/>
      <c r="Q537" s="129"/>
      <c r="R537" s="129"/>
      <c r="S537" s="141"/>
      <c r="T537" s="145"/>
      <c r="U537" s="139"/>
      <c r="V537" s="139"/>
      <c r="W537" s="128"/>
    </row>
    <row r="538" s="124" customFormat="true" ht="18" hidden="false" customHeight="true" outlineLevel="0" collapsed="false">
      <c r="B538" s="129"/>
      <c r="C538" s="129"/>
      <c r="D538" s="129"/>
      <c r="E538" s="3"/>
      <c r="F538" s="130"/>
      <c r="G538" s="141"/>
      <c r="H538" s="141"/>
      <c r="I538" s="141"/>
      <c r="J538" s="141"/>
      <c r="K538" s="141"/>
      <c r="L538" s="141"/>
      <c r="M538" s="141"/>
      <c r="N538" s="147"/>
      <c r="O538" s="147"/>
      <c r="P538" s="147"/>
      <c r="Q538" s="129"/>
      <c r="R538" s="129"/>
      <c r="S538" s="141"/>
      <c r="T538" s="145"/>
      <c r="U538" s="139"/>
      <c r="V538" s="139"/>
      <c r="W538" s="128"/>
    </row>
    <row r="539" s="124" customFormat="true" ht="18" hidden="false" customHeight="true" outlineLevel="0" collapsed="false">
      <c r="B539" s="129"/>
      <c r="C539" s="129"/>
      <c r="D539" s="129"/>
      <c r="E539" s="3"/>
      <c r="F539" s="130"/>
      <c r="G539" s="141"/>
      <c r="H539" s="141"/>
      <c r="I539" s="141"/>
      <c r="J539" s="141"/>
      <c r="K539" s="141"/>
      <c r="L539" s="141"/>
      <c r="M539" s="141"/>
      <c r="N539" s="147"/>
      <c r="O539" s="147"/>
      <c r="P539" s="147"/>
      <c r="Q539" s="129"/>
      <c r="R539" s="129"/>
      <c r="S539" s="141"/>
      <c r="T539" s="145"/>
      <c r="U539" s="139"/>
      <c r="V539" s="139"/>
      <c r="W539" s="128"/>
    </row>
    <row r="540" s="124" customFormat="true" ht="18" hidden="false" customHeight="true" outlineLevel="0" collapsed="false">
      <c r="B540" s="129"/>
      <c r="C540" s="129"/>
      <c r="D540" s="129"/>
      <c r="E540" s="3"/>
      <c r="F540" s="130"/>
      <c r="G540" s="141"/>
      <c r="H540" s="141"/>
      <c r="I540" s="141"/>
      <c r="J540" s="141"/>
      <c r="K540" s="141"/>
      <c r="L540" s="141"/>
      <c r="M540" s="141"/>
      <c r="N540" s="147"/>
      <c r="O540" s="147"/>
      <c r="P540" s="147"/>
      <c r="Q540" s="129"/>
      <c r="R540" s="129"/>
      <c r="S540" s="141"/>
      <c r="T540" s="145"/>
      <c r="U540" s="139"/>
      <c r="V540" s="139"/>
      <c r="W540" s="128"/>
    </row>
    <row r="541" s="124" customFormat="true" ht="18" hidden="false" customHeight="true" outlineLevel="0" collapsed="false">
      <c r="B541" s="129"/>
      <c r="C541" s="129"/>
      <c r="D541" s="129"/>
      <c r="E541" s="3"/>
      <c r="F541" s="130"/>
      <c r="G541" s="141"/>
      <c r="H541" s="141"/>
      <c r="I541" s="141"/>
      <c r="J541" s="141"/>
      <c r="K541" s="141"/>
      <c r="L541" s="141"/>
      <c r="M541" s="141"/>
      <c r="N541" s="147"/>
      <c r="O541" s="147"/>
      <c r="P541" s="147"/>
      <c r="Q541" s="129"/>
      <c r="R541" s="129"/>
      <c r="S541" s="141"/>
      <c r="T541" s="145"/>
      <c r="U541" s="139"/>
      <c r="V541" s="139"/>
      <c r="W541" s="128"/>
    </row>
    <row r="542" s="124" customFormat="true" ht="18" hidden="false" customHeight="true" outlineLevel="0" collapsed="false">
      <c r="B542" s="129"/>
      <c r="C542" s="129"/>
      <c r="D542" s="129"/>
      <c r="E542" s="3"/>
      <c r="F542" s="130"/>
      <c r="G542" s="141"/>
      <c r="H542" s="141"/>
      <c r="I542" s="141"/>
      <c r="J542" s="141"/>
      <c r="K542" s="141"/>
      <c r="L542" s="141"/>
      <c r="M542" s="141"/>
      <c r="N542" s="147"/>
      <c r="O542" s="147"/>
      <c r="P542" s="147"/>
      <c r="Q542" s="129"/>
      <c r="R542" s="129"/>
      <c r="S542" s="141"/>
      <c r="T542" s="145"/>
      <c r="U542" s="139"/>
      <c r="V542" s="139"/>
      <c r="W542" s="128"/>
    </row>
    <row r="543" s="124" customFormat="true" ht="18" hidden="false" customHeight="true" outlineLevel="0" collapsed="false">
      <c r="B543" s="129"/>
      <c r="C543" s="129"/>
      <c r="D543" s="129"/>
      <c r="E543" s="3"/>
      <c r="F543" s="130"/>
      <c r="G543" s="141"/>
      <c r="H543" s="141"/>
      <c r="I543" s="141"/>
      <c r="J543" s="141"/>
      <c r="K543" s="141"/>
      <c r="L543" s="141"/>
      <c r="M543" s="141"/>
      <c r="N543" s="147"/>
      <c r="O543" s="147"/>
      <c r="P543" s="147"/>
      <c r="Q543" s="129"/>
      <c r="R543" s="129"/>
      <c r="S543" s="141"/>
      <c r="T543" s="145"/>
      <c r="U543" s="139"/>
      <c r="V543" s="139"/>
      <c r="W543" s="128"/>
    </row>
    <row r="544" s="124" customFormat="true" ht="18" hidden="false" customHeight="true" outlineLevel="0" collapsed="false">
      <c r="B544" s="129"/>
      <c r="C544" s="129"/>
      <c r="D544" s="129"/>
      <c r="E544" s="3"/>
      <c r="F544" s="130"/>
      <c r="G544" s="141"/>
      <c r="H544" s="141"/>
      <c r="I544" s="141"/>
      <c r="J544" s="141"/>
      <c r="K544" s="141"/>
      <c r="L544" s="141"/>
      <c r="M544" s="141"/>
      <c r="N544" s="147"/>
      <c r="O544" s="147"/>
      <c r="P544" s="147"/>
      <c r="Q544" s="129"/>
      <c r="R544" s="129"/>
      <c r="S544" s="141"/>
      <c r="T544" s="145"/>
      <c r="U544" s="139"/>
      <c r="V544" s="139"/>
      <c r="W544" s="128"/>
    </row>
    <row r="545" s="124" customFormat="true" ht="18" hidden="false" customHeight="true" outlineLevel="0" collapsed="false">
      <c r="B545" s="129"/>
      <c r="C545" s="129"/>
      <c r="D545" s="129"/>
      <c r="E545" s="3"/>
      <c r="F545" s="130"/>
      <c r="G545" s="141"/>
      <c r="H545" s="141"/>
      <c r="I545" s="141"/>
      <c r="J545" s="141"/>
      <c r="K545" s="141"/>
      <c r="L545" s="141"/>
      <c r="M545" s="141"/>
      <c r="N545" s="147"/>
      <c r="O545" s="147"/>
      <c r="P545" s="147"/>
      <c r="Q545" s="129"/>
      <c r="R545" s="129"/>
      <c r="S545" s="141"/>
      <c r="T545" s="145"/>
      <c r="U545" s="139"/>
      <c r="V545" s="139"/>
      <c r="W545" s="128"/>
    </row>
    <row r="546" s="124" customFormat="true" ht="18" hidden="false" customHeight="true" outlineLevel="0" collapsed="false">
      <c r="B546" s="129"/>
      <c r="C546" s="129"/>
      <c r="D546" s="129"/>
      <c r="E546" s="3"/>
      <c r="F546" s="130"/>
      <c r="G546" s="141"/>
      <c r="H546" s="141"/>
      <c r="I546" s="141"/>
      <c r="J546" s="141"/>
      <c r="K546" s="141"/>
      <c r="L546" s="141"/>
      <c r="M546" s="141"/>
      <c r="N546" s="147"/>
      <c r="O546" s="147"/>
      <c r="P546" s="147"/>
      <c r="Q546" s="129"/>
      <c r="R546" s="129"/>
      <c r="S546" s="141"/>
      <c r="T546" s="145"/>
      <c r="U546" s="139"/>
      <c r="V546" s="139"/>
      <c r="W546" s="128"/>
    </row>
    <row r="547" s="124" customFormat="true" ht="18" hidden="false" customHeight="true" outlineLevel="0" collapsed="false">
      <c r="B547" s="129"/>
      <c r="C547" s="129"/>
      <c r="D547" s="129"/>
      <c r="E547" s="3"/>
      <c r="F547" s="130"/>
      <c r="G547" s="141"/>
      <c r="H547" s="141"/>
      <c r="I547" s="141"/>
      <c r="J547" s="141"/>
      <c r="K547" s="141"/>
      <c r="L547" s="141"/>
      <c r="M547" s="141"/>
      <c r="N547" s="147"/>
      <c r="O547" s="147"/>
      <c r="P547" s="147"/>
      <c r="Q547" s="129"/>
      <c r="R547" s="129"/>
      <c r="S547" s="141"/>
      <c r="T547" s="145"/>
      <c r="U547" s="139"/>
      <c r="V547" s="139"/>
      <c r="W547" s="128"/>
    </row>
    <row r="548" s="124" customFormat="true" ht="18" hidden="false" customHeight="true" outlineLevel="0" collapsed="false">
      <c r="B548" s="129"/>
      <c r="C548" s="129"/>
      <c r="D548" s="129"/>
      <c r="E548" s="3"/>
      <c r="F548" s="130"/>
      <c r="G548" s="141"/>
      <c r="H548" s="141"/>
      <c r="I548" s="141"/>
      <c r="J548" s="141"/>
      <c r="K548" s="141"/>
      <c r="L548" s="141"/>
      <c r="M548" s="141"/>
      <c r="N548" s="147"/>
      <c r="O548" s="147"/>
      <c r="P548" s="147"/>
      <c r="Q548" s="129"/>
      <c r="R548" s="129"/>
      <c r="S548" s="141"/>
      <c r="T548" s="145"/>
      <c r="U548" s="139"/>
      <c r="V548" s="139"/>
      <c r="W548" s="128"/>
    </row>
    <row r="549" s="124" customFormat="true" ht="18" hidden="false" customHeight="true" outlineLevel="0" collapsed="false">
      <c r="B549" s="129"/>
      <c r="C549" s="129"/>
      <c r="D549" s="129"/>
      <c r="E549" s="3"/>
      <c r="F549" s="130"/>
      <c r="G549" s="141"/>
      <c r="H549" s="141"/>
      <c r="I549" s="141"/>
      <c r="J549" s="141"/>
      <c r="K549" s="141"/>
      <c r="L549" s="141"/>
      <c r="M549" s="141"/>
      <c r="N549" s="147"/>
      <c r="O549" s="147"/>
      <c r="P549" s="147"/>
      <c r="Q549" s="129"/>
      <c r="R549" s="129"/>
      <c r="S549" s="141"/>
      <c r="T549" s="145"/>
      <c r="U549" s="139"/>
      <c r="V549" s="139"/>
      <c r="W549" s="128"/>
    </row>
    <row r="550" s="124" customFormat="true" ht="18" hidden="false" customHeight="true" outlineLevel="0" collapsed="false">
      <c r="B550" s="129"/>
      <c r="C550" s="129"/>
      <c r="D550" s="129"/>
      <c r="E550" s="3"/>
      <c r="F550" s="130"/>
      <c r="G550" s="141"/>
      <c r="H550" s="141"/>
      <c r="I550" s="141"/>
      <c r="J550" s="141"/>
      <c r="K550" s="141"/>
      <c r="L550" s="141"/>
      <c r="M550" s="141"/>
      <c r="N550" s="147"/>
      <c r="O550" s="147"/>
      <c r="P550" s="147"/>
      <c r="Q550" s="129"/>
      <c r="R550" s="129"/>
      <c r="S550" s="141"/>
      <c r="T550" s="145"/>
      <c r="U550" s="139"/>
      <c r="V550" s="139"/>
      <c r="W550" s="128"/>
    </row>
    <row r="551" s="124" customFormat="true" ht="18" hidden="false" customHeight="true" outlineLevel="0" collapsed="false">
      <c r="B551" s="129"/>
      <c r="C551" s="129"/>
      <c r="D551" s="129"/>
      <c r="E551" s="3"/>
      <c r="F551" s="130"/>
      <c r="G551" s="141"/>
      <c r="H551" s="141"/>
      <c r="I551" s="141"/>
      <c r="J551" s="141"/>
      <c r="K551" s="141"/>
      <c r="L551" s="141"/>
      <c r="M551" s="141"/>
      <c r="N551" s="147"/>
      <c r="O551" s="147"/>
      <c r="P551" s="147"/>
      <c r="Q551" s="129"/>
      <c r="R551" s="129"/>
      <c r="S551" s="141"/>
      <c r="T551" s="145"/>
      <c r="U551" s="139"/>
      <c r="V551" s="139"/>
      <c r="W551" s="128"/>
    </row>
    <row r="552" s="124" customFormat="true" ht="18" hidden="false" customHeight="true" outlineLevel="0" collapsed="false">
      <c r="B552" s="129"/>
      <c r="C552" s="129"/>
      <c r="D552" s="129"/>
      <c r="E552" s="3"/>
      <c r="F552" s="130"/>
      <c r="G552" s="141"/>
      <c r="H552" s="141"/>
      <c r="I552" s="141"/>
      <c r="J552" s="141"/>
      <c r="K552" s="141"/>
      <c r="L552" s="141"/>
      <c r="M552" s="141"/>
      <c r="N552" s="147"/>
      <c r="O552" s="147"/>
      <c r="P552" s="147"/>
      <c r="Q552" s="129"/>
      <c r="R552" s="129"/>
      <c r="S552" s="141"/>
      <c r="T552" s="145"/>
      <c r="U552" s="139"/>
      <c r="V552" s="139"/>
      <c r="W552" s="128"/>
    </row>
    <row r="553" s="124" customFormat="true" ht="18" hidden="false" customHeight="true" outlineLevel="0" collapsed="false">
      <c r="B553" s="129"/>
      <c r="C553" s="129"/>
      <c r="D553" s="129"/>
      <c r="E553" s="3"/>
      <c r="F553" s="130"/>
      <c r="G553" s="141"/>
      <c r="H553" s="141"/>
      <c r="I553" s="141"/>
      <c r="J553" s="141"/>
      <c r="K553" s="141"/>
      <c r="L553" s="141"/>
      <c r="M553" s="141"/>
      <c r="N553" s="147"/>
      <c r="O553" s="147"/>
      <c r="P553" s="147"/>
      <c r="Q553" s="129"/>
      <c r="R553" s="129"/>
      <c r="S553" s="141"/>
      <c r="T553" s="145"/>
      <c r="U553" s="139"/>
      <c r="V553" s="139"/>
      <c r="W553" s="128"/>
    </row>
    <row r="554" s="124" customFormat="true" ht="18" hidden="false" customHeight="true" outlineLevel="0" collapsed="false">
      <c r="B554" s="129"/>
      <c r="C554" s="129"/>
      <c r="D554" s="129"/>
      <c r="E554" s="3"/>
      <c r="F554" s="130"/>
      <c r="G554" s="141"/>
      <c r="H554" s="141"/>
      <c r="I554" s="141"/>
      <c r="J554" s="141"/>
      <c r="K554" s="141"/>
      <c r="L554" s="141"/>
      <c r="M554" s="141"/>
      <c r="N554" s="147"/>
      <c r="O554" s="147"/>
      <c r="P554" s="147"/>
      <c r="Q554" s="129"/>
      <c r="R554" s="129"/>
      <c r="S554" s="141"/>
      <c r="T554" s="145"/>
      <c r="U554" s="139"/>
      <c r="V554" s="139"/>
      <c r="W554" s="128"/>
    </row>
    <row r="555" s="124" customFormat="true" ht="18" hidden="false" customHeight="true" outlineLevel="0" collapsed="false">
      <c r="B555" s="129"/>
      <c r="C555" s="129"/>
      <c r="D555" s="129"/>
      <c r="E555" s="3"/>
      <c r="F555" s="130"/>
      <c r="G555" s="141"/>
      <c r="H555" s="141"/>
      <c r="I555" s="141"/>
      <c r="J555" s="141"/>
      <c r="K555" s="141"/>
      <c r="L555" s="141"/>
      <c r="M555" s="141"/>
      <c r="N555" s="147"/>
      <c r="O555" s="147"/>
      <c r="P555" s="147"/>
      <c r="Q555" s="129"/>
      <c r="R555" s="129"/>
      <c r="S555" s="141"/>
      <c r="T555" s="145"/>
      <c r="U555" s="139"/>
      <c r="V555" s="139"/>
      <c r="W555" s="128"/>
    </row>
    <row r="556" s="124" customFormat="true" ht="18" hidden="false" customHeight="true" outlineLevel="0" collapsed="false">
      <c r="B556" s="129"/>
      <c r="C556" s="129"/>
      <c r="D556" s="129"/>
      <c r="E556" s="3"/>
      <c r="F556" s="130"/>
      <c r="G556" s="141"/>
      <c r="H556" s="141"/>
      <c r="I556" s="141"/>
      <c r="J556" s="141"/>
      <c r="K556" s="141"/>
      <c r="L556" s="141"/>
      <c r="M556" s="141"/>
      <c r="N556" s="147"/>
      <c r="O556" s="147"/>
      <c r="P556" s="147"/>
      <c r="Q556" s="129"/>
      <c r="R556" s="129"/>
      <c r="S556" s="141"/>
      <c r="T556" s="145"/>
      <c r="U556" s="139"/>
      <c r="V556" s="139"/>
      <c r="W556" s="128"/>
    </row>
    <row r="557" s="124" customFormat="true" ht="18" hidden="false" customHeight="true" outlineLevel="0" collapsed="false">
      <c r="B557" s="129"/>
      <c r="C557" s="129"/>
      <c r="D557" s="129"/>
      <c r="E557" s="3"/>
      <c r="F557" s="130"/>
      <c r="G557" s="141"/>
      <c r="H557" s="141"/>
      <c r="I557" s="141"/>
      <c r="J557" s="141"/>
      <c r="K557" s="141"/>
      <c r="L557" s="141"/>
      <c r="M557" s="141"/>
      <c r="N557" s="147"/>
      <c r="O557" s="147"/>
      <c r="P557" s="147"/>
      <c r="Q557" s="129"/>
      <c r="R557" s="129"/>
      <c r="S557" s="141"/>
      <c r="T557" s="145"/>
      <c r="U557" s="139"/>
      <c r="V557" s="139"/>
      <c r="W557" s="128"/>
    </row>
    <row r="558" s="124" customFormat="true" ht="18" hidden="false" customHeight="true" outlineLevel="0" collapsed="false">
      <c r="B558" s="129"/>
      <c r="C558" s="129"/>
      <c r="D558" s="129"/>
      <c r="E558" s="3"/>
      <c r="F558" s="130"/>
      <c r="G558" s="141"/>
      <c r="H558" s="141"/>
      <c r="I558" s="141"/>
      <c r="J558" s="141"/>
      <c r="K558" s="141"/>
      <c r="L558" s="141"/>
      <c r="M558" s="141"/>
      <c r="N558" s="147"/>
      <c r="O558" s="147"/>
      <c r="P558" s="147"/>
      <c r="Q558" s="129"/>
      <c r="R558" s="129"/>
      <c r="S558" s="141"/>
      <c r="T558" s="145"/>
      <c r="U558" s="139"/>
      <c r="V558" s="139"/>
      <c r="W558" s="128"/>
    </row>
    <row r="559" s="124" customFormat="true" ht="18" hidden="false" customHeight="true" outlineLevel="0" collapsed="false">
      <c r="B559" s="129"/>
      <c r="C559" s="129"/>
      <c r="D559" s="129"/>
      <c r="E559" s="3"/>
      <c r="F559" s="130"/>
      <c r="G559" s="141"/>
      <c r="H559" s="141"/>
      <c r="I559" s="141"/>
      <c r="J559" s="141"/>
      <c r="K559" s="141"/>
      <c r="L559" s="141"/>
      <c r="M559" s="141"/>
      <c r="N559" s="147"/>
      <c r="O559" s="147"/>
      <c r="P559" s="147"/>
      <c r="Q559" s="129"/>
      <c r="R559" s="129"/>
      <c r="S559" s="141"/>
      <c r="T559" s="145"/>
      <c r="U559" s="139"/>
      <c r="V559" s="139"/>
      <c r="W559" s="128"/>
    </row>
    <row r="560" s="124" customFormat="true" ht="18" hidden="false" customHeight="true" outlineLevel="0" collapsed="false">
      <c r="B560" s="129"/>
      <c r="C560" s="129"/>
      <c r="D560" s="129"/>
      <c r="E560" s="3"/>
      <c r="F560" s="130"/>
      <c r="G560" s="141"/>
      <c r="H560" s="141"/>
      <c r="I560" s="141"/>
      <c r="J560" s="141"/>
      <c r="K560" s="141"/>
      <c r="L560" s="141"/>
      <c r="M560" s="141"/>
      <c r="N560" s="147"/>
      <c r="O560" s="147"/>
      <c r="P560" s="147"/>
      <c r="Q560" s="129"/>
      <c r="R560" s="129"/>
      <c r="S560" s="141"/>
      <c r="T560" s="145"/>
      <c r="U560" s="139"/>
      <c r="V560" s="139"/>
      <c r="W560" s="128"/>
    </row>
    <row r="561" s="124" customFormat="true" ht="18" hidden="false" customHeight="true" outlineLevel="0" collapsed="false">
      <c r="B561" s="129"/>
      <c r="C561" s="129"/>
      <c r="D561" s="129"/>
      <c r="E561" s="3"/>
      <c r="F561" s="130"/>
      <c r="G561" s="141"/>
      <c r="H561" s="141"/>
      <c r="I561" s="141"/>
      <c r="J561" s="141"/>
      <c r="K561" s="141"/>
      <c r="L561" s="141"/>
      <c r="M561" s="141"/>
      <c r="N561" s="147"/>
      <c r="O561" s="147"/>
      <c r="P561" s="147"/>
      <c r="Q561" s="129"/>
      <c r="R561" s="129"/>
      <c r="S561" s="141"/>
      <c r="T561" s="145"/>
      <c r="U561" s="139"/>
      <c r="V561" s="139"/>
      <c r="W561" s="128"/>
    </row>
    <row r="562" s="124" customFormat="true" ht="18" hidden="false" customHeight="true" outlineLevel="0" collapsed="false">
      <c r="B562" s="129"/>
      <c r="C562" s="129"/>
      <c r="D562" s="129"/>
      <c r="E562" s="3"/>
      <c r="F562" s="130"/>
      <c r="G562" s="141"/>
      <c r="H562" s="141"/>
      <c r="I562" s="141"/>
      <c r="J562" s="141"/>
      <c r="K562" s="141"/>
      <c r="L562" s="141"/>
      <c r="M562" s="141"/>
      <c r="N562" s="147"/>
      <c r="O562" s="147"/>
      <c r="P562" s="147"/>
      <c r="Q562" s="129"/>
      <c r="R562" s="129"/>
      <c r="S562" s="141"/>
      <c r="T562" s="145"/>
      <c r="U562" s="139"/>
      <c r="V562" s="139"/>
      <c r="W562" s="128"/>
    </row>
    <row r="563" s="124" customFormat="true" ht="18" hidden="false" customHeight="true" outlineLevel="0" collapsed="false">
      <c r="B563" s="129"/>
      <c r="C563" s="129"/>
      <c r="D563" s="129"/>
      <c r="E563" s="3"/>
      <c r="F563" s="130"/>
      <c r="G563" s="141"/>
      <c r="H563" s="141"/>
      <c r="I563" s="141"/>
      <c r="J563" s="141"/>
      <c r="K563" s="141"/>
      <c r="L563" s="141"/>
      <c r="M563" s="141"/>
      <c r="N563" s="147"/>
      <c r="O563" s="147"/>
      <c r="P563" s="147"/>
      <c r="Q563" s="129"/>
      <c r="R563" s="129"/>
      <c r="S563" s="141"/>
      <c r="T563" s="145"/>
      <c r="U563" s="139"/>
      <c r="V563" s="139"/>
      <c r="W563" s="128"/>
    </row>
    <row r="564" s="124" customFormat="true" ht="18" hidden="false" customHeight="true" outlineLevel="0" collapsed="false">
      <c r="B564" s="129"/>
      <c r="C564" s="129"/>
      <c r="D564" s="129"/>
      <c r="E564" s="3"/>
      <c r="F564" s="130"/>
      <c r="G564" s="141"/>
      <c r="H564" s="141"/>
      <c r="I564" s="141"/>
      <c r="J564" s="141"/>
      <c r="K564" s="141"/>
      <c r="L564" s="141"/>
      <c r="M564" s="141"/>
      <c r="N564" s="147"/>
      <c r="O564" s="147"/>
      <c r="P564" s="147"/>
      <c r="Q564" s="129"/>
      <c r="R564" s="129"/>
      <c r="S564" s="141"/>
      <c r="T564" s="145"/>
      <c r="U564" s="139"/>
      <c r="V564" s="139"/>
      <c r="W564" s="128"/>
    </row>
    <row r="565" s="124" customFormat="true" ht="18" hidden="false" customHeight="true" outlineLevel="0" collapsed="false">
      <c r="B565" s="129"/>
      <c r="C565" s="129"/>
      <c r="D565" s="129"/>
      <c r="E565" s="3"/>
      <c r="F565" s="130"/>
      <c r="G565" s="141"/>
      <c r="H565" s="141"/>
      <c r="I565" s="141"/>
      <c r="J565" s="141"/>
      <c r="K565" s="141"/>
      <c r="L565" s="141"/>
      <c r="M565" s="141"/>
      <c r="N565" s="147"/>
      <c r="O565" s="147"/>
      <c r="P565" s="147"/>
      <c r="Q565" s="129"/>
      <c r="R565" s="129"/>
      <c r="S565" s="141"/>
      <c r="T565" s="145"/>
      <c r="U565" s="139"/>
      <c r="V565" s="139"/>
      <c r="W565" s="128"/>
    </row>
    <row r="566" s="124" customFormat="true" ht="18" hidden="false" customHeight="true" outlineLevel="0" collapsed="false">
      <c r="B566" s="129"/>
      <c r="C566" s="129"/>
      <c r="D566" s="129"/>
      <c r="E566" s="3"/>
      <c r="F566" s="130"/>
      <c r="G566" s="141"/>
      <c r="H566" s="141"/>
      <c r="I566" s="141"/>
      <c r="J566" s="141"/>
      <c r="K566" s="141"/>
      <c r="L566" s="141"/>
      <c r="M566" s="141"/>
      <c r="N566" s="147"/>
      <c r="O566" s="147"/>
      <c r="P566" s="147"/>
      <c r="Q566" s="129"/>
      <c r="R566" s="129"/>
      <c r="S566" s="141"/>
      <c r="T566" s="145"/>
      <c r="U566" s="139"/>
      <c r="V566" s="139"/>
      <c r="W566" s="128"/>
    </row>
    <row r="567" s="124" customFormat="true" ht="18" hidden="false" customHeight="true" outlineLevel="0" collapsed="false">
      <c r="B567" s="129"/>
      <c r="C567" s="129"/>
      <c r="D567" s="129"/>
      <c r="E567" s="3"/>
      <c r="F567" s="130"/>
      <c r="G567" s="141"/>
      <c r="H567" s="141"/>
      <c r="I567" s="141"/>
      <c r="J567" s="141"/>
      <c r="K567" s="141"/>
      <c r="L567" s="141"/>
      <c r="M567" s="141"/>
      <c r="N567" s="147"/>
      <c r="O567" s="147"/>
      <c r="P567" s="147"/>
      <c r="Q567" s="129"/>
      <c r="R567" s="129"/>
      <c r="S567" s="141"/>
      <c r="T567" s="145"/>
      <c r="U567" s="139"/>
      <c r="V567" s="139"/>
      <c r="W567" s="128"/>
    </row>
    <row r="568" s="124" customFormat="true" ht="18" hidden="false" customHeight="true" outlineLevel="0" collapsed="false">
      <c r="B568" s="129"/>
      <c r="C568" s="129"/>
      <c r="D568" s="129"/>
      <c r="E568" s="3"/>
      <c r="F568" s="130"/>
      <c r="G568" s="141"/>
      <c r="H568" s="141"/>
      <c r="I568" s="141"/>
      <c r="J568" s="141"/>
      <c r="K568" s="141"/>
      <c r="L568" s="141"/>
      <c r="M568" s="141"/>
      <c r="N568" s="147"/>
      <c r="O568" s="147"/>
      <c r="P568" s="147"/>
      <c r="Q568" s="129"/>
      <c r="R568" s="129"/>
      <c r="S568" s="141"/>
      <c r="T568" s="145"/>
      <c r="U568" s="139"/>
      <c r="V568" s="139"/>
      <c r="W568" s="128"/>
    </row>
    <row r="569" s="124" customFormat="true" ht="18" hidden="false" customHeight="true" outlineLevel="0" collapsed="false">
      <c r="B569" s="129"/>
      <c r="C569" s="129"/>
      <c r="D569" s="129"/>
      <c r="E569" s="3"/>
      <c r="F569" s="130"/>
      <c r="G569" s="141"/>
      <c r="H569" s="141"/>
      <c r="I569" s="141"/>
      <c r="J569" s="141"/>
      <c r="K569" s="141"/>
      <c r="L569" s="141"/>
      <c r="M569" s="141"/>
      <c r="N569" s="147"/>
      <c r="O569" s="147"/>
      <c r="P569" s="147"/>
      <c r="Q569" s="129"/>
      <c r="R569" s="129"/>
      <c r="S569" s="141"/>
      <c r="T569" s="145"/>
      <c r="U569" s="139"/>
      <c r="V569" s="139"/>
      <c r="W569" s="128"/>
    </row>
    <row r="570" s="124" customFormat="true" ht="18" hidden="false" customHeight="true" outlineLevel="0" collapsed="false">
      <c r="B570" s="129"/>
      <c r="C570" s="129"/>
      <c r="D570" s="129"/>
      <c r="E570" s="3"/>
      <c r="F570" s="130"/>
      <c r="G570" s="141"/>
      <c r="H570" s="141"/>
      <c r="I570" s="141"/>
      <c r="J570" s="141"/>
      <c r="K570" s="141"/>
      <c r="L570" s="141"/>
      <c r="M570" s="141"/>
      <c r="N570" s="147"/>
      <c r="O570" s="147"/>
      <c r="P570" s="147"/>
      <c r="Q570" s="129"/>
      <c r="R570" s="129"/>
      <c r="S570" s="141"/>
      <c r="T570" s="145"/>
      <c r="U570" s="139"/>
      <c r="V570" s="139"/>
      <c r="W570" s="128"/>
    </row>
    <row r="571" s="124" customFormat="true" ht="18" hidden="false" customHeight="true" outlineLevel="0" collapsed="false">
      <c r="B571" s="129"/>
      <c r="C571" s="129"/>
      <c r="D571" s="129"/>
      <c r="E571" s="3"/>
      <c r="F571" s="130"/>
      <c r="G571" s="141"/>
      <c r="H571" s="141"/>
      <c r="I571" s="141"/>
      <c r="J571" s="141"/>
      <c r="K571" s="141"/>
      <c r="L571" s="141"/>
      <c r="M571" s="141"/>
      <c r="N571" s="147"/>
      <c r="O571" s="147"/>
      <c r="P571" s="147"/>
      <c r="Q571" s="129"/>
      <c r="R571" s="129"/>
      <c r="S571" s="141"/>
      <c r="T571" s="145"/>
      <c r="U571" s="139"/>
      <c r="V571" s="139"/>
      <c r="W571" s="128"/>
    </row>
    <row r="572" s="124" customFormat="true" ht="18" hidden="false" customHeight="true" outlineLevel="0" collapsed="false">
      <c r="B572" s="129"/>
      <c r="C572" s="129"/>
      <c r="D572" s="129"/>
      <c r="E572" s="3"/>
      <c r="F572" s="130"/>
      <c r="G572" s="141"/>
      <c r="H572" s="141"/>
      <c r="I572" s="141"/>
      <c r="J572" s="141"/>
      <c r="K572" s="141"/>
      <c r="L572" s="141"/>
      <c r="M572" s="141"/>
      <c r="N572" s="147"/>
      <c r="O572" s="147"/>
      <c r="P572" s="147"/>
      <c r="Q572" s="129"/>
      <c r="R572" s="129"/>
      <c r="S572" s="141"/>
      <c r="T572" s="145"/>
      <c r="U572" s="139"/>
      <c r="V572" s="139"/>
      <c r="W572" s="128"/>
    </row>
    <row r="573" s="124" customFormat="true" ht="18" hidden="false" customHeight="true" outlineLevel="0" collapsed="false">
      <c r="B573" s="129"/>
      <c r="C573" s="129"/>
      <c r="D573" s="129"/>
      <c r="E573" s="3"/>
      <c r="F573" s="130"/>
      <c r="G573" s="141"/>
      <c r="H573" s="141"/>
      <c r="I573" s="141"/>
      <c r="J573" s="141"/>
      <c r="K573" s="141"/>
      <c r="L573" s="141"/>
      <c r="M573" s="141"/>
      <c r="N573" s="147"/>
      <c r="O573" s="147"/>
      <c r="P573" s="147"/>
      <c r="Q573" s="129"/>
      <c r="R573" s="129"/>
      <c r="S573" s="141"/>
      <c r="T573" s="145"/>
      <c r="U573" s="139"/>
      <c r="V573" s="139"/>
      <c r="W573" s="128"/>
    </row>
    <row r="574" s="124" customFormat="true" ht="18" hidden="false" customHeight="true" outlineLevel="0" collapsed="false">
      <c r="B574" s="129"/>
      <c r="C574" s="129"/>
      <c r="D574" s="129"/>
      <c r="E574" s="3"/>
      <c r="F574" s="130"/>
      <c r="G574" s="141"/>
      <c r="H574" s="141"/>
      <c r="I574" s="141"/>
      <c r="J574" s="141"/>
      <c r="K574" s="141"/>
      <c r="L574" s="141"/>
      <c r="M574" s="141"/>
      <c r="N574" s="147"/>
      <c r="O574" s="147"/>
      <c r="P574" s="147"/>
      <c r="Q574" s="129"/>
      <c r="R574" s="129"/>
      <c r="S574" s="141"/>
      <c r="T574" s="145"/>
      <c r="U574" s="139"/>
      <c r="V574" s="139"/>
      <c r="W574" s="128"/>
    </row>
    <row r="575" s="124" customFormat="true" ht="18" hidden="false" customHeight="true" outlineLevel="0" collapsed="false">
      <c r="B575" s="129"/>
      <c r="C575" s="129"/>
      <c r="D575" s="129"/>
      <c r="E575" s="3"/>
      <c r="F575" s="130"/>
      <c r="G575" s="141"/>
      <c r="H575" s="141"/>
      <c r="I575" s="141"/>
      <c r="J575" s="141"/>
      <c r="K575" s="141"/>
      <c r="L575" s="141"/>
      <c r="M575" s="141"/>
      <c r="N575" s="147"/>
      <c r="O575" s="147"/>
      <c r="P575" s="147"/>
      <c r="Q575" s="129"/>
      <c r="R575" s="129"/>
      <c r="S575" s="141"/>
      <c r="T575" s="145"/>
      <c r="U575" s="139"/>
      <c r="V575" s="139"/>
      <c r="W575" s="128"/>
    </row>
    <row r="576" s="124" customFormat="true" ht="18" hidden="false" customHeight="true" outlineLevel="0" collapsed="false">
      <c r="B576" s="129"/>
      <c r="C576" s="129"/>
      <c r="D576" s="129"/>
      <c r="E576" s="3"/>
      <c r="F576" s="130"/>
      <c r="G576" s="141"/>
      <c r="H576" s="141"/>
      <c r="I576" s="141"/>
      <c r="J576" s="141"/>
      <c r="K576" s="141"/>
      <c r="L576" s="141"/>
      <c r="M576" s="141"/>
      <c r="N576" s="147"/>
      <c r="O576" s="147"/>
      <c r="P576" s="147"/>
      <c r="Q576" s="129"/>
      <c r="R576" s="129"/>
      <c r="S576" s="141"/>
      <c r="T576" s="145"/>
      <c r="U576" s="139"/>
      <c r="V576" s="139"/>
      <c r="W576" s="128"/>
    </row>
    <row r="577" s="124" customFormat="true" ht="18" hidden="false" customHeight="true" outlineLevel="0" collapsed="false">
      <c r="B577" s="129"/>
      <c r="C577" s="129"/>
      <c r="D577" s="129"/>
      <c r="E577" s="3"/>
      <c r="F577" s="130"/>
      <c r="G577" s="141"/>
      <c r="H577" s="141"/>
      <c r="I577" s="141"/>
      <c r="J577" s="141"/>
      <c r="K577" s="141"/>
      <c r="L577" s="141"/>
      <c r="M577" s="141"/>
      <c r="N577" s="147"/>
      <c r="O577" s="147"/>
      <c r="P577" s="147"/>
      <c r="Q577" s="129"/>
      <c r="R577" s="129"/>
      <c r="S577" s="141"/>
      <c r="T577" s="145"/>
      <c r="U577" s="139"/>
      <c r="V577" s="139"/>
      <c r="W577" s="128"/>
    </row>
    <row r="578" s="124" customFormat="true" ht="18" hidden="false" customHeight="true" outlineLevel="0" collapsed="false">
      <c r="B578" s="129"/>
      <c r="C578" s="129"/>
      <c r="D578" s="129"/>
      <c r="E578" s="3"/>
      <c r="F578" s="130"/>
      <c r="G578" s="141"/>
      <c r="H578" s="141"/>
      <c r="I578" s="141"/>
      <c r="J578" s="141"/>
      <c r="K578" s="141"/>
      <c r="L578" s="141"/>
      <c r="M578" s="141"/>
      <c r="N578" s="147"/>
      <c r="O578" s="147"/>
      <c r="P578" s="147"/>
      <c r="Q578" s="129"/>
      <c r="R578" s="129"/>
      <c r="S578" s="141"/>
      <c r="T578" s="145"/>
      <c r="U578" s="139"/>
      <c r="V578" s="139"/>
      <c r="W578" s="128"/>
    </row>
    <row r="579" s="124" customFormat="true" ht="18" hidden="false" customHeight="true" outlineLevel="0" collapsed="false">
      <c r="B579" s="129"/>
      <c r="C579" s="129"/>
      <c r="D579" s="129"/>
      <c r="E579" s="3"/>
      <c r="F579" s="130"/>
      <c r="G579" s="141"/>
      <c r="H579" s="141"/>
      <c r="I579" s="141"/>
      <c r="J579" s="141"/>
      <c r="K579" s="141"/>
      <c r="L579" s="141"/>
      <c r="M579" s="141"/>
      <c r="N579" s="147"/>
      <c r="O579" s="147"/>
      <c r="P579" s="147"/>
      <c r="Q579" s="129"/>
      <c r="R579" s="129"/>
      <c r="S579" s="141"/>
      <c r="T579" s="145"/>
      <c r="U579" s="139"/>
      <c r="V579" s="139"/>
      <c r="W579" s="128"/>
    </row>
    <row r="580" s="124" customFormat="true" ht="18" hidden="false" customHeight="true" outlineLevel="0" collapsed="false">
      <c r="B580" s="129"/>
      <c r="C580" s="129"/>
      <c r="D580" s="129"/>
      <c r="E580" s="3"/>
      <c r="F580" s="130"/>
      <c r="G580" s="141"/>
      <c r="H580" s="141"/>
      <c r="I580" s="141"/>
      <c r="J580" s="141"/>
      <c r="K580" s="141"/>
      <c r="L580" s="141"/>
      <c r="M580" s="141"/>
      <c r="N580" s="147"/>
      <c r="O580" s="147"/>
      <c r="P580" s="147"/>
      <c r="Q580" s="129"/>
      <c r="R580" s="129"/>
      <c r="S580" s="141"/>
      <c r="T580" s="145"/>
      <c r="U580" s="139"/>
      <c r="V580" s="139"/>
      <c r="W580" s="128"/>
    </row>
    <row r="581" s="124" customFormat="true" ht="18" hidden="false" customHeight="true" outlineLevel="0" collapsed="false">
      <c r="B581" s="129"/>
      <c r="C581" s="129"/>
      <c r="D581" s="129"/>
      <c r="E581" s="3"/>
      <c r="F581" s="130"/>
      <c r="G581" s="141"/>
      <c r="H581" s="141"/>
      <c r="I581" s="141"/>
      <c r="J581" s="141"/>
      <c r="K581" s="141"/>
      <c r="L581" s="141"/>
      <c r="M581" s="141"/>
      <c r="N581" s="147"/>
      <c r="O581" s="147"/>
      <c r="P581" s="147"/>
      <c r="Q581" s="129"/>
      <c r="R581" s="129"/>
      <c r="S581" s="141"/>
      <c r="T581" s="145"/>
      <c r="U581" s="139"/>
      <c r="V581" s="139"/>
      <c r="W581" s="128"/>
    </row>
    <row r="582" s="124" customFormat="true" ht="18" hidden="false" customHeight="true" outlineLevel="0" collapsed="false">
      <c r="B582" s="129"/>
      <c r="C582" s="129"/>
      <c r="D582" s="129"/>
      <c r="E582" s="3"/>
      <c r="F582" s="130"/>
      <c r="G582" s="141"/>
      <c r="H582" s="141"/>
      <c r="I582" s="141"/>
      <c r="J582" s="141"/>
      <c r="K582" s="141"/>
      <c r="L582" s="141"/>
      <c r="M582" s="141"/>
      <c r="N582" s="147"/>
      <c r="O582" s="147"/>
      <c r="P582" s="147"/>
      <c r="Q582" s="129"/>
      <c r="R582" s="129"/>
      <c r="S582" s="141"/>
      <c r="T582" s="145"/>
      <c r="U582" s="139"/>
      <c r="V582" s="139"/>
      <c r="W582" s="128"/>
    </row>
    <row r="583" s="124" customFormat="true" ht="18" hidden="false" customHeight="true" outlineLevel="0" collapsed="false">
      <c r="B583" s="129"/>
      <c r="C583" s="129"/>
      <c r="D583" s="129"/>
      <c r="E583" s="3"/>
      <c r="F583" s="130"/>
      <c r="G583" s="141"/>
      <c r="H583" s="141"/>
      <c r="I583" s="141"/>
      <c r="J583" s="141"/>
      <c r="K583" s="141"/>
      <c r="L583" s="141"/>
      <c r="M583" s="141"/>
      <c r="N583" s="147"/>
      <c r="O583" s="147"/>
      <c r="P583" s="147"/>
      <c r="Q583" s="129"/>
      <c r="R583" s="129"/>
      <c r="S583" s="141"/>
      <c r="T583" s="145"/>
      <c r="U583" s="139"/>
      <c r="V583" s="139"/>
      <c r="W583" s="128"/>
    </row>
    <row r="584" s="124" customFormat="true" ht="18" hidden="false" customHeight="true" outlineLevel="0" collapsed="false">
      <c r="B584" s="129"/>
      <c r="C584" s="129"/>
      <c r="D584" s="129"/>
      <c r="E584" s="3"/>
      <c r="F584" s="130"/>
      <c r="G584" s="141"/>
      <c r="H584" s="141"/>
      <c r="I584" s="141"/>
      <c r="J584" s="141"/>
      <c r="K584" s="141"/>
      <c r="L584" s="141"/>
      <c r="M584" s="141"/>
      <c r="N584" s="147"/>
      <c r="O584" s="147"/>
      <c r="P584" s="147"/>
      <c r="Q584" s="129"/>
      <c r="R584" s="129"/>
      <c r="S584" s="141"/>
      <c r="T584" s="145"/>
      <c r="U584" s="139"/>
      <c r="V584" s="139"/>
      <c r="W584" s="128"/>
    </row>
    <row r="585" s="124" customFormat="true" ht="18" hidden="false" customHeight="true" outlineLevel="0" collapsed="false">
      <c r="B585" s="129"/>
      <c r="C585" s="129"/>
      <c r="D585" s="129"/>
      <c r="E585" s="3"/>
      <c r="F585" s="130"/>
      <c r="G585" s="141"/>
      <c r="H585" s="141"/>
      <c r="I585" s="141"/>
      <c r="J585" s="141"/>
      <c r="K585" s="141"/>
      <c r="L585" s="141"/>
      <c r="M585" s="141"/>
      <c r="N585" s="147"/>
      <c r="O585" s="147"/>
      <c r="P585" s="147"/>
      <c r="Q585" s="129"/>
      <c r="R585" s="129"/>
      <c r="S585" s="141"/>
      <c r="T585" s="145"/>
      <c r="U585" s="139"/>
      <c r="V585" s="139"/>
      <c r="W585" s="128"/>
    </row>
    <row r="586" s="124" customFormat="true" ht="18" hidden="false" customHeight="true" outlineLevel="0" collapsed="false">
      <c r="B586" s="129"/>
      <c r="C586" s="129"/>
      <c r="D586" s="129"/>
      <c r="E586" s="3"/>
      <c r="F586" s="130"/>
      <c r="G586" s="141"/>
      <c r="H586" s="141"/>
      <c r="I586" s="141"/>
      <c r="J586" s="141"/>
      <c r="K586" s="141"/>
      <c r="L586" s="141"/>
      <c r="M586" s="141"/>
      <c r="N586" s="147"/>
      <c r="O586" s="147"/>
      <c r="P586" s="147"/>
      <c r="Q586" s="129"/>
      <c r="R586" s="129"/>
      <c r="S586" s="141"/>
      <c r="T586" s="145"/>
      <c r="U586" s="139"/>
      <c r="V586" s="139"/>
      <c r="W586" s="128"/>
    </row>
    <row r="587" s="124" customFormat="true" ht="18" hidden="false" customHeight="true" outlineLevel="0" collapsed="false">
      <c r="B587" s="129"/>
      <c r="C587" s="129"/>
      <c r="D587" s="129"/>
      <c r="E587" s="3"/>
      <c r="F587" s="130"/>
      <c r="G587" s="141"/>
      <c r="H587" s="141"/>
      <c r="I587" s="141"/>
      <c r="J587" s="141"/>
      <c r="K587" s="141"/>
      <c r="L587" s="141"/>
      <c r="M587" s="141"/>
      <c r="N587" s="147"/>
      <c r="O587" s="147"/>
      <c r="P587" s="147"/>
      <c r="Q587" s="129"/>
      <c r="R587" s="129"/>
      <c r="S587" s="141"/>
      <c r="T587" s="145"/>
      <c r="U587" s="139"/>
      <c r="V587" s="139"/>
      <c r="W587" s="128"/>
    </row>
    <row r="588" s="124" customFormat="true" ht="18" hidden="false" customHeight="true" outlineLevel="0" collapsed="false">
      <c r="B588" s="129"/>
      <c r="C588" s="129"/>
      <c r="D588" s="129"/>
      <c r="E588" s="3"/>
      <c r="F588" s="130"/>
      <c r="G588" s="141"/>
      <c r="H588" s="141"/>
      <c r="I588" s="141"/>
      <c r="J588" s="141"/>
      <c r="K588" s="141"/>
      <c r="L588" s="141"/>
      <c r="M588" s="141"/>
      <c r="N588" s="147"/>
      <c r="O588" s="147"/>
      <c r="P588" s="147"/>
      <c r="Q588" s="129"/>
      <c r="R588" s="129"/>
      <c r="S588" s="141"/>
      <c r="T588" s="145"/>
      <c r="U588" s="139"/>
      <c r="V588" s="139"/>
      <c r="W588" s="128"/>
    </row>
    <row r="589" s="124" customFormat="true" ht="18" hidden="false" customHeight="true" outlineLevel="0" collapsed="false">
      <c r="B589" s="129"/>
      <c r="C589" s="129"/>
      <c r="D589" s="129"/>
      <c r="E589" s="3"/>
      <c r="F589" s="130"/>
      <c r="G589" s="141"/>
      <c r="H589" s="141"/>
      <c r="I589" s="141"/>
      <c r="J589" s="141"/>
      <c r="K589" s="141"/>
      <c r="L589" s="141"/>
      <c r="M589" s="141"/>
      <c r="N589" s="147"/>
      <c r="O589" s="147"/>
      <c r="P589" s="147"/>
      <c r="Q589" s="129"/>
      <c r="R589" s="129"/>
      <c r="S589" s="141"/>
      <c r="T589" s="145"/>
      <c r="U589" s="139"/>
      <c r="V589" s="139"/>
      <c r="W589" s="128"/>
    </row>
    <row r="590" s="124" customFormat="true" ht="18" hidden="false" customHeight="true" outlineLevel="0" collapsed="false">
      <c r="B590" s="129"/>
      <c r="C590" s="129"/>
      <c r="D590" s="129"/>
      <c r="E590" s="3"/>
      <c r="F590" s="130"/>
      <c r="G590" s="141"/>
      <c r="H590" s="141"/>
      <c r="I590" s="141"/>
      <c r="J590" s="141"/>
      <c r="K590" s="141"/>
      <c r="L590" s="141"/>
      <c r="M590" s="141"/>
      <c r="N590" s="147"/>
      <c r="O590" s="147"/>
      <c r="P590" s="147"/>
      <c r="Q590" s="129"/>
      <c r="R590" s="129"/>
      <c r="S590" s="141"/>
      <c r="T590" s="145"/>
      <c r="U590" s="139"/>
      <c r="V590" s="139"/>
      <c r="W590" s="128"/>
    </row>
    <row r="591" s="124" customFormat="true" ht="18" hidden="false" customHeight="true" outlineLevel="0" collapsed="false">
      <c r="B591" s="129"/>
      <c r="C591" s="129"/>
      <c r="D591" s="129"/>
      <c r="E591" s="3"/>
      <c r="F591" s="130"/>
      <c r="G591" s="141"/>
      <c r="H591" s="141"/>
      <c r="I591" s="141"/>
      <c r="J591" s="141"/>
      <c r="K591" s="141"/>
      <c r="L591" s="141"/>
      <c r="M591" s="141"/>
      <c r="N591" s="147"/>
      <c r="O591" s="147"/>
      <c r="P591" s="147"/>
      <c r="Q591" s="129"/>
      <c r="R591" s="129"/>
      <c r="S591" s="141"/>
      <c r="T591" s="145"/>
      <c r="U591" s="139"/>
      <c r="V591" s="139"/>
      <c r="W591" s="128"/>
    </row>
    <row r="592" s="124" customFormat="true" ht="18" hidden="false" customHeight="true" outlineLevel="0" collapsed="false">
      <c r="B592" s="129"/>
      <c r="C592" s="129"/>
      <c r="D592" s="129"/>
      <c r="E592" s="3"/>
      <c r="F592" s="130"/>
      <c r="G592" s="141"/>
      <c r="H592" s="141"/>
      <c r="I592" s="141"/>
      <c r="J592" s="141"/>
      <c r="K592" s="141"/>
      <c r="L592" s="141"/>
      <c r="M592" s="141"/>
      <c r="N592" s="147"/>
      <c r="O592" s="147"/>
      <c r="P592" s="147"/>
      <c r="Q592" s="129"/>
      <c r="R592" s="129"/>
      <c r="S592" s="141"/>
      <c r="T592" s="145"/>
      <c r="U592" s="139"/>
      <c r="V592" s="139"/>
      <c r="W592" s="128"/>
    </row>
    <row r="593" s="124" customFormat="true" ht="18" hidden="false" customHeight="true" outlineLevel="0" collapsed="false">
      <c r="B593" s="129"/>
      <c r="C593" s="129"/>
      <c r="D593" s="129"/>
      <c r="E593" s="3"/>
      <c r="F593" s="130"/>
      <c r="G593" s="141"/>
      <c r="H593" s="141"/>
      <c r="I593" s="141"/>
      <c r="J593" s="141"/>
      <c r="K593" s="141"/>
      <c r="L593" s="141"/>
      <c r="M593" s="141"/>
      <c r="N593" s="147"/>
      <c r="O593" s="147"/>
      <c r="P593" s="147"/>
      <c r="Q593" s="129"/>
      <c r="R593" s="129"/>
      <c r="S593" s="141"/>
      <c r="T593" s="145"/>
      <c r="U593" s="139"/>
      <c r="V593" s="139"/>
      <c r="W593" s="128"/>
    </row>
    <row r="594" s="124" customFormat="true" ht="18" hidden="false" customHeight="true" outlineLevel="0" collapsed="false">
      <c r="B594" s="129"/>
      <c r="C594" s="129"/>
      <c r="D594" s="129"/>
      <c r="E594" s="3"/>
      <c r="F594" s="130"/>
      <c r="G594" s="141"/>
      <c r="H594" s="141"/>
      <c r="I594" s="141"/>
      <c r="J594" s="141"/>
      <c r="K594" s="141"/>
      <c r="L594" s="141"/>
      <c r="M594" s="141"/>
      <c r="N594" s="147"/>
      <c r="O594" s="147"/>
      <c r="P594" s="147"/>
      <c r="Q594" s="129"/>
      <c r="R594" s="129"/>
      <c r="S594" s="141"/>
      <c r="T594" s="145"/>
      <c r="U594" s="139"/>
      <c r="V594" s="139"/>
      <c r="W594" s="128"/>
    </row>
    <row r="595" s="124" customFormat="true" ht="18" hidden="false" customHeight="true" outlineLevel="0" collapsed="false">
      <c r="B595" s="129"/>
      <c r="C595" s="129"/>
      <c r="D595" s="129"/>
      <c r="E595" s="3"/>
      <c r="F595" s="130"/>
      <c r="G595" s="141"/>
      <c r="H595" s="141"/>
      <c r="I595" s="141"/>
      <c r="J595" s="141"/>
      <c r="K595" s="141"/>
      <c r="L595" s="141"/>
      <c r="M595" s="141"/>
      <c r="N595" s="147"/>
      <c r="O595" s="147"/>
      <c r="P595" s="147"/>
      <c r="Q595" s="129"/>
      <c r="R595" s="129"/>
      <c r="S595" s="141"/>
      <c r="T595" s="145"/>
      <c r="U595" s="139"/>
      <c r="V595" s="139"/>
      <c r="W595" s="128"/>
    </row>
    <row r="596" s="124" customFormat="true" ht="18" hidden="false" customHeight="true" outlineLevel="0" collapsed="false">
      <c r="B596" s="129"/>
      <c r="C596" s="129"/>
      <c r="D596" s="129"/>
      <c r="E596" s="3"/>
      <c r="F596" s="130"/>
      <c r="G596" s="141"/>
      <c r="H596" s="141"/>
      <c r="I596" s="141"/>
      <c r="J596" s="141"/>
      <c r="K596" s="141"/>
      <c r="L596" s="141"/>
      <c r="M596" s="141"/>
      <c r="N596" s="147"/>
      <c r="O596" s="147"/>
      <c r="P596" s="147"/>
      <c r="Q596" s="129"/>
      <c r="R596" s="129"/>
      <c r="S596" s="141"/>
      <c r="T596" s="145"/>
      <c r="U596" s="139"/>
      <c r="V596" s="139"/>
      <c r="W596" s="128"/>
    </row>
    <row r="597" s="124" customFormat="true" ht="18" hidden="false" customHeight="true" outlineLevel="0" collapsed="false">
      <c r="B597" s="129"/>
      <c r="C597" s="129"/>
      <c r="D597" s="129"/>
      <c r="E597" s="3"/>
      <c r="F597" s="130"/>
      <c r="G597" s="141"/>
      <c r="H597" s="141"/>
      <c r="I597" s="141"/>
      <c r="J597" s="141"/>
      <c r="K597" s="141"/>
      <c r="L597" s="141"/>
      <c r="M597" s="141"/>
      <c r="N597" s="147"/>
      <c r="O597" s="147"/>
      <c r="P597" s="147"/>
      <c r="Q597" s="129"/>
      <c r="R597" s="129"/>
      <c r="S597" s="141"/>
      <c r="T597" s="145"/>
      <c r="U597" s="139"/>
      <c r="V597" s="139"/>
      <c r="W597" s="128"/>
    </row>
    <row r="598" s="124" customFormat="true" ht="18" hidden="false" customHeight="true" outlineLevel="0" collapsed="false">
      <c r="B598" s="129"/>
      <c r="C598" s="129"/>
      <c r="D598" s="129"/>
      <c r="E598" s="3"/>
      <c r="F598" s="130"/>
      <c r="G598" s="141"/>
      <c r="H598" s="141"/>
      <c r="I598" s="141"/>
      <c r="J598" s="141"/>
      <c r="K598" s="141"/>
      <c r="L598" s="141"/>
      <c r="M598" s="141"/>
      <c r="N598" s="147"/>
      <c r="O598" s="147"/>
      <c r="P598" s="147"/>
      <c r="Q598" s="129"/>
      <c r="R598" s="129"/>
      <c r="S598" s="141"/>
      <c r="T598" s="145"/>
      <c r="U598" s="139"/>
      <c r="V598" s="139"/>
      <c r="W598" s="128"/>
    </row>
    <row r="599" s="124" customFormat="true" ht="18" hidden="false" customHeight="true" outlineLevel="0" collapsed="false">
      <c r="B599" s="129"/>
      <c r="C599" s="129"/>
      <c r="D599" s="129"/>
      <c r="E599" s="3"/>
      <c r="F599" s="130"/>
      <c r="G599" s="141"/>
      <c r="H599" s="141"/>
      <c r="I599" s="141"/>
      <c r="J599" s="141"/>
      <c r="K599" s="141"/>
      <c r="L599" s="141"/>
      <c r="M599" s="141"/>
      <c r="N599" s="147"/>
      <c r="O599" s="147"/>
      <c r="P599" s="147"/>
      <c r="Q599" s="129"/>
      <c r="R599" s="129"/>
      <c r="S599" s="141"/>
      <c r="T599" s="145"/>
      <c r="U599" s="139"/>
      <c r="V599" s="139"/>
      <c r="W599" s="128"/>
    </row>
    <row r="600" s="124" customFormat="true" ht="18" hidden="false" customHeight="true" outlineLevel="0" collapsed="false">
      <c r="B600" s="129"/>
      <c r="C600" s="129"/>
      <c r="D600" s="129"/>
      <c r="E600" s="3"/>
      <c r="F600" s="130"/>
      <c r="G600" s="141"/>
      <c r="H600" s="141"/>
      <c r="I600" s="141"/>
      <c r="J600" s="141"/>
      <c r="K600" s="141"/>
      <c r="L600" s="141"/>
      <c r="M600" s="141"/>
      <c r="N600" s="147"/>
      <c r="O600" s="147"/>
      <c r="P600" s="147"/>
      <c r="Q600" s="129"/>
      <c r="R600" s="129"/>
      <c r="S600" s="141"/>
      <c r="T600" s="145"/>
      <c r="U600" s="139"/>
      <c r="V600" s="139"/>
      <c r="W600" s="128"/>
    </row>
    <row r="601" s="124" customFormat="true" ht="18" hidden="false" customHeight="true" outlineLevel="0" collapsed="false">
      <c r="B601" s="129"/>
      <c r="C601" s="129"/>
      <c r="D601" s="129"/>
      <c r="E601" s="3"/>
      <c r="F601" s="130"/>
      <c r="G601" s="141"/>
      <c r="H601" s="141"/>
      <c r="I601" s="141"/>
      <c r="J601" s="141"/>
      <c r="K601" s="141"/>
      <c r="L601" s="141"/>
      <c r="M601" s="141"/>
      <c r="N601" s="147"/>
      <c r="O601" s="147"/>
      <c r="P601" s="147"/>
      <c r="Q601" s="129"/>
      <c r="R601" s="129"/>
      <c r="S601" s="141"/>
      <c r="T601" s="145"/>
      <c r="U601" s="139"/>
      <c r="V601" s="139"/>
      <c r="W601" s="128"/>
    </row>
    <row r="602" s="124" customFormat="true" ht="18" hidden="false" customHeight="true" outlineLevel="0" collapsed="false">
      <c r="B602" s="129"/>
      <c r="C602" s="129"/>
      <c r="D602" s="129"/>
      <c r="E602" s="3"/>
      <c r="F602" s="130"/>
      <c r="G602" s="141"/>
      <c r="H602" s="141"/>
      <c r="I602" s="141"/>
      <c r="J602" s="141"/>
      <c r="K602" s="141"/>
      <c r="L602" s="141"/>
      <c r="M602" s="141"/>
      <c r="N602" s="147"/>
      <c r="O602" s="147"/>
      <c r="P602" s="147"/>
      <c r="Q602" s="129"/>
      <c r="R602" s="129"/>
      <c r="S602" s="141"/>
      <c r="T602" s="145"/>
      <c r="U602" s="139"/>
      <c r="V602" s="139"/>
      <c r="W602" s="128"/>
    </row>
    <row r="603" s="124" customFormat="true" ht="18" hidden="false" customHeight="true" outlineLevel="0" collapsed="false">
      <c r="B603" s="129"/>
      <c r="C603" s="129"/>
      <c r="D603" s="129"/>
      <c r="E603" s="3"/>
      <c r="F603" s="130"/>
      <c r="G603" s="141"/>
      <c r="H603" s="141"/>
      <c r="I603" s="141"/>
      <c r="J603" s="141"/>
      <c r="K603" s="141"/>
      <c r="L603" s="141"/>
      <c r="M603" s="141"/>
      <c r="N603" s="147"/>
      <c r="O603" s="147"/>
      <c r="P603" s="147"/>
      <c r="Q603" s="129"/>
      <c r="R603" s="129"/>
      <c r="S603" s="141"/>
      <c r="T603" s="145"/>
      <c r="U603" s="139"/>
      <c r="V603" s="139"/>
      <c r="W603" s="128"/>
    </row>
    <row r="604" s="124" customFormat="true" ht="18" hidden="false" customHeight="true" outlineLevel="0" collapsed="false">
      <c r="B604" s="129"/>
      <c r="C604" s="129"/>
      <c r="D604" s="129"/>
      <c r="E604" s="3"/>
      <c r="F604" s="130"/>
      <c r="G604" s="141"/>
      <c r="H604" s="141"/>
      <c r="I604" s="141"/>
      <c r="J604" s="141"/>
      <c r="K604" s="141"/>
      <c r="L604" s="141"/>
      <c r="M604" s="141"/>
      <c r="N604" s="147"/>
      <c r="O604" s="147"/>
      <c r="P604" s="147"/>
      <c r="Q604" s="129"/>
      <c r="R604" s="129"/>
      <c r="S604" s="141"/>
      <c r="T604" s="145"/>
      <c r="U604" s="139"/>
      <c r="V604" s="139"/>
      <c r="W604" s="128"/>
    </row>
    <row r="605" s="124" customFormat="true" ht="18" hidden="false" customHeight="true" outlineLevel="0" collapsed="false">
      <c r="B605" s="129"/>
      <c r="C605" s="129"/>
      <c r="D605" s="129"/>
      <c r="E605" s="3"/>
      <c r="F605" s="130"/>
      <c r="G605" s="141"/>
      <c r="H605" s="141"/>
      <c r="I605" s="141"/>
      <c r="J605" s="141"/>
      <c r="K605" s="141"/>
      <c r="L605" s="141"/>
      <c r="M605" s="141"/>
      <c r="N605" s="147"/>
      <c r="O605" s="147"/>
      <c r="P605" s="147"/>
      <c r="Q605" s="129"/>
      <c r="R605" s="129"/>
      <c r="S605" s="141"/>
      <c r="T605" s="145"/>
      <c r="U605" s="139"/>
      <c r="V605" s="139"/>
      <c r="W605" s="128"/>
    </row>
    <row r="606" s="124" customFormat="true" ht="18" hidden="false" customHeight="true" outlineLevel="0" collapsed="false">
      <c r="B606" s="129"/>
      <c r="C606" s="129"/>
      <c r="D606" s="129"/>
      <c r="E606" s="3"/>
      <c r="F606" s="130"/>
      <c r="G606" s="141"/>
      <c r="H606" s="141"/>
      <c r="I606" s="141"/>
      <c r="J606" s="141"/>
      <c r="K606" s="141"/>
      <c r="L606" s="141"/>
      <c r="M606" s="141"/>
      <c r="N606" s="147"/>
      <c r="O606" s="147"/>
      <c r="P606" s="147"/>
      <c r="Q606" s="129"/>
      <c r="R606" s="129"/>
      <c r="S606" s="141"/>
      <c r="T606" s="145"/>
      <c r="U606" s="139"/>
      <c r="V606" s="139"/>
      <c r="W606" s="128"/>
    </row>
    <row r="607" s="124" customFormat="true" ht="18" hidden="false" customHeight="true" outlineLevel="0" collapsed="false">
      <c r="B607" s="129"/>
      <c r="C607" s="129"/>
      <c r="D607" s="129"/>
      <c r="E607" s="3"/>
      <c r="F607" s="130"/>
      <c r="G607" s="141"/>
      <c r="H607" s="141"/>
      <c r="I607" s="141"/>
      <c r="J607" s="141"/>
      <c r="K607" s="141"/>
      <c r="L607" s="141"/>
      <c r="M607" s="141"/>
      <c r="N607" s="147"/>
      <c r="O607" s="147"/>
      <c r="P607" s="147"/>
      <c r="Q607" s="129"/>
      <c r="R607" s="129"/>
      <c r="S607" s="141"/>
      <c r="T607" s="145"/>
      <c r="U607" s="139"/>
      <c r="V607" s="139"/>
      <c r="W607" s="128"/>
    </row>
    <row r="608" s="124" customFormat="true" ht="18" hidden="false" customHeight="true" outlineLevel="0" collapsed="false">
      <c r="B608" s="129"/>
      <c r="C608" s="129"/>
      <c r="D608" s="129"/>
      <c r="E608" s="3"/>
      <c r="F608" s="130"/>
      <c r="G608" s="141"/>
      <c r="H608" s="141"/>
      <c r="I608" s="141"/>
      <c r="J608" s="141"/>
      <c r="K608" s="141"/>
      <c r="L608" s="141"/>
      <c r="M608" s="141"/>
      <c r="N608" s="147"/>
      <c r="O608" s="147"/>
      <c r="P608" s="147"/>
      <c r="Q608" s="129"/>
      <c r="R608" s="129"/>
      <c r="S608" s="141"/>
      <c r="T608" s="145"/>
      <c r="U608" s="139"/>
      <c r="V608" s="139"/>
      <c r="W608" s="128"/>
    </row>
    <row r="609" s="124" customFormat="true" ht="18" hidden="false" customHeight="true" outlineLevel="0" collapsed="false">
      <c r="B609" s="129"/>
      <c r="C609" s="129"/>
      <c r="D609" s="129"/>
      <c r="E609" s="3"/>
      <c r="F609" s="130"/>
      <c r="G609" s="141"/>
      <c r="H609" s="141"/>
      <c r="I609" s="141"/>
      <c r="J609" s="141"/>
      <c r="K609" s="141"/>
      <c r="L609" s="141"/>
      <c r="M609" s="141"/>
      <c r="N609" s="147"/>
      <c r="O609" s="147"/>
      <c r="P609" s="147"/>
      <c r="Q609" s="129"/>
      <c r="R609" s="129"/>
      <c r="S609" s="141"/>
      <c r="T609" s="145"/>
      <c r="U609" s="139"/>
      <c r="V609" s="139"/>
      <c r="W609" s="128"/>
    </row>
    <row r="610" s="124" customFormat="true" ht="18" hidden="false" customHeight="true" outlineLevel="0" collapsed="false">
      <c r="B610" s="129"/>
      <c r="C610" s="129"/>
      <c r="D610" s="129"/>
      <c r="E610" s="3"/>
      <c r="F610" s="130"/>
      <c r="G610" s="141"/>
      <c r="H610" s="141"/>
      <c r="I610" s="141"/>
      <c r="J610" s="141"/>
      <c r="K610" s="141"/>
      <c r="L610" s="141"/>
      <c r="M610" s="141"/>
      <c r="N610" s="147"/>
      <c r="O610" s="147"/>
      <c r="P610" s="147"/>
      <c r="Q610" s="129"/>
      <c r="R610" s="129"/>
      <c r="S610" s="141"/>
      <c r="T610" s="145"/>
      <c r="U610" s="139"/>
      <c r="V610" s="139"/>
      <c r="W610" s="128"/>
    </row>
    <row r="611" s="124" customFormat="true" ht="18" hidden="false" customHeight="true" outlineLevel="0" collapsed="false">
      <c r="B611" s="129"/>
      <c r="C611" s="129"/>
      <c r="D611" s="129"/>
      <c r="E611" s="3"/>
      <c r="F611" s="130"/>
      <c r="G611" s="141"/>
      <c r="H611" s="141"/>
      <c r="I611" s="141"/>
      <c r="J611" s="141"/>
      <c r="K611" s="141"/>
      <c r="L611" s="141"/>
      <c r="M611" s="141"/>
      <c r="N611" s="147"/>
      <c r="O611" s="147"/>
      <c r="P611" s="147"/>
      <c r="Q611" s="129"/>
      <c r="R611" s="129"/>
      <c r="S611" s="141"/>
      <c r="T611" s="145"/>
      <c r="U611" s="139"/>
      <c r="V611" s="139"/>
      <c r="W611" s="128"/>
    </row>
    <row r="612" s="124" customFormat="true" ht="18" hidden="false" customHeight="true" outlineLevel="0" collapsed="false">
      <c r="B612" s="129"/>
      <c r="C612" s="129"/>
      <c r="D612" s="129"/>
      <c r="E612" s="3"/>
      <c r="F612" s="130"/>
      <c r="G612" s="141"/>
      <c r="H612" s="141"/>
      <c r="I612" s="141"/>
      <c r="J612" s="141"/>
      <c r="K612" s="141"/>
      <c r="L612" s="141"/>
      <c r="M612" s="141"/>
      <c r="N612" s="147"/>
      <c r="O612" s="147"/>
      <c r="P612" s="147"/>
      <c r="Q612" s="129"/>
      <c r="R612" s="129"/>
      <c r="S612" s="141"/>
      <c r="T612" s="145"/>
      <c r="U612" s="139"/>
      <c r="V612" s="139"/>
      <c r="W612" s="128"/>
    </row>
    <row r="613" s="124" customFormat="true" ht="18" hidden="false" customHeight="true" outlineLevel="0" collapsed="false">
      <c r="B613" s="129"/>
      <c r="C613" s="129"/>
      <c r="D613" s="129"/>
      <c r="E613" s="3"/>
      <c r="F613" s="130"/>
      <c r="G613" s="141"/>
      <c r="H613" s="141"/>
      <c r="I613" s="141"/>
      <c r="J613" s="141"/>
      <c r="K613" s="141"/>
      <c r="L613" s="141"/>
      <c r="M613" s="141"/>
      <c r="N613" s="147"/>
      <c r="O613" s="147"/>
      <c r="P613" s="147"/>
      <c r="Q613" s="129"/>
      <c r="R613" s="129"/>
      <c r="S613" s="141"/>
      <c r="T613" s="145"/>
      <c r="U613" s="139"/>
      <c r="V613" s="139"/>
      <c r="W613" s="128"/>
    </row>
    <row r="614" s="124" customFormat="true" ht="18" hidden="false" customHeight="true" outlineLevel="0" collapsed="false">
      <c r="B614" s="129"/>
      <c r="C614" s="129"/>
      <c r="D614" s="129"/>
      <c r="E614" s="3"/>
      <c r="F614" s="130"/>
      <c r="G614" s="141"/>
      <c r="H614" s="141"/>
      <c r="I614" s="141"/>
      <c r="J614" s="141"/>
      <c r="K614" s="141"/>
      <c r="L614" s="141"/>
      <c r="M614" s="141"/>
      <c r="N614" s="147"/>
      <c r="O614" s="147"/>
      <c r="P614" s="147"/>
      <c r="Q614" s="129"/>
      <c r="R614" s="129"/>
      <c r="S614" s="141"/>
      <c r="T614" s="145"/>
      <c r="U614" s="139"/>
      <c r="V614" s="139"/>
      <c r="W614" s="128"/>
    </row>
    <row r="615" s="124" customFormat="true" ht="18" hidden="false" customHeight="true" outlineLevel="0" collapsed="false">
      <c r="B615" s="129"/>
      <c r="C615" s="129"/>
      <c r="D615" s="129"/>
      <c r="E615" s="3"/>
      <c r="F615" s="130"/>
      <c r="G615" s="141"/>
      <c r="H615" s="141"/>
      <c r="I615" s="141"/>
      <c r="J615" s="141"/>
      <c r="K615" s="141"/>
      <c r="L615" s="141"/>
      <c r="M615" s="141"/>
      <c r="N615" s="147"/>
      <c r="O615" s="147"/>
      <c r="P615" s="147"/>
      <c r="Q615" s="129"/>
      <c r="R615" s="129"/>
      <c r="S615" s="141"/>
      <c r="T615" s="145"/>
      <c r="U615" s="139"/>
      <c r="V615" s="139"/>
      <c r="W615" s="128"/>
    </row>
    <row r="616" s="124" customFormat="true" ht="18" hidden="false" customHeight="true" outlineLevel="0" collapsed="false">
      <c r="B616" s="129"/>
      <c r="C616" s="129"/>
      <c r="D616" s="129"/>
      <c r="E616" s="3"/>
      <c r="F616" s="130"/>
      <c r="G616" s="141"/>
      <c r="H616" s="141"/>
      <c r="I616" s="141"/>
      <c r="J616" s="141"/>
      <c r="K616" s="141"/>
      <c r="L616" s="141"/>
      <c r="M616" s="141"/>
      <c r="N616" s="147"/>
      <c r="O616" s="147"/>
      <c r="P616" s="147"/>
      <c r="Q616" s="129"/>
      <c r="R616" s="129"/>
      <c r="S616" s="141"/>
      <c r="T616" s="145"/>
      <c r="U616" s="139"/>
      <c r="V616" s="139"/>
      <c r="W616" s="128"/>
    </row>
    <row r="617" s="124" customFormat="true" ht="18" hidden="false" customHeight="true" outlineLevel="0" collapsed="false">
      <c r="B617" s="129"/>
      <c r="C617" s="129"/>
      <c r="D617" s="129"/>
      <c r="E617" s="3"/>
      <c r="F617" s="130"/>
      <c r="G617" s="141"/>
      <c r="H617" s="141"/>
      <c r="I617" s="141"/>
      <c r="J617" s="141"/>
      <c r="K617" s="141"/>
      <c r="L617" s="141"/>
      <c r="M617" s="141"/>
      <c r="N617" s="147"/>
      <c r="O617" s="147"/>
      <c r="P617" s="147"/>
      <c r="Q617" s="129"/>
      <c r="R617" s="129"/>
      <c r="S617" s="141"/>
      <c r="T617" s="145"/>
      <c r="U617" s="139"/>
      <c r="V617" s="139"/>
      <c r="W617" s="128"/>
    </row>
    <row r="618" s="124" customFormat="true" ht="18" hidden="false" customHeight="true" outlineLevel="0" collapsed="false">
      <c r="B618" s="129"/>
      <c r="C618" s="129"/>
      <c r="D618" s="129"/>
      <c r="E618" s="3"/>
      <c r="F618" s="130"/>
      <c r="G618" s="141"/>
      <c r="H618" s="141"/>
      <c r="I618" s="141"/>
      <c r="J618" s="141"/>
      <c r="K618" s="141"/>
      <c r="L618" s="141"/>
      <c r="M618" s="141"/>
      <c r="N618" s="147"/>
      <c r="O618" s="147"/>
      <c r="P618" s="147"/>
      <c r="Q618" s="129"/>
      <c r="R618" s="129"/>
      <c r="S618" s="141"/>
      <c r="T618" s="145"/>
      <c r="U618" s="139"/>
      <c r="V618" s="139"/>
      <c r="W618" s="128"/>
    </row>
    <row r="619" s="124" customFormat="true" ht="18" hidden="false" customHeight="true" outlineLevel="0" collapsed="false">
      <c r="B619" s="129"/>
      <c r="C619" s="129"/>
      <c r="D619" s="129"/>
      <c r="E619" s="3"/>
      <c r="F619" s="130"/>
      <c r="G619" s="141"/>
      <c r="H619" s="141"/>
      <c r="I619" s="141"/>
      <c r="J619" s="141"/>
      <c r="K619" s="141"/>
      <c r="L619" s="141"/>
      <c r="M619" s="141"/>
      <c r="N619" s="147"/>
      <c r="O619" s="147"/>
      <c r="P619" s="147"/>
      <c r="Q619" s="129"/>
      <c r="R619" s="129"/>
      <c r="S619" s="141"/>
      <c r="T619" s="145"/>
      <c r="U619" s="139"/>
      <c r="V619" s="139"/>
      <c r="W619" s="128"/>
    </row>
    <row r="620" s="124" customFormat="true" ht="18" hidden="false" customHeight="true" outlineLevel="0" collapsed="false">
      <c r="B620" s="129"/>
      <c r="C620" s="129"/>
      <c r="D620" s="129"/>
      <c r="E620" s="3"/>
      <c r="F620" s="130"/>
      <c r="G620" s="141"/>
      <c r="H620" s="141"/>
      <c r="I620" s="141"/>
      <c r="J620" s="141"/>
      <c r="K620" s="141"/>
      <c r="L620" s="141"/>
      <c r="M620" s="141"/>
      <c r="N620" s="147"/>
      <c r="O620" s="147"/>
      <c r="P620" s="147"/>
      <c r="Q620" s="129"/>
      <c r="R620" s="129"/>
      <c r="S620" s="141"/>
      <c r="T620" s="145"/>
      <c r="U620" s="139"/>
      <c r="V620" s="139"/>
      <c r="W620" s="128"/>
    </row>
    <row r="621" s="124" customFormat="true" ht="18" hidden="false" customHeight="true" outlineLevel="0" collapsed="false">
      <c r="B621" s="129"/>
      <c r="C621" s="129"/>
      <c r="D621" s="129"/>
      <c r="E621" s="3"/>
      <c r="F621" s="130"/>
      <c r="G621" s="141"/>
      <c r="H621" s="141"/>
      <c r="I621" s="141"/>
      <c r="J621" s="141"/>
      <c r="K621" s="141"/>
      <c r="L621" s="141"/>
      <c r="M621" s="141"/>
      <c r="N621" s="147"/>
      <c r="O621" s="147"/>
      <c r="P621" s="147"/>
      <c r="Q621" s="129"/>
      <c r="R621" s="129"/>
      <c r="S621" s="141"/>
      <c r="T621" s="145"/>
      <c r="U621" s="139"/>
      <c r="V621" s="139"/>
      <c r="W621" s="128"/>
    </row>
    <row r="622" s="124" customFormat="true" ht="18" hidden="false" customHeight="true" outlineLevel="0" collapsed="false">
      <c r="B622" s="129"/>
      <c r="C622" s="129"/>
      <c r="D622" s="129"/>
      <c r="E622" s="3"/>
      <c r="F622" s="130"/>
      <c r="G622" s="141"/>
      <c r="H622" s="141"/>
      <c r="I622" s="141"/>
      <c r="J622" s="141"/>
      <c r="K622" s="141"/>
      <c r="L622" s="141"/>
      <c r="M622" s="141"/>
      <c r="N622" s="147"/>
      <c r="O622" s="147"/>
      <c r="P622" s="147"/>
      <c r="Q622" s="129"/>
      <c r="R622" s="129"/>
      <c r="S622" s="141"/>
      <c r="T622" s="145"/>
      <c r="U622" s="139"/>
      <c r="V622" s="139"/>
      <c r="W622" s="128"/>
    </row>
    <row r="623" s="124" customFormat="true" ht="18" hidden="false" customHeight="true" outlineLevel="0" collapsed="false">
      <c r="B623" s="129"/>
      <c r="C623" s="129"/>
      <c r="D623" s="129"/>
      <c r="E623" s="3"/>
      <c r="F623" s="130"/>
      <c r="G623" s="141"/>
      <c r="H623" s="141"/>
      <c r="I623" s="141"/>
      <c r="J623" s="141"/>
      <c r="K623" s="141"/>
      <c r="L623" s="141"/>
      <c r="M623" s="141"/>
      <c r="N623" s="147"/>
      <c r="O623" s="147"/>
      <c r="P623" s="147"/>
      <c r="Q623" s="129"/>
      <c r="R623" s="129"/>
      <c r="S623" s="141"/>
      <c r="T623" s="145"/>
      <c r="U623" s="139"/>
      <c r="V623" s="139"/>
      <c r="W623" s="128"/>
    </row>
    <row r="624" s="124" customFormat="true" ht="18" hidden="false" customHeight="true" outlineLevel="0" collapsed="false">
      <c r="B624" s="129"/>
      <c r="C624" s="129"/>
      <c r="D624" s="129"/>
      <c r="E624" s="3"/>
      <c r="F624" s="130"/>
      <c r="G624" s="141"/>
      <c r="H624" s="141"/>
      <c r="I624" s="141"/>
      <c r="J624" s="141"/>
      <c r="K624" s="141"/>
      <c r="L624" s="141"/>
      <c r="M624" s="141"/>
      <c r="N624" s="147"/>
      <c r="O624" s="147"/>
      <c r="P624" s="147"/>
      <c r="Q624" s="129"/>
      <c r="R624" s="129"/>
      <c r="S624" s="141"/>
      <c r="T624" s="145"/>
      <c r="U624" s="139"/>
      <c r="V624" s="139"/>
      <c r="W624" s="128"/>
    </row>
    <row r="625" s="124" customFormat="true" ht="18" hidden="false" customHeight="true" outlineLevel="0" collapsed="false">
      <c r="B625" s="129"/>
      <c r="C625" s="129"/>
      <c r="D625" s="129"/>
      <c r="E625" s="3"/>
      <c r="F625" s="130"/>
      <c r="G625" s="141"/>
      <c r="H625" s="141"/>
      <c r="I625" s="141"/>
      <c r="J625" s="141"/>
      <c r="K625" s="141"/>
      <c r="L625" s="141"/>
      <c r="M625" s="141"/>
      <c r="N625" s="147"/>
      <c r="O625" s="147"/>
      <c r="P625" s="147"/>
      <c r="Q625" s="129"/>
      <c r="R625" s="129"/>
      <c r="S625" s="141"/>
      <c r="T625" s="145"/>
      <c r="U625" s="139"/>
      <c r="V625" s="139"/>
      <c r="W625" s="128"/>
    </row>
    <row r="626" s="124" customFormat="true" ht="18" hidden="false" customHeight="true" outlineLevel="0" collapsed="false">
      <c r="B626" s="129"/>
      <c r="C626" s="129"/>
      <c r="D626" s="129"/>
      <c r="E626" s="3"/>
      <c r="F626" s="130"/>
      <c r="G626" s="141"/>
      <c r="H626" s="141"/>
      <c r="I626" s="141"/>
      <c r="J626" s="141"/>
      <c r="K626" s="141"/>
      <c r="L626" s="141"/>
      <c r="M626" s="141"/>
      <c r="N626" s="147"/>
      <c r="O626" s="147"/>
      <c r="P626" s="147"/>
      <c r="Q626" s="129"/>
      <c r="R626" s="129"/>
      <c r="S626" s="141"/>
      <c r="T626" s="145"/>
      <c r="U626" s="139"/>
      <c r="V626" s="139"/>
      <c r="W626" s="128"/>
    </row>
    <row r="627" s="124" customFormat="true" ht="18" hidden="false" customHeight="true" outlineLevel="0" collapsed="false">
      <c r="B627" s="129"/>
      <c r="C627" s="129"/>
      <c r="D627" s="129"/>
      <c r="E627" s="3"/>
      <c r="F627" s="130"/>
      <c r="G627" s="141"/>
      <c r="H627" s="141"/>
      <c r="I627" s="141"/>
      <c r="J627" s="141"/>
      <c r="K627" s="141"/>
      <c r="L627" s="141"/>
      <c r="M627" s="141"/>
      <c r="N627" s="147"/>
      <c r="O627" s="147"/>
      <c r="P627" s="147"/>
      <c r="Q627" s="129"/>
      <c r="R627" s="129"/>
      <c r="S627" s="141"/>
      <c r="T627" s="145"/>
      <c r="U627" s="139"/>
      <c r="V627" s="139"/>
      <c r="W627" s="128"/>
    </row>
    <row r="628" s="124" customFormat="true" ht="18" hidden="false" customHeight="true" outlineLevel="0" collapsed="false">
      <c r="B628" s="129"/>
      <c r="C628" s="129"/>
      <c r="D628" s="129"/>
      <c r="E628" s="3"/>
      <c r="F628" s="130"/>
      <c r="G628" s="141"/>
      <c r="H628" s="141"/>
      <c r="I628" s="141"/>
      <c r="J628" s="141"/>
      <c r="K628" s="141"/>
      <c r="L628" s="141"/>
      <c r="M628" s="141"/>
      <c r="N628" s="147"/>
      <c r="O628" s="147"/>
      <c r="P628" s="147"/>
      <c r="Q628" s="129"/>
      <c r="R628" s="129"/>
      <c r="S628" s="141"/>
      <c r="T628" s="145"/>
      <c r="U628" s="139"/>
      <c r="V628" s="139"/>
      <c r="W628" s="128"/>
    </row>
    <row r="629" s="124" customFormat="true" ht="18" hidden="false" customHeight="true" outlineLevel="0" collapsed="false">
      <c r="B629" s="129"/>
      <c r="C629" s="129"/>
      <c r="D629" s="129"/>
      <c r="E629" s="3"/>
      <c r="F629" s="130"/>
      <c r="G629" s="141"/>
      <c r="H629" s="141"/>
      <c r="I629" s="141"/>
      <c r="J629" s="141"/>
      <c r="K629" s="141"/>
      <c r="L629" s="141"/>
      <c r="M629" s="141"/>
      <c r="N629" s="147"/>
      <c r="O629" s="147"/>
      <c r="P629" s="147"/>
      <c r="Q629" s="129"/>
      <c r="R629" s="129"/>
      <c r="S629" s="141"/>
      <c r="T629" s="145"/>
      <c r="U629" s="139"/>
      <c r="V629" s="139"/>
      <c r="W629" s="128"/>
    </row>
    <row r="630" s="124" customFormat="true" ht="18" hidden="false" customHeight="true" outlineLevel="0" collapsed="false">
      <c r="B630" s="129"/>
      <c r="C630" s="129"/>
      <c r="D630" s="129"/>
      <c r="E630" s="3"/>
      <c r="F630" s="130"/>
      <c r="G630" s="141"/>
      <c r="H630" s="141"/>
      <c r="I630" s="141"/>
      <c r="J630" s="141"/>
      <c r="K630" s="141"/>
      <c r="L630" s="141"/>
      <c r="M630" s="141"/>
      <c r="N630" s="147"/>
      <c r="O630" s="147"/>
      <c r="P630" s="147"/>
      <c r="Q630" s="129"/>
      <c r="R630" s="129"/>
      <c r="S630" s="141"/>
      <c r="T630" s="145"/>
      <c r="U630" s="139"/>
      <c r="V630" s="139"/>
      <c r="W630" s="128"/>
    </row>
    <row r="631" s="124" customFormat="true" ht="18" hidden="false" customHeight="true" outlineLevel="0" collapsed="false">
      <c r="B631" s="129"/>
      <c r="C631" s="129"/>
      <c r="D631" s="129"/>
      <c r="E631" s="3"/>
      <c r="F631" s="130"/>
      <c r="G631" s="141"/>
      <c r="H631" s="141"/>
      <c r="I631" s="141"/>
      <c r="J631" s="141"/>
      <c r="K631" s="141"/>
      <c r="L631" s="141"/>
      <c r="M631" s="141"/>
      <c r="N631" s="147"/>
      <c r="O631" s="147"/>
      <c r="P631" s="147"/>
      <c r="Q631" s="129"/>
      <c r="R631" s="129"/>
      <c r="S631" s="141"/>
      <c r="T631" s="145"/>
      <c r="U631" s="139"/>
      <c r="V631" s="139"/>
      <c r="W631" s="128"/>
    </row>
    <row r="632" s="124" customFormat="true" ht="18" hidden="false" customHeight="true" outlineLevel="0" collapsed="false">
      <c r="B632" s="129"/>
      <c r="C632" s="129"/>
      <c r="D632" s="129"/>
      <c r="E632" s="3"/>
      <c r="F632" s="130"/>
      <c r="G632" s="141"/>
      <c r="H632" s="141"/>
      <c r="I632" s="141"/>
      <c r="J632" s="141"/>
      <c r="K632" s="141"/>
      <c r="L632" s="141"/>
      <c r="M632" s="141"/>
      <c r="N632" s="147"/>
      <c r="O632" s="147"/>
      <c r="P632" s="147"/>
      <c r="Q632" s="129"/>
      <c r="R632" s="129"/>
      <c r="S632" s="141"/>
      <c r="T632" s="145"/>
      <c r="U632" s="139"/>
      <c r="V632" s="139"/>
      <c r="W632" s="128"/>
    </row>
    <row r="633" s="124" customFormat="true" ht="18" hidden="false" customHeight="true" outlineLevel="0" collapsed="false">
      <c r="B633" s="129"/>
      <c r="C633" s="129"/>
      <c r="D633" s="129"/>
      <c r="E633" s="3"/>
      <c r="F633" s="130"/>
      <c r="G633" s="141"/>
      <c r="H633" s="141"/>
      <c r="I633" s="141"/>
      <c r="J633" s="141"/>
      <c r="K633" s="141"/>
      <c r="L633" s="141"/>
      <c r="M633" s="141"/>
      <c r="N633" s="147"/>
      <c r="O633" s="147"/>
      <c r="P633" s="147"/>
      <c r="Q633" s="129"/>
      <c r="R633" s="129"/>
      <c r="S633" s="141"/>
      <c r="T633" s="145"/>
      <c r="U633" s="139"/>
      <c r="V633" s="139"/>
      <c r="W633" s="128"/>
    </row>
    <row r="634" s="124" customFormat="true" ht="18" hidden="false" customHeight="true" outlineLevel="0" collapsed="false">
      <c r="B634" s="129"/>
      <c r="C634" s="129"/>
      <c r="D634" s="129"/>
      <c r="E634" s="3"/>
      <c r="F634" s="130"/>
      <c r="G634" s="141"/>
      <c r="H634" s="141"/>
      <c r="I634" s="141"/>
      <c r="J634" s="141"/>
      <c r="K634" s="141"/>
      <c r="L634" s="141"/>
      <c r="M634" s="141"/>
      <c r="N634" s="147"/>
      <c r="O634" s="147"/>
      <c r="P634" s="147"/>
      <c r="Q634" s="129"/>
      <c r="R634" s="129"/>
      <c r="S634" s="141"/>
      <c r="T634" s="145"/>
      <c r="U634" s="139"/>
      <c r="V634" s="139"/>
      <c r="W634" s="128"/>
    </row>
    <row r="635" s="124" customFormat="true" ht="18" hidden="false" customHeight="true" outlineLevel="0" collapsed="false">
      <c r="B635" s="129"/>
      <c r="C635" s="129"/>
      <c r="D635" s="129"/>
      <c r="E635" s="3"/>
      <c r="F635" s="130"/>
      <c r="G635" s="141"/>
      <c r="H635" s="141"/>
      <c r="I635" s="141"/>
      <c r="J635" s="141"/>
      <c r="K635" s="141"/>
      <c r="L635" s="141"/>
      <c r="M635" s="141"/>
      <c r="N635" s="147"/>
      <c r="O635" s="147"/>
      <c r="P635" s="147"/>
      <c r="Q635" s="129"/>
      <c r="R635" s="129"/>
      <c r="S635" s="141"/>
      <c r="T635" s="145"/>
      <c r="U635" s="139"/>
      <c r="V635" s="139"/>
      <c r="W635" s="128"/>
    </row>
    <row r="636" s="124" customFormat="true" ht="18" hidden="false" customHeight="true" outlineLevel="0" collapsed="false">
      <c r="B636" s="129"/>
      <c r="C636" s="129"/>
      <c r="D636" s="129"/>
      <c r="E636" s="3"/>
      <c r="F636" s="130"/>
      <c r="G636" s="141"/>
      <c r="H636" s="141"/>
      <c r="I636" s="141"/>
      <c r="J636" s="141"/>
      <c r="K636" s="141"/>
      <c r="L636" s="141"/>
      <c r="M636" s="141"/>
      <c r="N636" s="147"/>
      <c r="O636" s="147"/>
      <c r="P636" s="147"/>
      <c r="Q636" s="129"/>
      <c r="R636" s="129"/>
      <c r="S636" s="141"/>
      <c r="T636" s="145"/>
      <c r="U636" s="139"/>
      <c r="V636" s="139"/>
      <c r="W636" s="128"/>
    </row>
    <row r="637" s="124" customFormat="true" ht="18" hidden="false" customHeight="true" outlineLevel="0" collapsed="false">
      <c r="B637" s="129"/>
      <c r="C637" s="129"/>
      <c r="D637" s="129"/>
      <c r="E637" s="3"/>
      <c r="F637" s="130"/>
      <c r="G637" s="141"/>
      <c r="H637" s="141"/>
      <c r="I637" s="141"/>
      <c r="J637" s="141"/>
      <c r="K637" s="141"/>
      <c r="L637" s="141"/>
      <c r="M637" s="141"/>
      <c r="N637" s="147"/>
      <c r="O637" s="147"/>
      <c r="P637" s="147"/>
      <c r="Q637" s="129"/>
      <c r="R637" s="129"/>
      <c r="S637" s="141"/>
      <c r="T637" s="145"/>
      <c r="U637" s="139"/>
      <c r="V637" s="139"/>
      <c r="W637" s="128"/>
    </row>
    <row r="638" s="124" customFormat="true" ht="18" hidden="false" customHeight="true" outlineLevel="0" collapsed="false">
      <c r="B638" s="129"/>
      <c r="C638" s="129"/>
      <c r="D638" s="129"/>
      <c r="E638" s="3"/>
      <c r="F638" s="130"/>
      <c r="G638" s="141"/>
      <c r="H638" s="141"/>
      <c r="I638" s="141"/>
      <c r="J638" s="141"/>
      <c r="K638" s="141"/>
      <c r="L638" s="141"/>
      <c r="M638" s="141"/>
      <c r="N638" s="147"/>
      <c r="O638" s="147"/>
      <c r="P638" s="147"/>
      <c r="Q638" s="129"/>
      <c r="R638" s="129"/>
      <c r="S638" s="141"/>
      <c r="T638" s="145"/>
      <c r="U638" s="139"/>
      <c r="V638" s="139"/>
      <c r="W638" s="128"/>
    </row>
    <row r="639" s="124" customFormat="true" ht="18" hidden="false" customHeight="true" outlineLevel="0" collapsed="false">
      <c r="B639" s="129"/>
      <c r="C639" s="129"/>
      <c r="D639" s="129"/>
      <c r="E639" s="3"/>
      <c r="F639" s="130"/>
      <c r="G639" s="141"/>
      <c r="H639" s="141"/>
      <c r="I639" s="141"/>
      <c r="J639" s="141"/>
      <c r="K639" s="141"/>
      <c r="L639" s="141"/>
      <c r="M639" s="141"/>
      <c r="N639" s="147"/>
      <c r="O639" s="147"/>
      <c r="P639" s="147"/>
      <c r="Q639" s="129"/>
      <c r="R639" s="129"/>
      <c r="S639" s="141"/>
      <c r="T639" s="145"/>
      <c r="U639" s="139"/>
      <c r="V639" s="139"/>
      <c r="W639" s="128"/>
    </row>
    <row r="640" s="124" customFormat="true" ht="18" hidden="false" customHeight="true" outlineLevel="0" collapsed="false">
      <c r="B640" s="129"/>
      <c r="C640" s="129"/>
      <c r="D640" s="129"/>
      <c r="E640" s="3"/>
      <c r="F640" s="130"/>
      <c r="G640" s="141"/>
      <c r="H640" s="141"/>
      <c r="I640" s="141"/>
      <c r="J640" s="141"/>
      <c r="K640" s="141"/>
      <c r="L640" s="141"/>
      <c r="M640" s="141"/>
      <c r="N640" s="147"/>
      <c r="O640" s="147"/>
      <c r="P640" s="147"/>
      <c r="Q640" s="129"/>
      <c r="R640" s="129"/>
      <c r="S640" s="141"/>
      <c r="T640" s="145"/>
      <c r="U640" s="139"/>
      <c r="V640" s="139"/>
      <c r="W640" s="128"/>
    </row>
    <row r="641" s="124" customFormat="true" ht="18" hidden="false" customHeight="true" outlineLevel="0" collapsed="false">
      <c r="B641" s="129"/>
      <c r="C641" s="129"/>
      <c r="D641" s="129"/>
      <c r="E641" s="3"/>
      <c r="F641" s="130"/>
      <c r="G641" s="141"/>
      <c r="H641" s="141"/>
      <c r="I641" s="141"/>
      <c r="J641" s="141"/>
      <c r="K641" s="141"/>
      <c r="L641" s="141"/>
      <c r="M641" s="141"/>
      <c r="N641" s="147"/>
      <c r="O641" s="147"/>
      <c r="P641" s="147"/>
      <c r="Q641" s="129"/>
      <c r="R641" s="129"/>
      <c r="S641" s="141"/>
      <c r="T641" s="145"/>
      <c r="U641" s="139"/>
      <c r="V641" s="139"/>
      <c r="W641" s="128"/>
    </row>
    <row r="642" s="124" customFormat="true" ht="18" hidden="false" customHeight="true" outlineLevel="0" collapsed="false">
      <c r="B642" s="129"/>
      <c r="C642" s="129"/>
      <c r="D642" s="129"/>
      <c r="E642" s="3"/>
      <c r="F642" s="130"/>
      <c r="G642" s="141"/>
      <c r="H642" s="141"/>
      <c r="I642" s="141"/>
      <c r="J642" s="141"/>
      <c r="K642" s="141"/>
      <c r="L642" s="141"/>
      <c r="M642" s="141"/>
      <c r="N642" s="147"/>
      <c r="O642" s="147"/>
      <c r="P642" s="147"/>
      <c r="Q642" s="129"/>
      <c r="R642" s="129"/>
      <c r="S642" s="141"/>
      <c r="T642" s="145"/>
      <c r="U642" s="139"/>
      <c r="V642" s="139"/>
      <c r="W642" s="128"/>
    </row>
    <row r="643" s="124" customFormat="true" ht="18" hidden="false" customHeight="true" outlineLevel="0" collapsed="false">
      <c r="B643" s="129"/>
      <c r="C643" s="129"/>
      <c r="D643" s="129"/>
      <c r="E643" s="3"/>
      <c r="F643" s="130"/>
      <c r="G643" s="141"/>
      <c r="H643" s="141"/>
      <c r="I643" s="141"/>
      <c r="J643" s="141"/>
      <c r="K643" s="141"/>
      <c r="L643" s="141"/>
      <c r="M643" s="141"/>
      <c r="N643" s="147"/>
      <c r="O643" s="147"/>
      <c r="P643" s="147"/>
      <c r="Q643" s="129"/>
      <c r="R643" s="129"/>
      <c r="S643" s="141"/>
      <c r="T643" s="145"/>
      <c r="U643" s="139"/>
      <c r="V643" s="139"/>
      <c r="W643" s="128"/>
    </row>
    <row r="644" s="124" customFormat="true" ht="18" hidden="false" customHeight="true" outlineLevel="0" collapsed="false">
      <c r="B644" s="129"/>
      <c r="C644" s="129"/>
      <c r="D644" s="129"/>
      <c r="E644" s="3"/>
      <c r="F644" s="130"/>
      <c r="G644" s="141"/>
      <c r="H644" s="141"/>
      <c r="I644" s="141"/>
      <c r="J644" s="141"/>
      <c r="K644" s="141"/>
      <c r="L644" s="141"/>
      <c r="M644" s="141"/>
      <c r="N644" s="147"/>
      <c r="O644" s="147"/>
      <c r="P644" s="147"/>
      <c r="Q644" s="129"/>
      <c r="R644" s="129"/>
      <c r="S644" s="141"/>
      <c r="T644" s="145"/>
      <c r="U644" s="139"/>
      <c r="V644" s="139"/>
      <c r="W644" s="128"/>
    </row>
    <row r="645" s="124" customFormat="true" ht="18" hidden="false" customHeight="true" outlineLevel="0" collapsed="false">
      <c r="B645" s="129"/>
      <c r="C645" s="129"/>
      <c r="D645" s="129"/>
      <c r="E645" s="3"/>
      <c r="F645" s="130"/>
      <c r="G645" s="141"/>
      <c r="H645" s="141"/>
      <c r="I645" s="141"/>
      <c r="J645" s="141"/>
      <c r="K645" s="141"/>
      <c r="L645" s="141"/>
      <c r="M645" s="141"/>
      <c r="N645" s="147"/>
      <c r="O645" s="147"/>
      <c r="P645" s="147"/>
      <c r="Q645" s="129"/>
      <c r="R645" s="129"/>
      <c r="S645" s="141"/>
      <c r="T645" s="145"/>
      <c r="U645" s="139"/>
      <c r="V645" s="139"/>
      <c r="W645" s="128"/>
    </row>
    <row r="646" s="124" customFormat="true" ht="18" hidden="false" customHeight="true" outlineLevel="0" collapsed="false">
      <c r="B646" s="129"/>
      <c r="C646" s="129"/>
      <c r="D646" s="129"/>
      <c r="E646" s="3"/>
      <c r="F646" s="130"/>
      <c r="G646" s="141"/>
      <c r="H646" s="141"/>
      <c r="I646" s="141"/>
      <c r="J646" s="141"/>
      <c r="K646" s="141"/>
      <c r="L646" s="141"/>
      <c r="M646" s="141"/>
      <c r="N646" s="147"/>
      <c r="O646" s="147"/>
      <c r="P646" s="147"/>
      <c r="Q646" s="129"/>
      <c r="R646" s="129"/>
      <c r="S646" s="141"/>
      <c r="T646" s="145"/>
      <c r="U646" s="139"/>
      <c r="V646" s="139"/>
      <c r="W646" s="128"/>
    </row>
    <row r="647" s="124" customFormat="true" ht="18" hidden="false" customHeight="true" outlineLevel="0" collapsed="false">
      <c r="B647" s="129"/>
      <c r="C647" s="129"/>
      <c r="D647" s="129"/>
      <c r="E647" s="3"/>
      <c r="F647" s="130"/>
      <c r="G647" s="141"/>
      <c r="H647" s="141"/>
      <c r="I647" s="141"/>
      <c r="J647" s="141"/>
      <c r="K647" s="141"/>
      <c r="L647" s="141"/>
      <c r="M647" s="141"/>
      <c r="N647" s="147"/>
      <c r="O647" s="147"/>
      <c r="P647" s="147"/>
      <c r="Q647" s="129"/>
      <c r="R647" s="129"/>
      <c r="S647" s="141"/>
      <c r="T647" s="145"/>
      <c r="U647" s="139"/>
      <c r="V647" s="139"/>
      <c r="W647" s="128"/>
    </row>
    <row r="648" s="124" customFormat="true" ht="18" hidden="false" customHeight="true" outlineLevel="0" collapsed="false">
      <c r="B648" s="129"/>
      <c r="C648" s="129"/>
      <c r="D648" s="129"/>
      <c r="E648" s="3"/>
      <c r="F648" s="130"/>
      <c r="G648" s="141"/>
      <c r="H648" s="141"/>
      <c r="I648" s="141"/>
      <c r="J648" s="141"/>
      <c r="K648" s="141"/>
      <c r="L648" s="141"/>
      <c r="M648" s="141"/>
      <c r="N648" s="147"/>
      <c r="O648" s="147"/>
      <c r="P648" s="147"/>
      <c r="Q648" s="129"/>
      <c r="R648" s="129"/>
      <c r="S648" s="141"/>
      <c r="T648" s="145"/>
      <c r="U648" s="139"/>
      <c r="V648" s="139"/>
      <c r="W648" s="128"/>
    </row>
    <row r="649" s="124" customFormat="true" ht="18" hidden="false" customHeight="true" outlineLevel="0" collapsed="false">
      <c r="B649" s="129"/>
      <c r="C649" s="129"/>
      <c r="D649" s="129"/>
      <c r="E649" s="3"/>
      <c r="F649" s="130"/>
      <c r="G649" s="141"/>
      <c r="H649" s="141"/>
      <c r="I649" s="141"/>
      <c r="J649" s="141"/>
      <c r="K649" s="141"/>
      <c r="L649" s="141"/>
      <c r="M649" s="141"/>
      <c r="N649" s="147"/>
      <c r="O649" s="147"/>
      <c r="P649" s="147"/>
      <c r="Q649" s="129"/>
      <c r="R649" s="129"/>
      <c r="S649" s="141"/>
      <c r="T649" s="145"/>
      <c r="U649" s="139"/>
      <c r="V649" s="139"/>
      <c r="W649" s="128"/>
    </row>
    <row r="650" s="124" customFormat="true" ht="18" hidden="false" customHeight="true" outlineLevel="0" collapsed="false">
      <c r="B650" s="129"/>
      <c r="C650" s="129"/>
      <c r="D650" s="129"/>
      <c r="E650" s="3"/>
      <c r="F650" s="130"/>
      <c r="G650" s="141"/>
      <c r="H650" s="141"/>
      <c r="I650" s="141"/>
      <c r="J650" s="141"/>
      <c r="K650" s="141"/>
      <c r="L650" s="141"/>
      <c r="M650" s="141"/>
      <c r="N650" s="147"/>
      <c r="O650" s="147"/>
      <c r="P650" s="147"/>
      <c r="Q650" s="129"/>
      <c r="R650" s="129"/>
      <c r="S650" s="141"/>
      <c r="T650" s="145"/>
      <c r="U650" s="139"/>
      <c r="V650" s="139"/>
      <c r="W650" s="128"/>
    </row>
    <row r="651" s="124" customFormat="true" ht="18" hidden="false" customHeight="true" outlineLevel="0" collapsed="false">
      <c r="B651" s="129"/>
      <c r="C651" s="129"/>
      <c r="D651" s="129"/>
      <c r="E651" s="3"/>
      <c r="F651" s="130"/>
      <c r="G651" s="141"/>
      <c r="H651" s="141"/>
      <c r="I651" s="141"/>
      <c r="J651" s="141"/>
      <c r="K651" s="141"/>
      <c r="L651" s="141"/>
      <c r="M651" s="141"/>
      <c r="N651" s="147"/>
      <c r="O651" s="147"/>
      <c r="P651" s="147"/>
      <c r="Q651" s="129"/>
      <c r="R651" s="129"/>
      <c r="S651" s="141"/>
      <c r="T651" s="145"/>
      <c r="U651" s="139"/>
      <c r="V651" s="139"/>
      <c r="W651" s="128"/>
    </row>
    <row r="652" s="124" customFormat="true" ht="18" hidden="false" customHeight="true" outlineLevel="0" collapsed="false">
      <c r="B652" s="129"/>
      <c r="C652" s="129"/>
      <c r="D652" s="129"/>
      <c r="E652" s="3"/>
      <c r="F652" s="130"/>
      <c r="G652" s="141"/>
      <c r="H652" s="141"/>
      <c r="I652" s="141"/>
      <c r="J652" s="141"/>
      <c r="K652" s="141"/>
      <c r="L652" s="141"/>
      <c r="M652" s="141"/>
      <c r="N652" s="147"/>
      <c r="O652" s="147"/>
      <c r="P652" s="147"/>
      <c r="Q652" s="129"/>
      <c r="R652" s="129"/>
      <c r="S652" s="141"/>
      <c r="T652" s="145"/>
      <c r="U652" s="139"/>
      <c r="V652" s="139"/>
      <c r="W652" s="128"/>
    </row>
    <row r="653" s="124" customFormat="true" ht="18" hidden="false" customHeight="true" outlineLevel="0" collapsed="false">
      <c r="B653" s="129"/>
      <c r="C653" s="129"/>
      <c r="D653" s="129"/>
      <c r="E653" s="3"/>
      <c r="F653" s="130"/>
      <c r="G653" s="141"/>
      <c r="H653" s="141"/>
      <c r="I653" s="141"/>
      <c r="J653" s="141"/>
      <c r="K653" s="141"/>
      <c r="L653" s="141"/>
      <c r="M653" s="141"/>
      <c r="N653" s="147"/>
      <c r="O653" s="147"/>
      <c r="P653" s="147"/>
      <c r="Q653" s="129"/>
      <c r="R653" s="129"/>
      <c r="S653" s="141"/>
      <c r="T653" s="145"/>
      <c r="U653" s="139"/>
      <c r="V653" s="139"/>
      <c r="W653" s="128"/>
    </row>
    <row r="654" s="124" customFormat="true" ht="18" hidden="false" customHeight="true" outlineLevel="0" collapsed="false">
      <c r="B654" s="129"/>
      <c r="C654" s="129"/>
      <c r="D654" s="129"/>
      <c r="E654" s="3"/>
      <c r="F654" s="130"/>
      <c r="G654" s="141"/>
      <c r="H654" s="141"/>
      <c r="I654" s="141"/>
      <c r="J654" s="141"/>
      <c r="K654" s="141"/>
      <c r="L654" s="141"/>
      <c r="M654" s="141"/>
      <c r="N654" s="147"/>
      <c r="O654" s="147"/>
      <c r="P654" s="147"/>
      <c r="Q654" s="129"/>
      <c r="R654" s="129"/>
      <c r="S654" s="141"/>
      <c r="T654" s="145"/>
      <c r="U654" s="139"/>
      <c r="V654" s="139"/>
      <c r="W654" s="128"/>
    </row>
    <row r="655" s="124" customFormat="true" ht="18" hidden="false" customHeight="true" outlineLevel="0" collapsed="false">
      <c r="B655" s="129"/>
      <c r="C655" s="129"/>
      <c r="D655" s="129"/>
      <c r="E655" s="3"/>
      <c r="F655" s="130"/>
      <c r="G655" s="141"/>
      <c r="H655" s="141"/>
      <c r="I655" s="141"/>
      <c r="J655" s="141"/>
      <c r="K655" s="141"/>
      <c r="L655" s="141"/>
      <c r="M655" s="141"/>
      <c r="N655" s="147"/>
      <c r="O655" s="147"/>
      <c r="P655" s="147"/>
      <c r="Q655" s="129"/>
      <c r="R655" s="129"/>
      <c r="S655" s="141"/>
      <c r="T655" s="145"/>
      <c r="U655" s="139"/>
      <c r="V655" s="139"/>
      <c r="W655" s="128"/>
    </row>
    <row r="656" s="124" customFormat="true" ht="18" hidden="false" customHeight="true" outlineLevel="0" collapsed="false">
      <c r="B656" s="129"/>
      <c r="C656" s="129"/>
      <c r="D656" s="129"/>
      <c r="E656" s="3"/>
      <c r="F656" s="130"/>
      <c r="G656" s="141"/>
      <c r="H656" s="141"/>
      <c r="I656" s="141"/>
      <c r="J656" s="141"/>
      <c r="K656" s="141"/>
      <c r="L656" s="141"/>
      <c r="M656" s="141"/>
      <c r="N656" s="147"/>
      <c r="O656" s="147"/>
      <c r="P656" s="147"/>
      <c r="Q656" s="129"/>
      <c r="R656" s="129"/>
      <c r="S656" s="141"/>
      <c r="T656" s="145"/>
      <c r="U656" s="139"/>
      <c r="V656" s="139"/>
      <c r="W656" s="128"/>
    </row>
    <row r="657" s="124" customFormat="true" ht="18" hidden="false" customHeight="true" outlineLevel="0" collapsed="false">
      <c r="B657" s="129"/>
      <c r="C657" s="129"/>
      <c r="D657" s="129"/>
      <c r="E657" s="3"/>
      <c r="F657" s="130"/>
      <c r="G657" s="141"/>
      <c r="H657" s="141"/>
      <c r="I657" s="141"/>
      <c r="J657" s="141"/>
      <c r="K657" s="141"/>
      <c r="L657" s="141"/>
      <c r="M657" s="141"/>
      <c r="N657" s="147"/>
      <c r="O657" s="147"/>
      <c r="P657" s="147"/>
      <c r="Q657" s="129"/>
      <c r="R657" s="129"/>
      <c r="S657" s="141"/>
      <c r="T657" s="145"/>
      <c r="U657" s="139"/>
      <c r="V657" s="139"/>
      <c r="W657" s="128"/>
    </row>
    <row r="658" s="124" customFormat="true" ht="18" hidden="false" customHeight="true" outlineLevel="0" collapsed="false">
      <c r="B658" s="129"/>
      <c r="C658" s="129"/>
      <c r="D658" s="129"/>
      <c r="E658" s="3"/>
      <c r="F658" s="130"/>
      <c r="G658" s="141"/>
      <c r="H658" s="141"/>
      <c r="I658" s="141"/>
      <c r="J658" s="141"/>
      <c r="K658" s="141"/>
      <c r="L658" s="141"/>
      <c r="M658" s="141"/>
      <c r="N658" s="147"/>
      <c r="O658" s="147"/>
      <c r="P658" s="147"/>
      <c r="Q658" s="129"/>
      <c r="R658" s="129"/>
      <c r="S658" s="141"/>
      <c r="T658" s="145"/>
      <c r="U658" s="139"/>
      <c r="V658" s="139"/>
      <c r="W658" s="128"/>
    </row>
    <row r="659" s="124" customFormat="true" ht="18" hidden="false" customHeight="true" outlineLevel="0" collapsed="false">
      <c r="B659" s="129"/>
      <c r="C659" s="129"/>
      <c r="D659" s="129"/>
      <c r="E659" s="3"/>
      <c r="F659" s="130"/>
      <c r="G659" s="141"/>
      <c r="H659" s="141"/>
      <c r="I659" s="141"/>
      <c r="J659" s="141"/>
      <c r="K659" s="141"/>
      <c r="L659" s="141"/>
      <c r="M659" s="141"/>
      <c r="N659" s="147"/>
      <c r="O659" s="147"/>
      <c r="P659" s="147"/>
      <c r="Q659" s="129"/>
      <c r="R659" s="129"/>
      <c r="S659" s="141"/>
      <c r="T659" s="145"/>
      <c r="U659" s="139"/>
      <c r="V659" s="139"/>
      <c r="W659" s="128"/>
    </row>
    <row r="660" s="124" customFormat="true" ht="18" hidden="false" customHeight="true" outlineLevel="0" collapsed="false">
      <c r="B660" s="129"/>
      <c r="C660" s="129"/>
      <c r="D660" s="129"/>
      <c r="E660" s="3"/>
      <c r="F660" s="130"/>
      <c r="G660" s="141"/>
      <c r="H660" s="141"/>
      <c r="I660" s="141"/>
      <c r="J660" s="141"/>
      <c r="K660" s="141"/>
      <c r="L660" s="141"/>
      <c r="M660" s="141"/>
      <c r="N660" s="147"/>
      <c r="O660" s="147"/>
      <c r="P660" s="147"/>
      <c r="Q660" s="129"/>
      <c r="R660" s="129"/>
      <c r="S660" s="141"/>
      <c r="T660" s="145"/>
      <c r="U660" s="139"/>
      <c r="V660" s="139"/>
      <c r="W660" s="128"/>
    </row>
    <row r="661" s="124" customFormat="true" ht="18" hidden="false" customHeight="true" outlineLevel="0" collapsed="false">
      <c r="B661" s="129"/>
      <c r="C661" s="129"/>
      <c r="D661" s="129"/>
      <c r="E661" s="3"/>
      <c r="F661" s="130"/>
      <c r="G661" s="141"/>
      <c r="H661" s="141"/>
      <c r="I661" s="141"/>
      <c r="J661" s="141"/>
      <c r="K661" s="141"/>
      <c r="L661" s="141"/>
      <c r="M661" s="141"/>
      <c r="N661" s="147"/>
      <c r="O661" s="147"/>
      <c r="P661" s="147"/>
      <c r="Q661" s="129"/>
      <c r="R661" s="129"/>
      <c r="S661" s="141"/>
      <c r="T661" s="145"/>
      <c r="U661" s="139"/>
      <c r="V661" s="139"/>
      <c r="W661" s="128"/>
    </row>
    <row r="662" s="124" customFormat="true" ht="18" hidden="false" customHeight="true" outlineLevel="0" collapsed="false">
      <c r="B662" s="129"/>
      <c r="C662" s="129"/>
      <c r="D662" s="129"/>
      <c r="E662" s="3"/>
      <c r="F662" s="130"/>
      <c r="G662" s="141"/>
      <c r="H662" s="141"/>
      <c r="I662" s="141"/>
      <c r="J662" s="141"/>
      <c r="K662" s="141"/>
      <c r="L662" s="141"/>
      <c r="M662" s="141"/>
      <c r="N662" s="147"/>
      <c r="O662" s="147"/>
      <c r="P662" s="147"/>
      <c r="Q662" s="129"/>
      <c r="R662" s="129"/>
      <c r="S662" s="141"/>
      <c r="T662" s="145"/>
      <c r="U662" s="139"/>
      <c r="V662" s="139"/>
      <c r="W662" s="128"/>
    </row>
    <row r="663" s="124" customFormat="true" ht="18" hidden="false" customHeight="true" outlineLevel="0" collapsed="false">
      <c r="B663" s="129"/>
      <c r="C663" s="129"/>
      <c r="D663" s="129"/>
      <c r="E663" s="3"/>
      <c r="F663" s="130"/>
      <c r="G663" s="141"/>
      <c r="H663" s="141"/>
      <c r="I663" s="141"/>
      <c r="J663" s="141"/>
      <c r="K663" s="141"/>
      <c r="L663" s="141"/>
      <c r="M663" s="141"/>
      <c r="N663" s="147"/>
      <c r="O663" s="147"/>
      <c r="P663" s="147"/>
      <c r="Q663" s="129"/>
      <c r="R663" s="129"/>
      <c r="S663" s="141"/>
      <c r="T663" s="145"/>
      <c r="U663" s="139"/>
      <c r="V663" s="139"/>
      <c r="W663" s="128"/>
    </row>
    <row r="664" s="124" customFormat="true" ht="18" hidden="false" customHeight="true" outlineLevel="0" collapsed="false">
      <c r="B664" s="129"/>
      <c r="C664" s="129"/>
      <c r="D664" s="129"/>
      <c r="E664" s="3"/>
      <c r="F664" s="130"/>
      <c r="G664" s="141"/>
      <c r="H664" s="141"/>
      <c r="I664" s="141"/>
      <c r="J664" s="141"/>
      <c r="K664" s="141"/>
      <c r="L664" s="141"/>
      <c r="M664" s="141"/>
      <c r="N664" s="147"/>
      <c r="O664" s="147"/>
      <c r="P664" s="147"/>
      <c r="Q664" s="129"/>
      <c r="R664" s="129"/>
      <c r="S664" s="141"/>
      <c r="T664" s="145"/>
      <c r="U664" s="139"/>
      <c r="V664" s="139"/>
      <c r="W664" s="128"/>
    </row>
    <row r="665" s="124" customFormat="true" ht="18" hidden="false" customHeight="true" outlineLevel="0" collapsed="false">
      <c r="B665" s="129"/>
      <c r="C665" s="129"/>
      <c r="D665" s="129"/>
      <c r="E665" s="3"/>
      <c r="F665" s="130"/>
      <c r="G665" s="141"/>
      <c r="H665" s="141"/>
      <c r="I665" s="141"/>
      <c r="J665" s="141"/>
      <c r="K665" s="141"/>
      <c r="L665" s="141"/>
      <c r="M665" s="141"/>
      <c r="N665" s="147"/>
      <c r="O665" s="147"/>
      <c r="P665" s="147"/>
      <c r="Q665" s="129"/>
      <c r="R665" s="129"/>
      <c r="S665" s="141"/>
      <c r="T665" s="145"/>
      <c r="U665" s="139"/>
      <c r="V665" s="139"/>
      <c r="W665" s="128"/>
    </row>
    <row r="666" s="124" customFormat="true" ht="18" hidden="false" customHeight="true" outlineLevel="0" collapsed="false">
      <c r="B666" s="129"/>
      <c r="C666" s="129"/>
      <c r="D666" s="129"/>
      <c r="E666" s="3"/>
      <c r="F666" s="130"/>
      <c r="G666" s="141"/>
      <c r="H666" s="141"/>
      <c r="I666" s="141"/>
      <c r="J666" s="141"/>
      <c r="K666" s="141"/>
      <c r="L666" s="141"/>
      <c r="M666" s="141"/>
      <c r="N666" s="147"/>
      <c r="O666" s="147"/>
      <c r="P666" s="147"/>
      <c r="Q666" s="129"/>
      <c r="R666" s="129"/>
      <c r="S666" s="141"/>
      <c r="T666" s="145"/>
      <c r="U666" s="139"/>
      <c r="V666" s="139"/>
      <c r="W666" s="128"/>
    </row>
    <row r="667" s="124" customFormat="true" ht="18" hidden="false" customHeight="true" outlineLevel="0" collapsed="false">
      <c r="B667" s="129"/>
      <c r="C667" s="129"/>
      <c r="D667" s="129"/>
      <c r="E667" s="3"/>
      <c r="F667" s="130"/>
      <c r="G667" s="141"/>
      <c r="H667" s="141"/>
      <c r="I667" s="141"/>
      <c r="J667" s="141"/>
      <c r="K667" s="141"/>
      <c r="L667" s="141"/>
      <c r="M667" s="141"/>
      <c r="N667" s="147"/>
      <c r="O667" s="147"/>
      <c r="P667" s="147"/>
      <c r="Q667" s="129"/>
      <c r="R667" s="129"/>
      <c r="S667" s="141"/>
      <c r="T667" s="145"/>
      <c r="U667" s="139"/>
      <c r="V667" s="139"/>
      <c r="W667" s="128"/>
    </row>
    <row r="668" s="124" customFormat="true" ht="18" hidden="false" customHeight="true" outlineLevel="0" collapsed="false">
      <c r="B668" s="129"/>
      <c r="C668" s="129"/>
      <c r="D668" s="129"/>
      <c r="E668" s="3"/>
      <c r="F668" s="130"/>
      <c r="G668" s="141"/>
      <c r="H668" s="141"/>
      <c r="I668" s="141"/>
      <c r="J668" s="141"/>
      <c r="K668" s="141"/>
      <c r="L668" s="141"/>
      <c r="M668" s="141"/>
      <c r="N668" s="147"/>
      <c r="O668" s="147"/>
      <c r="P668" s="147"/>
      <c r="Q668" s="129"/>
      <c r="R668" s="129"/>
      <c r="S668" s="141"/>
      <c r="T668" s="145"/>
      <c r="U668" s="139"/>
      <c r="V668" s="139"/>
      <c r="W668" s="128"/>
    </row>
    <row r="669" s="124" customFormat="true" ht="18" hidden="false" customHeight="true" outlineLevel="0" collapsed="false">
      <c r="B669" s="129"/>
      <c r="C669" s="129"/>
      <c r="D669" s="129"/>
      <c r="E669" s="3"/>
      <c r="F669" s="130"/>
      <c r="G669" s="141"/>
      <c r="H669" s="141"/>
      <c r="I669" s="141"/>
      <c r="J669" s="141"/>
      <c r="K669" s="141"/>
      <c r="L669" s="141"/>
      <c r="M669" s="141"/>
      <c r="N669" s="147"/>
      <c r="O669" s="147"/>
      <c r="P669" s="147"/>
      <c r="Q669" s="129"/>
      <c r="R669" s="129"/>
      <c r="S669" s="141"/>
      <c r="T669" s="145"/>
      <c r="U669" s="139"/>
      <c r="V669" s="139"/>
      <c r="W669" s="128"/>
    </row>
    <row r="670" s="124" customFormat="true" ht="18" hidden="false" customHeight="true" outlineLevel="0" collapsed="false">
      <c r="B670" s="129"/>
      <c r="C670" s="129"/>
      <c r="D670" s="129"/>
      <c r="E670" s="3"/>
      <c r="F670" s="130"/>
      <c r="G670" s="141"/>
      <c r="H670" s="141"/>
      <c r="I670" s="141"/>
      <c r="J670" s="141"/>
      <c r="K670" s="141"/>
      <c r="L670" s="141"/>
      <c r="M670" s="141"/>
      <c r="N670" s="147"/>
      <c r="O670" s="147"/>
      <c r="P670" s="147"/>
      <c r="Q670" s="129"/>
      <c r="R670" s="129"/>
      <c r="S670" s="141"/>
      <c r="T670" s="145"/>
      <c r="U670" s="139"/>
      <c r="V670" s="139"/>
      <c r="W670" s="128"/>
    </row>
    <row r="671" s="124" customFormat="true" ht="18" hidden="false" customHeight="true" outlineLevel="0" collapsed="false">
      <c r="B671" s="129"/>
      <c r="C671" s="129"/>
      <c r="D671" s="129"/>
      <c r="E671" s="3"/>
      <c r="F671" s="130"/>
      <c r="G671" s="141"/>
      <c r="H671" s="141"/>
      <c r="I671" s="141"/>
      <c r="J671" s="141"/>
      <c r="K671" s="141"/>
      <c r="L671" s="141"/>
      <c r="M671" s="141"/>
      <c r="N671" s="147"/>
      <c r="O671" s="147"/>
      <c r="P671" s="147"/>
      <c r="Q671" s="129"/>
      <c r="R671" s="129"/>
      <c r="S671" s="141"/>
      <c r="T671" s="145"/>
      <c r="U671" s="139"/>
      <c r="V671" s="139"/>
      <c r="W671" s="128"/>
    </row>
    <row r="672" s="124" customFormat="true" ht="18" hidden="false" customHeight="true" outlineLevel="0" collapsed="false">
      <c r="B672" s="129"/>
      <c r="C672" s="129"/>
      <c r="D672" s="129"/>
      <c r="E672" s="3"/>
      <c r="F672" s="130"/>
      <c r="G672" s="141"/>
      <c r="H672" s="141"/>
      <c r="I672" s="141"/>
      <c r="J672" s="141"/>
      <c r="K672" s="141"/>
      <c r="L672" s="141"/>
      <c r="M672" s="141"/>
      <c r="N672" s="147"/>
      <c r="O672" s="147"/>
      <c r="P672" s="147"/>
      <c r="Q672" s="129"/>
      <c r="R672" s="129"/>
      <c r="S672" s="141"/>
      <c r="T672" s="145"/>
      <c r="U672" s="139"/>
      <c r="V672" s="139"/>
      <c r="W672" s="128"/>
    </row>
    <row r="673" s="124" customFormat="true" ht="18" hidden="false" customHeight="true" outlineLevel="0" collapsed="false">
      <c r="B673" s="129"/>
      <c r="C673" s="129"/>
      <c r="D673" s="129"/>
      <c r="E673" s="3"/>
      <c r="F673" s="130"/>
      <c r="G673" s="141"/>
      <c r="H673" s="141"/>
      <c r="I673" s="141"/>
      <c r="J673" s="141"/>
      <c r="K673" s="141"/>
      <c r="L673" s="141"/>
      <c r="M673" s="141"/>
      <c r="N673" s="147"/>
      <c r="O673" s="147"/>
      <c r="P673" s="147"/>
      <c r="Q673" s="129"/>
      <c r="R673" s="129"/>
      <c r="S673" s="141"/>
      <c r="T673" s="145"/>
      <c r="U673" s="139"/>
      <c r="V673" s="139"/>
      <c r="W673" s="128"/>
    </row>
    <row r="674" s="124" customFormat="true" ht="18" hidden="false" customHeight="true" outlineLevel="0" collapsed="false">
      <c r="B674" s="129"/>
      <c r="C674" s="129"/>
      <c r="D674" s="129"/>
      <c r="E674" s="3"/>
      <c r="F674" s="130"/>
      <c r="G674" s="141"/>
      <c r="H674" s="141"/>
      <c r="I674" s="141"/>
      <c r="J674" s="141"/>
      <c r="K674" s="141"/>
      <c r="L674" s="141"/>
      <c r="M674" s="141"/>
      <c r="N674" s="147"/>
      <c r="O674" s="147"/>
      <c r="P674" s="147"/>
      <c r="Q674" s="129"/>
      <c r="R674" s="129"/>
      <c r="S674" s="141"/>
      <c r="T674" s="145"/>
      <c r="U674" s="139"/>
      <c r="V674" s="139"/>
      <c r="W674" s="128"/>
    </row>
    <row r="675" s="124" customFormat="true" ht="18" hidden="false" customHeight="true" outlineLevel="0" collapsed="false">
      <c r="B675" s="129"/>
      <c r="C675" s="129"/>
      <c r="D675" s="129"/>
      <c r="E675" s="3"/>
      <c r="F675" s="130"/>
      <c r="G675" s="141"/>
      <c r="H675" s="141"/>
      <c r="I675" s="141"/>
      <c r="J675" s="141"/>
      <c r="K675" s="141"/>
      <c r="L675" s="141"/>
      <c r="M675" s="141"/>
      <c r="N675" s="147"/>
      <c r="O675" s="147"/>
      <c r="P675" s="147"/>
      <c r="Q675" s="129"/>
      <c r="R675" s="129"/>
      <c r="S675" s="141"/>
      <c r="T675" s="145"/>
      <c r="U675" s="139"/>
      <c r="V675" s="139"/>
      <c r="W675" s="128"/>
    </row>
    <row r="676" s="124" customFormat="true" ht="18" hidden="false" customHeight="true" outlineLevel="0" collapsed="false">
      <c r="B676" s="129"/>
      <c r="C676" s="129"/>
      <c r="D676" s="129"/>
      <c r="E676" s="3"/>
      <c r="F676" s="130"/>
      <c r="G676" s="141"/>
      <c r="H676" s="141"/>
      <c r="I676" s="141"/>
      <c r="J676" s="141"/>
      <c r="K676" s="141"/>
      <c r="L676" s="141"/>
      <c r="M676" s="141"/>
      <c r="N676" s="147"/>
      <c r="O676" s="147"/>
      <c r="P676" s="147"/>
      <c r="Q676" s="129"/>
      <c r="R676" s="129"/>
      <c r="S676" s="141"/>
      <c r="T676" s="145"/>
      <c r="U676" s="139"/>
      <c r="V676" s="139"/>
      <c r="W676" s="128"/>
    </row>
    <row r="677" s="124" customFormat="true" ht="18" hidden="false" customHeight="true" outlineLevel="0" collapsed="false">
      <c r="B677" s="129"/>
      <c r="C677" s="129"/>
      <c r="D677" s="129"/>
      <c r="E677" s="3"/>
      <c r="F677" s="130"/>
      <c r="G677" s="141"/>
      <c r="H677" s="141"/>
      <c r="I677" s="141"/>
      <c r="J677" s="141"/>
      <c r="K677" s="141"/>
      <c r="L677" s="141"/>
      <c r="M677" s="141"/>
      <c r="N677" s="147"/>
      <c r="O677" s="147"/>
      <c r="P677" s="147"/>
      <c r="Q677" s="129"/>
      <c r="R677" s="129"/>
      <c r="S677" s="141"/>
      <c r="T677" s="145"/>
      <c r="U677" s="139"/>
      <c r="V677" s="139"/>
      <c r="W677" s="128"/>
    </row>
    <row r="678" s="124" customFormat="true" ht="18" hidden="false" customHeight="true" outlineLevel="0" collapsed="false">
      <c r="B678" s="129"/>
      <c r="C678" s="129"/>
      <c r="D678" s="129"/>
      <c r="E678" s="3"/>
      <c r="F678" s="130"/>
      <c r="G678" s="141"/>
      <c r="H678" s="141"/>
      <c r="I678" s="141"/>
      <c r="J678" s="141"/>
      <c r="K678" s="141"/>
      <c r="L678" s="141"/>
      <c r="M678" s="141"/>
      <c r="N678" s="147"/>
      <c r="O678" s="147"/>
      <c r="P678" s="147"/>
      <c r="Q678" s="129"/>
      <c r="R678" s="129"/>
      <c r="S678" s="141"/>
      <c r="T678" s="145"/>
      <c r="U678" s="139"/>
      <c r="V678" s="139"/>
      <c r="W678" s="128"/>
    </row>
    <row r="679" s="124" customFormat="true" ht="18" hidden="false" customHeight="true" outlineLevel="0" collapsed="false">
      <c r="B679" s="129"/>
      <c r="C679" s="129"/>
      <c r="D679" s="129"/>
      <c r="E679" s="3"/>
      <c r="F679" s="130"/>
      <c r="G679" s="141"/>
      <c r="H679" s="141"/>
      <c r="I679" s="141"/>
      <c r="J679" s="141"/>
      <c r="K679" s="141"/>
      <c r="L679" s="141"/>
      <c r="M679" s="141"/>
      <c r="N679" s="147"/>
      <c r="O679" s="147"/>
      <c r="P679" s="147"/>
      <c r="Q679" s="129"/>
      <c r="R679" s="129"/>
      <c r="S679" s="141"/>
      <c r="T679" s="145"/>
      <c r="U679" s="139"/>
      <c r="V679" s="139"/>
      <c r="W679" s="128"/>
    </row>
    <row r="680" s="124" customFormat="true" ht="18" hidden="false" customHeight="true" outlineLevel="0" collapsed="false">
      <c r="B680" s="129"/>
      <c r="C680" s="129"/>
      <c r="D680" s="129"/>
      <c r="E680" s="3"/>
      <c r="F680" s="130"/>
      <c r="G680" s="141"/>
      <c r="H680" s="141"/>
      <c r="I680" s="141"/>
      <c r="J680" s="141"/>
      <c r="K680" s="141"/>
      <c r="L680" s="141"/>
      <c r="M680" s="141"/>
      <c r="N680" s="147"/>
      <c r="O680" s="147"/>
      <c r="P680" s="147"/>
      <c r="Q680" s="129"/>
      <c r="R680" s="129"/>
      <c r="S680" s="141"/>
      <c r="T680" s="145"/>
      <c r="U680" s="139"/>
      <c r="V680" s="139"/>
      <c r="W680" s="128"/>
    </row>
    <row r="681" s="124" customFormat="true" ht="18" hidden="false" customHeight="true" outlineLevel="0" collapsed="false">
      <c r="B681" s="129"/>
      <c r="C681" s="129"/>
      <c r="D681" s="129"/>
      <c r="E681" s="3"/>
      <c r="F681" s="130"/>
      <c r="G681" s="141"/>
      <c r="H681" s="141"/>
      <c r="I681" s="141"/>
      <c r="J681" s="141"/>
      <c r="K681" s="141"/>
      <c r="L681" s="141"/>
      <c r="M681" s="141"/>
      <c r="N681" s="147"/>
      <c r="O681" s="147"/>
      <c r="P681" s="147"/>
      <c r="Q681" s="129"/>
      <c r="R681" s="129"/>
      <c r="S681" s="141"/>
      <c r="T681" s="145"/>
      <c r="U681" s="139"/>
      <c r="V681" s="139"/>
      <c r="W681" s="128"/>
    </row>
    <row r="682" s="124" customFormat="true" ht="18" hidden="false" customHeight="true" outlineLevel="0" collapsed="false">
      <c r="B682" s="129"/>
      <c r="C682" s="129"/>
      <c r="D682" s="129"/>
      <c r="E682" s="3"/>
      <c r="F682" s="130"/>
      <c r="G682" s="141"/>
      <c r="H682" s="141"/>
      <c r="I682" s="141"/>
      <c r="J682" s="141"/>
      <c r="K682" s="141"/>
      <c r="L682" s="141"/>
      <c r="M682" s="141"/>
      <c r="N682" s="147"/>
      <c r="O682" s="147"/>
      <c r="P682" s="147"/>
      <c r="Q682" s="129"/>
      <c r="R682" s="129"/>
      <c r="S682" s="141"/>
      <c r="T682" s="145"/>
      <c r="U682" s="139"/>
      <c r="V682" s="139"/>
      <c r="W682" s="128"/>
    </row>
    <row r="683" s="124" customFormat="true" ht="18" hidden="false" customHeight="true" outlineLevel="0" collapsed="false">
      <c r="B683" s="129"/>
      <c r="C683" s="129"/>
      <c r="D683" s="129"/>
      <c r="E683" s="3"/>
      <c r="F683" s="130"/>
      <c r="G683" s="141"/>
      <c r="H683" s="141"/>
      <c r="I683" s="141"/>
      <c r="J683" s="141"/>
      <c r="K683" s="141"/>
      <c r="L683" s="141"/>
      <c r="M683" s="141"/>
      <c r="N683" s="147"/>
      <c r="O683" s="147"/>
      <c r="P683" s="147"/>
      <c r="Q683" s="129"/>
      <c r="R683" s="129"/>
      <c r="S683" s="141"/>
      <c r="T683" s="145"/>
      <c r="U683" s="139"/>
      <c r="V683" s="139"/>
      <c r="W683" s="128"/>
    </row>
    <row r="684" s="124" customFormat="true" ht="18" hidden="false" customHeight="true" outlineLevel="0" collapsed="false">
      <c r="B684" s="129"/>
      <c r="C684" s="129"/>
      <c r="D684" s="129"/>
      <c r="E684" s="3"/>
      <c r="F684" s="130"/>
      <c r="G684" s="141"/>
      <c r="H684" s="141"/>
      <c r="I684" s="141"/>
      <c r="J684" s="141"/>
      <c r="K684" s="141"/>
      <c r="L684" s="141"/>
      <c r="M684" s="141"/>
      <c r="N684" s="147"/>
      <c r="O684" s="147"/>
      <c r="P684" s="147"/>
      <c r="Q684" s="129"/>
      <c r="R684" s="129"/>
      <c r="S684" s="141"/>
      <c r="T684" s="145"/>
      <c r="U684" s="139"/>
      <c r="V684" s="139"/>
      <c r="W684" s="128"/>
    </row>
    <row r="685" s="124" customFormat="true" ht="18" hidden="false" customHeight="true" outlineLevel="0" collapsed="false">
      <c r="B685" s="129"/>
      <c r="C685" s="129"/>
      <c r="D685" s="129"/>
      <c r="E685" s="3"/>
      <c r="F685" s="130"/>
      <c r="G685" s="141"/>
      <c r="H685" s="141"/>
      <c r="I685" s="141"/>
      <c r="J685" s="141"/>
      <c r="K685" s="141"/>
      <c r="L685" s="141"/>
      <c r="M685" s="141"/>
      <c r="N685" s="147"/>
      <c r="O685" s="147"/>
      <c r="P685" s="147"/>
      <c r="Q685" s="129"/>
      <c r="R685" s="129"/>
      <c r="S685" s="141"/>
      <c r="T685" s="145"/>
      <c r="U685" s="139"/>
      <c r="V685" s="139"/>
      <c r="W685" s="128"/>
    </row>
    <row r="686" s="124" customFormat="true" ht="18" hidden="false" customHeight="true" outlineLevel="0" collapsed="false">
      <c r="B686" s="129"/>
      <c r="C686" s="129"/>
      <c r="D686" s="129"/>
      <c r="E686" s="3"/>
      <c r="F686" s="130"/>
      <c r="G686" s="141"/>
      <c r="H686" s="141"/>
      <c r="I686" s="141"/>
      <c r="J686" s="141"/>
      <c r="K686" s="141"/>
      <c r="L686" s="141"/>
      <c r="M686" s="141"/>
      <c r="N686" s="147"/>
      <c r="O686" s="147"/>
      <c r="P686" s="147"/>
      <c r="Q686" s="129"/>
      <c r="R686" s="129"/>
      <c r="S686" s="141"/>
      <c r="T686" s="145"/>
      <c r="U686" s="139"/>
      <c r="V686" s="139"/>
      <c r="W686" s="128"/>
    </row>
    <row r="687" s="124" customFormat="true" ht="18" hidden="false" customHeight="true" outlineLevel="0" collapsed="false">
      <c r="B687" s="129"/>
      <c r="C687" s="129"/>
      <c r="D687" s="129"/>
      <c r="E687" s="3"/>
      <c r="F687" s="130"/>
      <c r="G687" s="141"/>
      <c r="H687" s="141"/>
      <c r="I687" s="141"/>
      <c r="J687" s="141"/>
      <c r="K687" s="141"/>
      <c r="L687" s="141"/>
      <c r="M687" s="141"/>
      <c r="N687" s="147"/>
      <c r="O687" s="147"/>
      <c r="P687" s="147"/>
      <c r="Q687" s="129"/>
      <c r="R687" s="129"/>
      <c r="S687" s="141"/>
      <c r="T687" s="145"/>
      <c r="U687" s="139"/>
      <c r="V687" s="139"/>
      <c r="W687" s="128"/>
    </row>
    <row r="688" s="124" customFormat="true" ht="18" hidden="false" customHeight="true" outlineLevel="0" collapsed="false">
      <c r="B688" s="129"/>
      <c r="C688" s="129"/>
      <c r="D688" s="129"/>
      <c r="E688" s="3"/>
      <c r="F688" s="130"/>
      <c r="G688" s="141"/>
      <c r="H688" s="141"/>
      <c r="I688" s="141"/>
      <c r="J688" s="141"/>
      <c r="K688" s="141"/>
      <c r="L688" s="141"/>
      <c r="M688" s="141"/>
      <c r="N688" s="147"/>
      <c r="O688" s="147"/>
      <c r="P688" s="147"/>
      <c r="Q688" s="129"/>
      <c r="R688" s="129"/>
      <c r="S688" s="141"/>
      <c r="T688" s="145"/>
      <c r="U688" s="139"/>
      <c r="V688" s="139"/>
      <c r="W688" s="128"/>
    </row>
    <row r="689" s="124" customFormat="true" ht="18" hidden="false" customHeight="true" outlineLevel="0" collapsed="false">
      <c r="B689" s="129"/>
      <c r="C689" s="129"/>
      <c r="D689" s="129"/>
      <c r="E689" s="3"/>
      <c r="F689" s="130"/>
      <c r="G689" s="141"/>
      <c r="H689" s="141"/>
      <c r="I689" s="141"/>
      <c r="J689" s="141"/>
      <c r="K689" s="141"/>
      <c r="L689" s="141"/>
      <c r="M689" s="141"/>
      <c r="N689" s="147"/>
      <c r="O689" s="147"/>
      <c r="P689" s="147"/>
      <c r="Q689" s="129"/>
      <c r="R689" s="129"/>
      <c r="S689" s="141"/>
      <c r="T689" s="145"/>
      <c r="U689" s="139"/>
      <c r="V689" s="139"/>
      <c r="W689" s="128"/>
    </row>
    <row r="690" s="124" customFormat="true" ht="18" hidden="false" customHeight="true" outlineLevel="0" collapsed="false">
      <c r="B690" s="129"/>
      <c r="C690" s="129"/>
      <c r="D690" s="129"/>
      <c r="E690" s="3"/>
      <c r="F690" s="130"/>
      <c r="G690" s="141"/>
      <c r="H690" s="141"/>
      <c r="I690" s="141"/>
      <c r="J690" s="141"/>
      <c r="K690" s="141"/>
      <c r="L690" s="141"/>
      <c r="M690" s="141"/>
      <c r="N690" s="147"/>
      <c r="O690" s="147"/>
      <c r="P690" s="147"/>
      <c r="Q690" s="129"/>
      <c r="R690" s="129"/>
      <c r="S690" s="141"/>
      <c r="T690" s="145"/>
      <c r="U690" s="139"/>
      <c r="V690" s="139"/>
      <c r="W690" s="128"/>
    </row>
    <row r="691" s="124" customFormat="true" ht="18" hidden="false" customHeight="true" outlineLevel="0" collapsed="false">
      <c r="B691" s="129"/>
      <c r="C691" s="129"/>
      <c r="D691" s="129"/>
      <c r="E691" s="3"/>
      <c r="F691" s="130"/>
      <c r="G691" s="141"/>
      <c r="H691" s="141"/>
      <c r="I691" s="141"/>
      <c r="J691" s="141"/>
      <c r="K691" s="141"/>
      <c r="L691" s="141"/>
      <c r="M691" s="141"/>
      <c r="N691" s="147"/>
      <c r="O691" s="147"/>
      <c r="P691" s="147"/>
      <c r="Q691" s="129"/>
      <c r="R691" s="129"/>
      <c r="S691" s="141"/>
      <c r="T691" s="145"/>
      <c r="U691" s="139"/>
      <c r="V691" s="139"/>
      <c r="W691" s="128"/>
    </row>
    <row r="692" s="124" customFormat="true" ht="18" hidden="false" customHeight="true" outlineLevel="0" collapsed="false">
      <c r="B692" s="129"/>
      <c r="C692" s="129"/>
      <c r="D692" s="129"/>
      <c r="E692" s="3"/>
      <c r="F692" s="130"/>
      <c r="G692" s="141"/>
      <c r="H692" s="141"/>
      <c r="I692" s="141"/>
      <c r="J692" s="141"/>
      <c r="K692" s="141"/>
      <c r="L692" s="141"/>
      <c r="M692" s="141"/>
      <c r="N692" s="147"/>
      <c r="O692" s="147"/>
      <c r="P692" s="147"/>
      <c r="Q692" s="129"/>
      <c r="R692" s="129"/>
      <c r="S692" s="141"/>
      <c r="T692" s="145"/>
      <c r="U692" s="139"/>
      <c r="V692" s="139"/>
      <c r="W692" s="128"/>
    </row>
    <row r="693" s="124" customFormat="true" ht="18" hidden="false" customHeight="true" outlineLevel="0" collapsed="false">
      <c r="B693" s="129"/>
      <c r="C693" s="129"/>
      <c r="D693" s="129"/>
      <c r="E693" s="3"/>
      <c r="F693" s="130"/>
      <c r="G693" s="141"/>
      <c r="H693" s="141"/>
      <c r="I693" s="141"/>
      <c r="J693" s="141"/>
      <c r="K693" s="141"/>
      <c r="L693" s="141"/>
      <c r="M693" s="141"/>
      <c r="N693" s="147"/>
      <c r="O693" s="147"/>
      <c r="P693" s="147"/>
      <c r="Q693" s="129"/>
      <c r="R693" s="129"/>
      <c r="S693" s="141"/>
      <c r="T693" s="145"/>
      <c r="U693" s="139"/>
      <c r="V693" s="139"/>
      <c r="W693" s="128"/>
    </row>
    <row r="694" s="124" customFormat="true" ht="18" hidden="false" customHeight="true" outlineLevel="0" collapsed="false">
      <c r="B694" s="129"/>
      <c r="C694" s="129"/>
      <c r="D694" s="129"/>
      <c r="E694" s="3"/>
      <c r="F694" s="130"/>
      <c r="G694" s="141"/>
      <c r="H694" s="141"/>
      <c r="I694" s="141"/>
      <c r="J694" s="141"/>
      <c r="K694" s="141"/>
      <c r="L694" s="141"/>
      <c r="M694" s="141"/>
      <c r="N694" s="147"/>
      <c r="O694" s="147"/>
      <c r="P694" s="147"/>
      <c r="Q694" s="129"/>
      <c r="R694" s="129"/>
      <c r="S694" s="141"/>
      <c r="T694" s="145"/>
      <c r="U694" s="139"/>
      <c r="V694" s="139"/>
      <c r="W694" s="128"/>
    </row>
    <row r="695" s="124" customFormat="true" ht="18" hidden="false" customHeight="true" outlineLevel="0" collapsed="false">
      <c r="B695" s="129"/>
      <c r="C695" s="129"/>
      <c r="D695" s="129"/>
      <c r="E695" s="3"/>
      <c r="F695" s="130"/>
      <c r="G695" s="141"/>
      <c r="H695" s="141"/>
      <c r="I695" s="141"/>
      <c r="J695" s="141"/>
      <c r="K695" s="141"/>
      <c r="L695" s="141"/>
      <c r="M695" s="141"/>
      <c r="N695" s="147"/>
      <c r="O695" s="147"/>
      <c r="P695" s="147"/>
      <c r="Q695" s="129"/>
      <c r="R695" s="129"/>
      <c r="S695" s="141"/>
      <c r="T695" s="145"/>
      <c r="U695" s="139"/>
      <c r="V695" s="139"/>
      <c r="W695" s="128"/>
    </row>
    <row r="696" s="124" customFormat="true" ht="18" hidden="false" customHeight="true" outlineLevel="0" collapsed="false">
      <c r="B696" s="129"/>
      <c r="C696" s="129"/>
      <c r="D696" s="129"/>
      <c r="E696" s="3"/>
      <c r="F696" s="130"/>
      <c r="G696" s="141"/>
      <c r="H696" s="141"/>
      <c r="I696" s="141"/>
      <c r="J696" s="141"/>
      <c r="K696" s="141"/>
      <c r="L696" s="141"/>
      <c r="M696" s="141"/>
      <c r="N696" s="147"/>
      <c r="O696" s="147"/>
      <c r="P696" s="147"/>
      <c r="Q696" s="129"/>
      <c r="R696" s="129"/>
      <c r="S696" s="141"/>
      <c r="T696" s="145"/>
      <c r="U696" s="139"/>
      <c r="V696" s="139"/>
      <c r="W696" s="128"/>
    </row>
    <row r="697" s="124" customFormat="true" ht="18" hidden="false" customHeight="true" outlineLevel="0" collapsed="false">
      <c r="B697" s="129"/>
      <c r="C697" s="129"/>
      <c r="D697" s="129"/>
      <c r="E697" s="3"/>
      <c r="F697" s="130"/>
      <c r="G697" s="141"/>
      <c r="H697" s="141"/>
      <c r="I697" s="141"/>
      <c r="J697" s="141"/>
      <c r="K697" s="141"/>
      <c r="L697" s="141"/>
      <c r="M697" s="141"/>
      <c r="N697" s="147"/>
      <c r="O697" s="147"/>
      <c r="P697" s="147"/>
      <c r="Q697" s="129"/>
      <c r="R697" s="129"/>
      <c r="S697" s="141"/>
      <c r="T697" s="145"/>
      <c r="U697" s="139"/>
      <c r="V697" s="139"/>
      <c r="W697" s="128"/>
    </row>
    <row r="698" s="124" customFormat="true" ht="18" hidden="false" customHeight="true" outlineLevel="0" collapsed="false">
      <c r="B698" s="129"/>
      <c r="C698" s="129"/>
      <c r="D698" s="129"/>
      <c r="E698" s="3"/>
      <c r="F698" s="130"/>
      <c r="G698" s="141"/>
      <c r="H698" s="141"/>
      <c r="I698" s="141"/>
      <c r="J698" s="141"/>
      <c r="K698" s="141"/>
      <c r="L698" s="141"/>
      <c r="M698" s="141"/>
      <c r="N698" s="147"/>
      <c r="O698" s="147"/>
      <c r="P698" s="147"/>
      <c r="Q698" s="129"/>
      <c r="R698" s="129"/>
      <c r="S698" s="141"/>
      <c r="T698" s="145"/>
      <c r="U698" s="139"/>
      <c r="V698" s="139"/>
      <c r="W698" s="128"/>
    </row>
    <row r="699" s="124" customFormat="true" ht="18" hidden="false" customHeight="true" outlineLevel="0" collapsed="false">
      <c r="B699" s="129"/>
      <c r="C699" s="129"/>
      <c r="D699" s="129"/>
      <c r="E699" s="3"/>
      <c r="F699" s="130"/>
      <c r="G699" s="141"/>
      <c r="H699" s="141"/>
      <c r="I699" s="141"/>
      <c r="J699" s="141"/>
      <c r="K699" s="141"/>
      <c r="L699" s="141"/>
      <c r="M699" s="141"/>
      <c r="N699" s="147"/>
      <c r="O699" s="147"/>
      <c r="P699" s="147"/>
      <c r="Q699" s="129"/>
      <c r="R699" s="129"/>
      <c r="S699" s="141"/>
      <c r="T699" s="145"/>
      <c r="U699" s="139"/>
      <c r="V699" s="139"/>
      <c r="W699" s="128"/>
    </row>
    <row r="700" s="124" customFormat="true" ht="18" hidden="false" customHeight="true" outlineLevel="0" collapsed="false">
      <c r="B700" s="129"/>
      <c r="C700" s="129"/>
      <c r="D700" s="129"/>
      <c r="E700" s="3"/>
      <c r="F700" s="130"/>
      <c r="G700" s="141"/>
      <c r="H700" s="141"/>
      <c r="I700" s="141"/>
      <c r="J700" s="141"/>
      <c r="K700" s="141"/>
      <c r="L700" s="141"/>
      <c r="M700" s="141"/>
      <c r="N700" s="147"/>
      <c r="O700" s="147"/>
      <c r="P700" s="147"/>
      <c r="Q700" s="129"/>
      <c r="R700" s="129"/>
      <c r="S700" s="141"/>
      <c r="T700" s="145"/>
      <c r="U700" s="139"/>
      <c r="V700" s="139"/>
      <c r="W700" s="128"/>
    </row>
    <row r="701" s="124" customFormat="true" ht="18" hidden="false" customHeight="true" outlineLevel="0" collapsed="false">
      <c r="B701" s="129"/>
      <c r="C701" s="129"/>
      <c r="D701" s="129"/>
      <c r="E701" s="3"/>
      <c r="F701" s="130"/>
      <c r="G701" s="141"/>
      <c r="H701" s="141"/>
      <c r="I701" s="141"/>
      <c r="J701" s="141"/>
      <c r="K701" s="141"/>
      <c r="L701" s="141"/>
      <c r="M701" s="141"/>
      <c r="N701" s="147"/>
      <c r="O701" s="147"/>
      <c r="P701" s="147"/>
      <c r="Q701" s="129"/>
      <c r="R701" s="129"/>
      <c r="S701" s="141"/>
      <c r="T701" s="145"/>
      <c r="U701" s="139"/>
      <c r="V701" s="139"/>
      <c r="W701" s="128"/>
    </row>
    <row r="702" s="124" customFormat="true" ht="18" hidden="false" customHeight="true" outlineLevel="0" collapsed="false">
      <c r="B702" s="129"/>
      <c r="C702" s="129"/>
      <c r="D702" s="129"/>
      <c r="E702" s="3"/>
      <c r="F702" s="130"/>
      <c r="G702" s="141"/>
      <c r="H702" s="141"/>
      <c r="I702" s="141"/>
      <c r="J702" s="141"/>
      <c r="K702" s="141"/>
      <c r="L702" s="141"/>
      <c r="M702" s="141"/>
      <c r="N702" s="147"/>
      <c r="O702" s="147"/>
      <c r="P702" s="147"/>
      <c r="Q702" s="129"/>
      <c r="R702" s="129"/>
      <c r="S702" s="141"/>
      <c r="T702" s="145"/>
      <c r="U702" s="139"/>
      <c r="V702" s="139"/>
      <c r="W702" s="128"/>
    </row>
    <row r="703" s="124" customFormat="true" ht="18" hidden="false" customHeight="true" outlineLevel="0" collapsed="false">
      <c r="B703" s="129"/>
      <c r="C703" s="129"/>
      <c r="D703" s="129"/>
      <c r="E703" s="3"/>
      <c r="F703" s="130"/>
      <c r="G703" s="141"/>
      <c r="H703" s="141"/>
      <c r="I703" s="141"/>
      <c r="J703" s="141"/>
      <c r="K703" s="141"/>
      <c r="L703" s="141"/>
      <c r="M703" s="141"/>
      <c r="N703" s="147"/>
      <c r="O703" s="147"/>
      <c r="P703" s="147"/>
      <c r="Q703" s="129"/>
      <c r="R703" s="129"/>
      <c r="S703" s="141"/>
      <c r="T703" s="145"/>
      <c r="U703" s="139"/>
      <c r="V703" s="139"/>
      <c r="W703" s="128"/>
    </row>
    <row r="704" s="124" customFormat="true" ht="18" hidden="false" customHeight="true" outlineLevel="0" collapsed="false">
      <c r="B704" s="129"/>
      <c r="C704" s="129"/>
      <c r="D704" s="129"/>
      <c r="E704" s="3"/>
      <c r="F704" s="130"/>
      <c r="G704" s="141"/>
      <c r="H704" s="141"/>
      <c r="I704" s="141"/>
      <c r="J704" s="141"/>
      <c r="K704" s="141"/>
      <c r="L704" s="141"/>
      <c r="M704" s="141"/>
      <c r="N704" s="147"/>
      <c r="O704" s="147"/>
      <c r="P704" s="147"/>
      <c r="Q704" s="129"/>
      <c r="R704" s="129"/>
      <c r="S704" s="141"/>
      <c r="T704" s="145"/>
      <c r="U704" s="139"/>
      <c r="V704" s="139"/>
      <c r="W704" s="128"/>
    </row>
    <row r="705" s="124" customFormat="true" ht="18" hidden="false" customHeight="true" outlineLevel="0" collapsed="false">
      <c r="B705" s="129"/>
      <c r="C705" s="129"/>
      <c r="D705" s="129"/>
      <c r="E705" s="3"/>
      <c r="F705" s="130"/>
      <c r="G705" s="141"/>
      <c r="H705" s="141"/>
      <c r="I705" s="141"/>
      <c r="J705" s="141"/>
      <c r="K705" s="141"/>
      <c r="L705" s="141"/>
      <c r="M705" s="141"/>
      <c r="N705" s="147"/>
      <c r="O705" s="147"/>
      <c r="P705" s="147"/>
      <c r="Q705" s="129"/>
      <c r="R705" s="129"/>
      <c r="S705" s="141"/>
      <c r="T705" s="145"/>
      <c r="U705" s="139"/>
      <c r="V705" s="139"/>
      <c r="W705" s="128"/>
    </row>
    <row r="706" s="124" customFormat="true" ht="18" hidden="false" customHeight="true" outlineLevel="0" collapsed="false">
      <c r="B706" s="129"/>
      <c r="C706" s="129"/>
      <c r="D706" s="129"/>
      <c r="E706" s="3"/>
      <c r="F706" s="130"/>
      <c r="G706" s="141"/>
      <c r="H706" s="141"/>
      <c r="I706" s="141"/>
      <c r="J706" s="141"/>
      <c r="K706" s="141"/>
      <c r="L706" s="141"/>
      <c r="M706" s="141"/>
      <c r="N706" s="147"/>
      <c r="O706" s="147"/>
      <c r="P706" s="147"/>
      <c r="Q706" s="129"/>
      <c r="R706" s="129"/>
      <c r="S706" s="141"/>
      <c r="T706" s="145"/>
      <c r="U706" s="139"/>
      <c r="V706" s="139"/>
      <c r="W706" s="128"/>
    </row>
    <row r="707" s="124" customFormat="true" ht="18" hidden="false" customHeight="true" outlineLevel="0" collapsed="false">
      <c r="B707" s="129"/>
      <c r="C707" s="129"/>
      <c r="D707" s="129"/>
      <c r="E707" s="3"/>
      <c r="F707" s="130"/>
      <c r="G707" s="141"/>
      <c r="H707" s="141"/>
      <c r="I707" s="141"/>
      <c r="J707" s="141"/>
      <c r="K707" s="141"/>
      <c r="L707" s="141"/>
      <c r="M707" s="141"/>
      <c r="N707" s="147"/>
      <c r="O707" s="147"/>
      <c r="P707" s="147"/>
      <c r="Q707" s="129"/>
      <c r="R707" s="129"/>
      <c r="S707" s="141"/>
      <c r="T707" s="145"/>
      <c r="U707" s="139"/>
      <c r="V707" s="139"/>
      <c r="W707" s="128"/>
    </row>
    <row r="708" s="124" customFormat="true" ht="18" hidden="false" customHeight="true" outlineLevel="0" collapsed="false">
      <c r="B708" s="129"/>
      <c r="C708" s="129"/>
      <c r="D708" s="129"/>
      <c r="E708" s="3"/>
      <c r="F708" s="130"/>
      <c r="G708" s="141"/>
      <c r="H708" s="141"/>
      <c r="I708" s="141"/>
      <c r="J708" s="141"/>
      <c r="K708" s="141"/>
      <c r="L708" s="141"/>
      <c r="M708" s="141"/>
      <c r="N708" s="147"/>
      <c r="O708" s="147"/>
      <c r="P708" s="147"/>
      <c r="Q708" s="129"/>
      <c r="R708" s="129"/>
      <c r="S708" s="141"/>
      <c r="T708" s="145"/>
      <c r="U708" s="139"/>
      <c r="V708" s="139"/>
      <c r="W708" s="128"/>
    </row>
    <row r="709" s="124" customFormat="true" ht="18" hidden="false" customHeight="true" outlineLevel="0" collapsed="false">
      <c r="B709" s="129"/>
      <c r="C709" s="129"/>
      <c r="D709" s="129"/>
      <c r="E709" s="3"/>
      <c r="F709" s="130"/>
      <c r="G709" s="141"/>
      <c r="H709" s="141"/>
      <c r="I709" s="141"/>
      <c r="J709" s="141"/>
      <c r="K709" s="141"/>
      <c r="L709" s="141"/>
      <c r="M709" s="141"/>
      <c r="N709" s="147"/>
      <c r="O709" s="147"/>
      <c r="P709" s="147"/>
      <c r="Q709" s="129"/>
      <c r="R709" s="129"/>
      <c r="S709" s="141"/>
      <c r="T709" s="145"/>
      <c r="U709" s="139"/>
      <c r="V709" s="139"/>
      <c r="W709" s="128"/>
    </row>
    <row r="710" s="124" customFormat="true" ht="18" hidden="false" customHeight="true" outlineLevel="0" collapsed="false">
      <c r="B710" s="129"/>
      <c r="C710" s="129"/>
      <c r="D710" s="129"/>
      <c r="E710" s="3"/>
      <c r="F710" s="130"/>
      <c r="G710" s="141"/>
      <c r="H710" s="141"/>
      <c r="I710" s="141"/>
      <c r="J710" s="141"/>
      <c r="K710" s="141"/>
      <c r="L710" s="141"/>
      <c r="M710" s="141"/>
      <c r="N710" s="147"/>
      <c r="O710" s="147"/>
      <c r="P710" s="147"/>
      <c r="Q710" s="129"/>
      <c r="R710" s="129"/>
      <c r="S710" s="141"/>
      <c r="T710" s="145"/>
      <c r="U710" s="139"/>
      <c r="V710" s="139"/>
      <c r="W710" s="128"/>
    </row>
    <row r="711" s="124" customFormat="true" ht="18" hidden="false" customHeight="true" outlineLevel="0" collapsed="false">
      <c r="B711" s="129"/>
      <c r="C711" s="129"/>
      <c r="D711" s="129"/>
      <c r="E711" s="3"/>
      <c r="F711" s="130"/>
      <c r="G711" s="141"/>
      <c r="H711" s="141"/>
      <c r="I711" s="141"/>
      <c r="J711" s="141"/>
      <c r="K711" s="141"/>
      <c r="L711" s="141"/>
      <c r="M711" s="141"/>
      <c r="N711" s="147"/>
      <c r="O711" s="147"/>
      <c r="P711" s="147"/>
      <c r="Q711" s="129"/>
      <c r="R711" s="129"/>
      <c r="S711" s="141"/>
      <c r="T711" s="145"/>
      <c r="U711" s="139"/>
      <c r="V711" s="139"/>
      <c r="W711" s="128"/>
    </row>
    <row r="712" s="124" customFormat="true" ht="18" hidden="false" customHeight="true" outlineLevel="0" collapsed="false">
      <c r="B712" s="129"/>
      <c r="C712" s="129"/>
      <c r="D712" s="129"/>
      <c r="E712" s="3"/>
      <c r="F712" s="130"/>
      <c r="G712" s="141"/>
      <c r="H712" s="141"/>
      <c r="I712" s="141"/>
      <c r="J712" s="141"/>
      <c r="K712" s="141"/>
      <c r="L712" s="141"/>
      <c r="M712" s="141"/>
      <c r="N712" s="147"/>
      <c r="O712" s="147"/>
      <c r="P712" s="147"/>
      <c r="Q712" s="129"/>
      <c r="R712" s="129"/>
      <c r="S712" s="141"/>
      <c r="T712" s="145"/>
      <c r="U712" s="139"/>
      <c r="V712" s="139"/>
      <c r="W712" s="128"/>
    </row>
    <row r="713" s="124" customFormat="true" ht="18" hidden="false" customHeight="true" outlineLevel="0" collapsed="false">
      <c r="B713" s="129"/>
      <c r="C713" s="129"/>
      <c r="D713" s="129"/>
      <c r="E713" s="3"/>
      <c r="F713" s="130"/>
      <c r="G713" s="141"/>
      <c r="H713" s="141"/>
      <c r="I713" s="141"/>
      <c r="J713" s="141"/>
      <c r="K713" s="141"/>
      <c r="L713" s="141"/>
      <c r="M713" s="141"/>
      <c r="N713" s="147"/>
      <c r="O713" s="147"/>
      <c r="P713" s="147"/>
      <c r="Q713" s="129"/>
      <c r="R713" s="129"/>
      <c r="S713" s="141"/>
      <c r="T713" s="145"/>
      <c r="U713" s="139"/>
      <c r="V713" s="139"/>
      <c r="W713" s="128"/>
    </row>
    <row r="714" s="124" customFormat="true" ht="18" hidden="false" customHeight="true" outlineLevel="0" collapsed="false">
      <c r="B714" s="129"/>
      <c r="C714" s="129"/>
      <c r="D714" s="129"/>
      <c r="E714" s="3"/>
      <c r="F714" s="130"/>
      <c r="G714" s="141"/>
      <c r="H714" s="141"/>
      <c r="I714" s="141"/>
      <c r="J714" s="141"/>
      <c r="K714" s="141"/>
      <c r="L714" s="141"/>
      <c r="M714" s="141"/>
      <c r="N714" s="147"/>
      <c r="O714" s="147"/>
      <c r="P714" s="147"/>
      <c r="Q714" s="129"/>
      <c r="R714" s="129"/>
      <c r="S714" s="141"/>
      <c r="T714" s="145"/>
      <c r="U714" s="139"/>
      <c r="V714" s="139"/>
      <c r="W714" s="128"/>
    </row>
    <row r="715" s="124" customFormat="true" ht="18" hidden="false" customHeight="true" outlineLevel="0" collapsed="false">
      <c r="B715" s="129"/>
      <c r="C715" s="129"/>
      <c r="D715" s="129"/>
      <c r="E715" s="3"/>
      <c r="F715" s="130"/>
      <c r="G715" s="141"/>
      <c r="H715" s="141"/>
      <c r="I715" s="141"/>
      <c r="J715" s="141"/>
      <c r="K715" s="141"/>
      <c r="L715" s="141"/>
      <c r="M715" s="141"/>
      <c r="N715" s="147"/>
      <c r="O715" s="147"/>
      <c r="P715" s="147"/>
      <c r="Q715" s="129"/>
      <c r="R715" s="129"/>
      <c r="S715" s="141"/>
      <c r="T715" s="145"/>
      <c r="U715" s="139"/>
      <c r="V715" s="139"/>
      <c r="W715" s="128"/>
    </row>
    <row r="716" s="124" customFormat="true" ht="18" hidden="false" customHeight="true" outlineLevel="0" collapsed="false">
      <c r="B716" s="129"/>
      <c r="C716" s="129"/>
      <c r="D716" s="129"/>
      <c r="E716" s="3"/>
      <c r="F716" s="130"/>
      <c r="G716" s="141"/>
      <c r="H716" s="141"/>
      <c r="I716" s="141"/>
      <c r="J716" s="141"/>
      <c r="K716" s="141"/>
      <c r="L716" s="141"/>
      <c r="M716" s="141"/>
      <c r="N716" s="147"/>
      <c r="O716" s="147"/>
      <c r="P716" s="147"/>
      <c r="Q716" s="129"/>
      <c r="R716" s="129"/>
      <c r="S716" s="141"/>
      <c r="T716" s="145"/>
      <c r="U716" s="139"/>
      <c r="V716" s="139"/>
      <c r="W716" s="128"/>
    </row>
    <row r="717" s="124" customFormat="true" ht="18" hidden="false" customHeight="true" outlineLevel="0" collapsed="false">
      <c r="B717" s="129"/>
      <c r="C717" s="129"/>
      <c r="D717" s="129"/>
      <c r="E717" s="3"/>
      <c r="F717" s="130"/>
      <c r="G717" s="141"/>
      <c r="H717" s="141"/>
      <c r="I717" s="141"/>
      <c r="J717" s="141"/>
      <c r="K717" s="141"/>
      <c r="L717" s="141"/>
      <c r="M717" s="141"/>
      <c r="N717" s="147"/>
      <c r="O717" s="147"/>
      <c r="P717" s="147"/>
      <c r="Q717" s="129"/>
      <c r="R717" s="129"/>
      <c r="S717" s="141"/>
      <c r="T717" s="145"/>
      <c r="U717" s="139"/>
      <c r="V717" s="139"/>
      <c r="W717" s="128"/>
    </row>
    <row r="718" s="124" customFormat="true" ht="18" hidden="false" customHeight="true" outlineLevel="0" collapsed="false">
      <c r="B718" s="129"/>
      <c r="C718" s="129"/>
      <c r="D718" s="129"/>
      <c r="E718" s="3"/>
      <c r="F718" s="130"/>
      <c r="G718" s="141"/>
      <c r="H718" s="141"/>
      <c r="I718" s="141"/>
      <c r="J718" s="141"/>
      <c r="K718" s="141"/>
      <c r="L718" s="141"/>
      <c r="M718" s="141"/>
      <c r="N718" s="147"/>
      <c r="O718" s="147"/>
      <c r="P718" s="147"/>
      <c r="Q718" s="129"/>
      <c r="R718" s="129"/>
      <c r="S718" s="141"/>
      <c r="T718" s="145"/>
      <c r="U718" s="139"/>
      <c r="V718" s="139"/>
      <c r="W718" s="128"/>
    </row>
    <row r="719" s="124" customFormat="true" ht="18" hidden="false" customHeight="true" outlineLevel="0" collapsed="false">
      <c r="B719" s="129"/>
      <c r="C719" s="129"/>
      <c r="D719" s="129"/>
      <c r="E719" s="3"/>
      <c r="F719" s="130"/>
      <c r="G719" s="141"/>
      <c r="H719" s="141"/>
      <c r="I719" s="141"/>
      <c r="J719" s="141"/>
      <c r="K719" s="141"/>
      <c r="L719" s="141"/>
      <c r="M719" s="141"/>
      <c r="N719" s="147"/>
      <c r="O719" s="147"/>
      <c r="P719" s="147"/>
      <c r="Q719" s="129"/>
      <c r="R719" s="129"/>
      <c r="S719" s="141"/>
      <c r="T719" s="145"/>
      <c r="U719" s="139"/>
      <c r="V719" s="139"/>
      <c r="W719" s="128"/>
    </row>
    <row r="720" s="124" customFormat="true" ht="18" hidden="false" customHeight="true" outlineLevel="0" collapsed="false">
      <c r="B720" s="129"/>
      <c r="C720" s="129"/>
      <c r="D720" s="129"/>
      <c r="E720" s="3"/>
      <c r="F720" s="130"/>
      <c r="G720" s="141"/>
      <c r="H720" s="141"/>
      <c r="I720" s="141"/>
      <c r="J720" s="141"/>
      <c r="K720" s="141"/>
      <c r="L720" s="141"/>
      <c r="M720" s="141"/>
      <c r="N720" s="147"/>
      <c r="O720" s="147"/>
      <c r="P720" s="147"/>
      <c r="Q720" s="129"/>
      <c r="R720" s="129"/>
      <c r="S720" s="141"/>
      <c r="T720" s="145"/>
      <c r="U720" s="139"/>
      <c r="V720" s="139"/>
      <c r="W720" s="128"/>
    </row>
    <row r="721" s="124" customFormat="true" ht="18" hidden="false" customHeight="true" outlineLevel="0" collapsed="false">
      <c r="B721" s="129"/>
      <c r="C721" s="129"/>
      <c r="D721" s="129"/>
      <c r="E721" s="3"/>
      <c r="F721" s="130"/>
      <c r="G721" s="141"/>
      <c r="H721" s="141"/>
      <c r="I721" s="141"/>
      <c r="J721" s="141"/>
      <c r="K721" s="141"/>
      <c r="L721" s="141"/>
      <c r="M721" s="141"/>
      <c r="N721" s="147"/>
      <c r="O721" s="147"/>
      <c r="P721" s="147"/>
      <c r="Q721" s="129"/>
      <c r="R721" s="129"/>
      <c r="S721" s="141"/>
      <c r="T721" s="145"/>
      <c r="U721" s="139"/>
      <c r="V721" s="139"/>
      <c r="W721" s="128"/>
    </row>
    <row r="722" s="124" customFormat="true" ht="18" hidden="false" customHeight="true" outlineLevel="0" collapsed="false">
      <c r="B722" s="129"/>
      <c r="C722" s="129"/>
      <c r="D722" s="129"/>
      <c r="E722" s="3"/>
      <c r="F722" s="130"/>
      <c r="G722" s="141"/>
      <c r="H722" s="141"/>
      <c r="I722" s="141"/>
      <c r="J722" s="141"/>
      <c r="K722" s="141"/>
      <c r="L722" s="141"/>
      <c r="M722" s="141"/>
      <c r="N722" s="147"/>
      <c r="O722" s="147"/>
      <c r="P722" s="147"/>
      <c r="Q722" s="129"/>
      <c r="R722" s="129"/>
      <c r="S722" s="141"/>
      <c r="T722" s="145"/>
      <c r="U722" s="139"/>
      <c r="V722" s="139"/>
      <c r="W722" s="128"/>
    </row>
    <row r="723" s="124" customFormat="true" ht="18" hidden="false" customHeight="true" outlineLevel="0" collapsed="false">
      <c r="B723" s="129"/>
      <c r="C723" s="129"/>
      <c r="D723" s="129"/>
      <c r="E723" s="3"/>
      <c r="F723" s="130"/>
      <c r="G723" s="141"/>
      <c r="H723" s="141"/>
      <c r="I723" s="141"/>
      <c r="J723" s="141"/>
      <c r="K723" s="141"/>
      <c r="L723" s="141"/>
      <c r="M723" s="141"/>
      <c r="N723" s="147"/>
      <c r="O723" s="147"/>
      <c r="P723" s="147"/>
      <c r="Q723" s="129"/>
      <c r="R723" s="129"/>
      <c r="S723" s="141"/>
      <c r="T723" s="145"/>
      <c r="U723" s="139"/>
      <c r="V723" s="139"/>
      <c r="W723" s="128"/>
    </row>
    <row r="724" s="124" customFormat="true" ht="18" hidden="false" customHeight="true" outlineLevel="0" collapsed="false">
      <c r="B724" s="129"/>
      <c r="C724" s="129"/>
      <c r="D724" s="129"/>
      <c r="E724" s="3"/>
      <c r="F724" s="130"/>
      <c r="G724" s="141"/>
      <c r="H724" s="141"/>
      <c r="I724" s="141"/>
      <c r="J724" s="141"/>
      <c r="K724" s="141"/>
      <c r="L724" s="141"/>
      <c r="M724" s="141"/>
      <c r="N724" s="147"/>
      <c r="O724" s="147"/>
      <c r="P724" s="147"/>
      <c r="Q724" s="129"/>
      <c r="R724" s="129"/>
      <c r="S724" s="141"/>
      <c r="T724" s="145"/>
      <c r="U724" s="139"/>
      <c r="V724" s="139"/>
      <c r="W724" s="128"/>
    </row>
    <row r="725" s="124" customFormat="true" ht="18" hidden="false" customHeight="true" outlineLevel="0" collapsed="false">
      <c r="B725" s="129"/>
      <c r="C725" s="129"/>
      <c r="D725" s="129"/>
      <c r="E725" s="3"/>
      <c r="F725" s="130"/>
      <c r="G725" s="141"/>
      <c r="H725" s="141"/>
      <c r="I725" s="141"/>
      <c r="J725" s="141"/>
      <c r="K725" s="141"/>
      <c r="L725" s="141"/>
      <c r="M725" s="141"/>
      <c r="N725" s="147"/>
      <c r="O725" s="147"/>
      <c r="P725" s="147"/>
      <c r="Q725" s="129"/>
      <c r="R725" s="129"/>
      <c r="S725" s="141"/>
      <c r="T725" s="145"/>
      <c r="U725" s="139"/>
      <c r="V725" s="139"/>
      <c r="W725" s="128"/>
    </row>
    <row r="726" s="124" customFormat="true" ht="18" hidden="false" customHeight="true" outlineLevel="0" collapsed="false">
      <c r="B726" s="129"/>
      <c r="C726" s="129"/>
      <c r="D726" s="129"/>
      <c r="E726" s="3"/>
      <c r="F726" s="130"/>
      <c r="G726" s="141"/>
      <c r="H726" s="141"/>
      <c r="I726" s="141"/>
      <c r="J726" s="141"/>
      <c r="K726" s="141"/>
      <c r="L726" s="141"/>
      <c r="M726" s="141"/>
      <c r="N726" s="147"/>
      <c r="O726" s="147"/>
      <c r="P726" s="147"/>
      <c r="Q726" s="129"/>
      <c r="R726" s="129"/>
      <c r="S726" s="141"/>
      <c r="T726" s="145"/>
      <c r="U726" s="139"/>
      <c r="V726" s="139"/>
      <c r="W726" s="128"/>
    </row>
    <row r="727" s="124" customFormat="true" ht="18" hidden="false" customHeight="true" outlineLevel="0" collapsed="false">
      <c r="B727" s="129"/>
      <c r="C727" s="129"/>
      <c r="D727" s="129"/>
      <c r="E727" s="3"/>
      <c r="F727" s="130"/>
      <c r="G727" s="141"/>
      <c r="H727" s="141"/>
      <c r="I727" s="141"/>
      <c r="J727" s="141"/>
      <c r="K727" s="141"/>
      <c r="L727" s="141"/>
      <c r="M727" s="141"/>
      <c r="N727" s="147"/>
      <c r="O727" s="147"/>
      <c r="P727" s="147"/>
      <c r="Q727" s="129"/>
      <c r="R727" s="129"/>
      <c r="S727" s="141"/>
      <c r="T727" s="145"/>
      <c r="U727" s="139"/>
      <c r="V727" s="139"/>
      <c r="W727" s="128"/>
    </row>
    <row r="728" s="124" customFormat="true" ht="18" hidden="false" customHeight="true" outlineLevel="0" collapsed="false">
      <c r="B728" s="129"/>
      <c r="C728" s="129"/>
      <c r="D728" s="129"/>
      <c r="E728" s="3"/>
      <c r="F728" s="130"/>
      <c r="G728" s="141"/>
      <c r="H728" s="141"/>
      <c r="I728" s="141"/>
      <c r="J728" s="141"/>
      <c r="K728" s="141"/>
      <c r="L728" s="141"/>
      <c r="M728" s="141"/>
      <c r="N728" s="147"/>
      <c r="O728" s="147"/>
      <c r="P728" s="147"/>
      <c r="Q728" s="129"/>
      <c r="R728" s="129"/>
      <c r="S728" s="141"/>
      <c r="T728" s="145"/>
      <c r="U728" s="139"/>
      <c r="V728" s="139"/>
      <c r="W728" s="128"/>
    </row>
    <row r="729" s="124" customFormat="true" ht="18" hidden="false" customHeight="true" outlineLevel="0" collapsed="false">
      <c r="B729" s="129"/>
      <c r="C729" s="129"/>
      <c r="D729" s="129"/>
      <c r="E729" s="3"/>
      <c r="F729" s="130"/>
      <c r="G729" s="141"/>
      <c r="H729" s="141"/>
      <c r="I729" s="141"/>
      <c r="J729" s="141"/>
      <c r="K729" s="141"/>
      <c r="L729" s="141"/>
      <c r="M729" s="141"/>
      <c r="N729" s="147"/>
      <c r="O729" s="147"/>
      <c r="P729" s="147"/>
      <c r="Q729" s="129"/>
      <c r="R729" s="129"/>
      <c r="S729" s="141"/>
      <c r="T729" s="145"/>
      <c r="U729" s="139"/>
      <c r="V729" s="139"/>
      <c r="W729" s="128"/>
    </row>
    <row r="730" s="124" customFormat="true" ht="18" hidden="false" customHeight="true" outlineLevel="0" collapsed="false">
      <c r="B730" s="129"/>
      <c r="C730" s="129"/>
      <c r="D730" s="129"/>
      <c r="E730" s="3"/>
      <c r="F730" s="130"/>
      <c r="G730" s="141"/>
      <c r="H730" s="141"/>
      <c r="I730" s="141"/>
      <c r="J730" s="141"/>
      <c r="K730" s="141"/>
      <c r="L730" s="141"/>
      <c r="M730" s="141"/>
      <c r="N730" s="147"/>
      <c r="O730" s="147"/>
      <c r="P730" s="147"/>
      <c r="Q730" s="129"/>
      <c r="R730" s="129"/>
      <c r="S730" s="141"/>
      <c r="T730" s="145"/>
      <c r="U730" s="139"/>
      <c r="V730" s="139"/>
      <c r="W730" s="128"/>
    </row>
    <row r="731" s="124" customFormat="true" ht="18" hidden="false" customHeight="true" outlineLevel="0" collapsed="false">
      <c r="B731" s="129"/>
      <c r="C731" s="129"/>
      <c r="D731" s="129"/>
      <c r="E731" s="3"/>
      <c r="F731" s="130"/>
      <c r="G731" s="141"/>
      <c r="H731" s="141"/>
      <c r="I731" s="141"/>
      <c r="J731" s="141"/>
      <c r="K731" s="141"/>
      <c r="L731" s="141"/>
      <c r="M731" s="141"/>
      <c r="N731" s="147"/>
      <c r="O731" s="147"/>
      <c r="P731" s="147"/>
      <c r="Q731" s="129"/>
      <c r="R731" s="129"/>
      <c r="S731" s="141"/>
      <c r="T731" s="145"/>
      <c r="U731" s="139"/>
      <c r="V731" s="139"/>
      <c r="W731" s="128"/>
    </row>
    <row r="732" s="124" customFormat="true" ht="18" hidden="false" customHeight="true" outlineLevel="0" collapsed="false">
      <c r="B732" s="129"/>
      <c r="C732" s="129"/>
      <c r="D732" s="129"/>
      <c r="E732" s="3"/>
      <c r="F732" s="130"/>
      <c r="G732" s="141"/>
      <c r="H732" s="141"/>
      <c r="I732" s="141"/>
      <c r="J732" s="141"/>
      <c r="K732" s="141"/>
      <c r="L732" s="141"/>
      <c r="M732" s="141"/>
      <c r="N732" s="147"/>
      <c r="O732" s="147"/>
      <c r="P732" s="147"/>
      <c r="Q732" s="129"/>
      <c r="R732" s="129"/>
      <c r="S732" s="141"/>
      <c r="T732" s="145"/>
      <c r="U732" s="139"/>
      <c r="V732" s="139"/>
      <c r="W732" s="128"/>
    </row>
    <row r="733" s="124" customFormat="true" ht="18" hidden="false" customHeight="true" outlineLevel="0" collapsed="false">
      <c r="B733" s="129"/>
      <c r="C733" s="129"/>
      <c r="D733" s="129"/>
      <c r="E733" s="3"/>
      <c r="F733" s="130"/>
      <c r="G733" s="141"/>
      <c r="H733" s="141"/>
      <c r="I733" s="141"/>
      <c r="J733" s="141"/>
      <c r="K733" s="141"/>
      <c r="L733" s="141"/>
      <c r="M733" s="141"/>
      <c r="N733" s="147"/>
      <c r="O733" s="147"/>
      <c r="P733" s="147"/>
      <c r="Q733" s="129"/>
      <c r="R733" s="129"/>
      <c r="S733" s="141"/>
      <c r="T733" s="145"/>
      <c r="U733" s="139"/>
      <c r="V733" s="139"/>
      <c r="W733" s="128"/>
    </row>
    <row r="734" s="124" customFormat="true" ht="18" hidden="false" customHeight="true" outlineLevel="0" collapsed="false">
      <c r="B734" s="129"/>
      <c r="C734" s="129"/>
      <c r="D734" s="129"/>
      <c r="E734" s="3"/>
      <c r="F734" s="130"/>
      <c r="G734" s="141"/>
      <c r="H734" s="141"/>
      <c r="I734" s="141"/>
      <c r="J734" s="141"/>
      <c r="K734" s="141"/>
      <c r="L734" s="141"/>
      <c r="M734" s="141"/>
      <c r="N734" s="147"/>
      <c r="O734" s="147"/>
      <c r="P734" s="147"/>
      <c r="Q734" s="129"/>
      <c r="R734" s="129"/>
      <c r="S734" s="141"/>
      <c r="T734" s="145"/>
      <c r="U734" s="139"/>
      <c r="V734" s="139"/>
      <c r="W734" s="128"/>
    </row>
    <row r="735" s="124" customFormat="true" ht="18" hidden="false" customHeight="true" outlineLevel="0" collapsed="false">
      <c r="B735" s="129"/>
      <c r="C735" s="129"/>
      <c r="D735" s="129"/>
      <c r="E735" s="3"/>
      <c r="F735" s="130"/>
      <c r="G735" s="141"/>
      <c r="H735" s="141"/>
      <c r="I735" s="141"/>
      <c r="J735" s="141"/>
      <c r="K735" s="141"/>
      <c r="L735" s="141"/>
      <c r="M735" s="141"/>
      <c r="N735" s="147"/>
      <c r="O735" s="147"/>
      <c r="P735" s="147"/>
      <c r="Q735" s="129"/>
      <c r="R735" s="129"/>
      <c r="S735" s="141"/>
      <c r="T735" s="145"/>
      <c r="U735" s="139"/>
      <c r="V735" s="139"/>
      <c r="W735" s="128"/>
    </row>
    <row r="736" s="124" customFormat="true" ht="18" hidden="false" customHeight="true" outlineLevel="0" collapsed="false">
      <c r="B736" s="129"/>
      <c r="C736" s="129"/>
      <c r="D736" s="129"/>
      <c r="E736" s="3"/>
      <c r="F736" s="130"/>
      <c r="G736" s="141"/>
      <c r="H736" s="141"/>
      <c r="I736" s="141"/>
      <c r="J736" s="141"/>
      <c r="K736" s="141"/>
      <c r="L736" s="141"/>
      <c r="M736" s="141"/>
      <c r="N736" s="147"/>
      <c r="O736" s="147"/>
      <c r="P736" s="147"/>
      <c r="Q736" s="129"/>
      <c r="R736" s="129"/>
      <c r="S736" s="141"/>
      <c r="T736" s="145"/>
      <c r="U736" s="139"/>
      <c r="V736" s="139"/>
      <c r="W736" s="128"/>
    </row>
    <row r="737" s="124" customFormat="true" ht="18" hidden="false" customHeight="true" outlineLevel="0" collapsed="false">
      <c r="B737" s="129"/>
      <c r="C737" s="129"/>
      <c r="D737" s="129"/>
      <c r="E737" s="3"/>
      <c r="F737" s="130"/>
      <c r="G737" s="141"/>
      <c r="H737" s="141"/>
      <c r="I737" s="141"/>
      <c r="J737" s="141"/>
      <c r="K737" s="141"/>
      <c r="L737" s="141"/>
      <c r="M737" s="141"/>
      <c r="N737" s="147"/>
      <c r="O737" s="147"/>
      <c r="P737" s="147"/>
      <c r="Q737" s="129"/>
      <c r="R737" s="129"/>
      <c r="S737" s="141"/>
      <c r="T737" s="145"/>
      <c r="U737" s="139"/>
      <c r="V737" s="139"/>
      <c r="W737" s="128"/>
    </row>
    <row r="738" s="124" customFormat="true" ht="18" hidden="false" customHeight="true" outlineLevel="0" collapsed="false">
      <c r="B738" s="129"/>
      <c r="C738" s="129"/>
      <c r="D738" s="129"/>
      <c r="E738" s="3"/>
      <c r="F738" s="130"/>
      <c r="G738" s="141"/>
      <c r="H738" s="141"/>
      <c r="I738" s="141"/>
      <c r="J738" s="141"/>
      <c r="K738" s="141"/>
      <c r="L738" s="141"/>
      <c r="M738" s="141"/>
      <c r="N738" s="147"/>
      <c r="O738" s="147"/>
      <c r="P738" s="147"/>
      <c r="Q738" s="129"/>
      <c r="R738" s="129"/>
      <c r="S738" s="141"/>
      <c r="T738" s="145"/>
      <c r="U738" s="139"/>
      <c r="V738" s="139"/>
      <c r="W738" s="128"/>
    </row>
    <row r="739" s="124" customFormat="true" ht="18" hidden="false" customHeight="true" outlineLevel="0" collapsed="false">
      <c r="B739" s="129"/>
      <c r="C739" s="129"/>
      <c r="D739" s="129"/>
      <c r="E739" s="3"/>
      <c r="F739" s="130"/>
      <c r="G739" s="141"/>
      <c r="H739" s="141"/>
      <c r="I739" s="141"/>
      <c r="J739" s="141"/>
      <c r="K739" s="141"/>
      <c r="L739" s="141"/>
      <c r="M739" s="141"/>
      <c r="N739" s="147"/>
      <c r="O739" s="147"/>
      <c r="P739" s="147"/>
      <c r="Q739" s="129"/>
      <c r="R739" s="129"/>
      <c r="S739" s="141"/>
      <c r="T739" s="145"/>
      <c r="U739" s="139"/>
      <c r="V739" s="139"/>
      <c r="W739" s="128"/>
    </row>
    <row r="740" s="124" customFormat="true" ht="18" hidden="false" customHeight="true" outlineLevel="0" collapsed="false">
      <c r="B740" s="129"/>
      <c r="C740" s="129"/>
      <c r="D740" s="129"/>
      <c r="E740" s="3"/>
      <c r="F740" s="130"/>
      <c r="G740" s="141"/>
      <c r="H740" s="141"/>
      <c r="I740" s="141"/>
      <c r="J740" s="141"/>
      <c r="K740" s="141"/>
      <c r="L740" s="141"/>
      <c r="M740" s="141"/>
      <c r="N740" s="147"/>
      <c r="O740" s="147"/>
      <c r="P740" s="147"/>
      <c r="Q740" s="129"/>
      <c r="R740" s="129"/>
      <c r="S740" s="141"/>
      <c r="T740" s="145"/>
      <c r="U740" s="139"/>
      <c r="V740" s="139"/>
      <c r="W740" s="128"/>
    </row>
    <row r="741" s="124" customFormat="true" ht="18" hidden="false" customHeight="true" outlineLevel="0" collapsed="false">
      <c r="B741" s="129"/>
      <c r="C741" s="129"/>
      <c r="D741" s="129"/>
      <c r="E741" s="3"/>
      <c r="F741" s="130"/>
      <c r="G741" s="141"/>
      <c r="H741" s="141"/>
      <c r="I741" s="141"/>
      <c r="J741" s="141"/>
      <c r="K741" s="141"/>
      <c r="L741" s="141"/>
      <c r="M741" s="141"/>
      <c r="N741" s="147"/>
      <c r="O741" s="147"/>
      <c r="P741" s="147"/>
      <c r="Q741" s="129"/>
      <c r="R741" s="129"/>
      <c r="S741" s="141"/>
      <c r="T741" s="145"/>
      <c r="U741" s="139"/>
      <c r="V741" s="139"/>
      <c r="W741" s="128"/>
    </row>
    <row r="742" s="124" customFormat="true" ht="18" hidden="false" customHeight="true" outlineLevel="0" collapsed="false">
      <c r="B742" s="129"/>
      <c r="C742" s="129"/>
      <c r="D742" s="129"/>
      <c r="E742" s="3"/>
      <c r="F742" s="130"/>
      <c r="G742" s="141"/>
      <c r="H742" s="141"/>
      <c r="I742" s="141"/>
      <c r="J742" s="141"/>
      <c r="K742" s="141"/>
      <c r="L742" s="141"/>
      <c r="M742" s="141"/>
      <c r="N742" s="147"/>
      <c r="O742" s="147"/>
      <c r="P742" s="147"/>
      <c r="Q742" s="129"/>
      <c r="R742" s="129"/>
      <c r="S742" s="141"/>
      <c r="T742" s="145"/>
      <c r="U742" s="139"/>
      <c r="V742" s="139"/>
      <c r="W742" s="128"/>
    </row>
    <row r="743" s="124" customFormat="true" ht="18" hidden="false" customHeight="true" outlineLevel="0" collapsed="false">
      <c r="B743" s="129"/>
      <c r="C743" s="129"/>
      <c r="D743" s="129"/>
      <c r="E743" s="3"/>
      <c r="F743" s="130"/>
      <c r="G743" s="141"/>
      <c r="H743" s="141"/>
      <c r="I743" s="141"/>
      <c r="J743" s="141"/>
      <c r="K743" s="141"/>
      <c r="L743" s="141"/>
      <c r="M743" s="141"/>
      <c r="N743" s="147"/>
      <c r="O743" s="147"/>
      <c r="P743" s="147"/>
      <c r="Q743" s="129"/>
      <c r="R743" s="129"/>
      <c r="S743" s="141"/>
      <c r="T743" s="145"/>
      <c r="U743" s="139"/>
      <c r="V743" s="139"/>
      <c r="W743" s="128"/>
    </row>
    <row r="744" s="124" customFormat="true" ht="18" hidden="false" customHeight="true" outlineLevel="0" collapsed="false">
      <c r="B744" s="129"/>
      <c r="C744" s="129"/>
      <c r="D744" s="129"/>
      <c r="E744" s="3"/>
      <c r="F744" s="130"/>
      <c r="G744" s="141"/>
      <c r="H744" s="141"/>
      <c r="I744" s="141"/>
      <c r="J744" s="141"/>
      <c r="K744" s="141"/>
      <c r="L744" s="141"/>
      <c r="M744" s="141"/>
      <c r="N744" s="147"/>
      <c r="O744" s="147"/>
      <c r="P744" s="147"/>
      <c r="Q744" s="129"/>
      <c r="R744" s="129"/>
      <c r="S744" s="141"/>
      <c r="T744" s="145"/>
      <c r="U744" s="139"/>
      <c r="V744" s="139"/>
      <c r="W744" s="128"/>
    </row>
    <row r="745" s="124" customFormat="true" ht="18" hidden="false" customHeight="true" outlineLevel="0" collapsed="false">
      <c r="B745" s="129"/>
      <c r="C745" s="129"/>
      <c r="D745" s="129"/>
      <c r="E745" s="3"/>
      <c r="F745" s="130"/>
      <c r="G745" s="141"/>
      <c r="H745" s="141"/>
      <c r="I745" s="141"/>
      <c r="J745" s="141"/>
      <c r="K745" s="141"/>
      <c r="L745" s="141"/>
      <c r="M745" s="141"/>
      <c r="N745" s="147"/>
      <c r="O745" s="147"/>
      <c r="P745" s="147"/>
      <c r="Q745" s="129"/>
      <c r="R745" s="129"/>
      <c r="S745" s="141"/>
      <c r="T745" s="145"/>
      <c r="U745" s="139"/>
      <c r="V745" s="139"/>
      <c r="W745" s="128"/>
    </row>
    <row r="746" s="124" customFormat="true" ht="18" hidden="false" customHeight="true" outlineLevel="0" collapsed="false">
      <c r="B746" s="129"/>
      <c r="C746" s="129"/>
      <c r="D746" s="129"/>
      <c r="E746" s="3"/>
      <c r="F746" s="130"/>
      <c r="G746" s="141"/>
      <c r="H746" s="141"/>
      <c r="I746" s="141"/>
      <c r="J746" s="141"/>
      <c r="K746" s="141"/>
      <c r="L746" s="141"/>
      <c r="M746" s="141"/>
      <c r="N746" s="147"/>
      <c r="O746" s="147"/>
      <c r="P746" s="147"/>
      <c r="Q746" s="129"/>
      <c r="R746" s="129"/>
      <c r="S746" s="141"/>
      <c r="T746" s="145"/>
      <c r="U746" s="139"/>
      <c r="V746" s="139"/>
      <c r="W746" s="128"/>
    </row>
    <row r="747" s="124" customFormat="true" ht="18" hidden="false" customHeight="true" outlineLevel="0" collapsed="false">
      <c r="B747" s="129"/>
      <c r="C747" s="129"/>
      <c r="D747" s="129"/>
      <c r="E747" s="3"/>
      <c r="F747" s="130"/>
      <c r="G747" s="141"/>
      <c r="H747" s="141"/>
      <c r="I747" s="141"/>
      <c r="J747" s="141"/>
      <c r="K747" s="141"/>
      <c r="L747" s="141"/>
      <c r="M747" s="141"/>
      <c r="N747" s="147"/>
      <c r="O747" s="147"/>
      <c r="P747" s="147"/>
      <c r="Q747" s="129"/>
      <c r="R747" s="129"/>
      <c r="S747" s="141"/>
      <c r="T747" s="145"/>
      <c r="U747" s="139"/>
      <c r="V747" s="139"/>
      <c r="W747" s="128"/>
    </row>
    <row r="748" s="124" customFormat="true" ht="18" hidden="false" customHeight="true" outlineLevel="0" collapsed="false">
      <c r="B748" s="129"/>
      <c r="C748" s="129"/>
      <c r="D748" s="129"/>
      <c r="E748" s="3"/>
      <c r="F748" s="130"/>
      <c r="G748" s="141"/>
      <c r="H748" s="141"/>
      <c r="I748" s="141"/>
      <c r="J748" s="141"/>
      <c r="K748" s="141"/>
      <c r="L748" s="141"/>
      <c r="M748" s="141"/>
      <c r="N748" s="147"/>
      <c r="O748" s="147"/>
      <c r="P748" s="147"/>
      <c r="Q748" s="129"/>
      <c r="R748" s="129"/>
      <c r="S748" s="141"/>
      <c r="T748" s="145"/>
      <c r="U748" s="139"/>
      <c r="V748" s="139"/>
      <c r="W748" s="128"/>
    </row>
    <row r="749" s="124" customFormat="true" ht="18" hidden="false" customHeight="true" outlineLevel="0" collapsed="false">
      <c r="B749" s="129"/>
      <c r="C749" s="129"/>
      <c r="D749" s="129"/>
      <c r="E749" s="3"/>
      <c r="F749" s="130"/>
      <c r="G749" s="141"/>
      <c r="H749" s="141"/>
      <c r="I749" s="141"/>
      <c r="J749" s="141"/>
      <c r="K749" s="141"/>
      <c r="L749" s="141"/>
      <c r="M749" s="141"/>
      <c r="N749" s="147"/>
      <c r="O749" s="147"/>
      <c r="P749" s="147"/>
      <c r="Q749" s="129"/>
      <c r="R749" s="129"/>
      <c r="S749" s="141"/>
      <c r="T749" s="145"/>
      <c r="U749" s="139"/>
      <c r="V749" s="139"/>
      <c r="W749" s="128"/>
    </row>
    <row r="750" s="124" customFormat="true" ht="18" hidden="false" customHeight="true" outlineLevel="0" collapsed="false">
      <c r="B750" s="129"/>
      <c r="C750" s="129"/>
      <c r="D750" s="129"/>
      <c r="E750" s="3"/>
      <c r="F750" s="130"/>
      <c r="G750" s="141"/>
      <c r="H750" s="141"/>
      <c r="I750" s="141"/>
      <c r="J750" s="141"/>
      <c r="K750" s="141"/>
      <c r="L750" s="141"/>
      <c r="M750" s="141"/>
      <c r="N750" s="147"/>
      <c r="O750" s="147"/>
      <c r="P750" s="147"/>
      <c r="Q750" s="129"/>
      <c r="R750" s="129"/>
      <c r="S750" s="141"/>
      <c r="T750" s="145"/>
      <c r="U750" s="139"/>
      <c r="V750" s="139"/>
      <c r="W750" s="128"/>
    </row>
    <row r="751" s="124" customFormat="true" ht="18" hidden="false" customHeight="true" outlineLevel="0" collapsed="false">
      <c r="B751" s="129"/>
      <c r="C751" s="129"/>
      <c r="D751" s="129"/>
      <c r="E751" s="3"/>
      <c r="F751" s="130"/>
      <c r="G751" s="141"/>
      <c r="H751" s="141"/>
      <c r="I751" s="141"/>
      <c r="J751" s="141"/>
      <c r="K751" s="141"/>
      <c r="L751" s="141"/>
      <c r="M751" s="141"/>
      <c r="N751" s="147"/>
      <c r="O751" s="147"/>
      <c r="P751" s="147"/>
      <c r="Q751" s="129"/>
      <c r="R751" s="129"/>
      <c r="S751" s="141"/>
      <c r="T751" s="145"/>
      <c r="U751" s="139"/>
      <c r="V751" s="139"/>
      <c r="W751" s="128"/>
    </row>
    <row r="752" s="124" customFormat="true" ht="18" hidden="false" customHeight="true" outlineLevel="0" collapsed="false">
      <c r="B752" s="129"/>
      <c r="C752" s="129"/>
      <c r="D752" s="129"/>
      <c r="E752" s="3"/>
      <c r="F752" s="130"/>
      <c r="G752" s="141"/>
      <c r="H752" s="141"/>
      <c r="I752" s="141"/>
      <c r="J752" s="141"/>
      <c r="K752" s="141"/>
      <c r="L752" s="141"/>
      <c r="M752" s="141"/>
      <c r="N752" s="147"/>
      <c r="O752" s="147"/>
      <c r="P752" s="147"/>
      <c r="Q752" s="129"/>
      <c r="R752" s="129"/>
      <c r="S752" s="141"/>
      <c r="T752" s="145"/>
      <c r="U752" s="139"/>
      <c r="V752" s="139"/>
      <c r="W752" s="128"/>
    </row>
    <row r="753" s="124" customFormat="true" ht="18" hidden="false" customHeight="true" outlineLevel="0" collapsed="false">
      <c r="B753" s="129"/>
      <c r="C753" s="129"/>
      <c r="D753" s="129"/>
      <c r="E753" s="3"/>
      <c r="F753" s="130"/>
      <c r="G753" s="141"/>
      <c r="H753" s="141"/>
      <c r="I753" s="141"/>
      <c r="J753" s="141"/>
      <c r="K753" s="141"/>
      <c r="L753" s="141"/>
      <c r="M753" s="141"/>
      <c r="N753" s="147"/>
      <c r="O753" s="147"/>
      <c r="P753" s="147"/>
      <c r="Q753" s="129"/>
      <c r="R753" s="129"/>
      <c r="S753" s="141"/>
      <c r="T753" s="145"/>
      <c r="U753" s="139"/>
      <c r="V753" s="139"/>
      <c r="W753" s="128"/>
    </row>
    <row r="754" s="124" customFormat="true" ht="18" hidden="false" customHeight="true" outlineLevel="0" collapsed="false">
      <c r="B754" s="129"/>
      <c r="C754" s="129"/>
      <c r="D754" s="129"/>
      <c r="E754" s="3"/>
      <c r="F754" s="130"/>
      <c r="G754" s="141"/>
      <c r="H754" s="141"/>
      <c r="I754" s="141"/>
      <c r="J754" s="141"/>
      <c r="K754" s="141"/>
      <c r="L754" s="141"/>
      <c r="M754" s="141"/>
      <c r="N754" s="147"/>
      <c r="O754" s="147"/>
      <c r="P754" s="147"/>
      <c r="Q754" s="129"/>
      <c r="R754" s="129"/>
      <c r="S754" s="141"/>
      <c r="T754" s="145"/>
      <c r="U754" s="139"/>
      <c r="V754" s="139"/>
      <c r="W754" s="128"/>
    </row>
    <row r="755" s="124" customFormat="true" ht="18" hidden="false" customHeight="true" outlineLevel="0" collapsed="false">
      <c r="B755" s="129"/>
      <c r="C755" s="129"/>
      <c r="D755" s="129"/>
      <c r="E755" s="3"/>
      <c r="F755" s="130"/>
      <c r="G755" s="141"/>
      <c r="H755" s="141"/>
      <c r="I755" s="141"/>
      <c r="J755" s="141"/>
      <c r="K755" s="141"/>
      <c r="L755" s="141"/>
      <c r="M755" s="141"/>
      <c r="N755" s="147"/>
      <c r="O755" s="147"/>
      <c r="P755" s="147"/>
      <c r="Q755" s="129"/>
      <c r="R755" s="129"/>
      <c r="S755" s="141"/>
      <c r="T755" s="145"/>
      <c r="U755" s="139"/>
      <c r="V755" s="139"/>
      <c r="W755" s="128"/>
    </row>
    <row r="756" s="124" customFormat="true" ht="18" hidden="false" customHeight="true" outlineLevel="0" collapsed="false">
      <c r="B756" s="129"/>
      <c r="C756" s="129"/>
      <c r="D756" s="129"/>
      <c r="E756" s="3"/>
      <c r="F756" s="130"/>
      <c r="G756" s="141"/>
      <c r="H756" s="141"/>
      <c r="I756" s="141"/>
      <c r="J756" s="141"/>
      <c r="K756" s="141"/>
      <c r="L756" s="141"/>
      <c r="M756" s="141"/>
      <c r="N756" s="147"/>
      <c r="O756" s="147"/>
      <c r="P756" s="147"/>
      <c r="Q756" s="129"/>
      <c r="R756" s="129"/>
      <c r="S756" s="141"/>
      <c r="T756" s="145"/>
      <c r="U756" s="139"/>
      <c r="V756" s="139"/>
      <c r="W756" s="128"/>
    </row>
    <row r="757" s="124" customFormat="true" ht="18" hidden="false" customHeight="true" outlineLevel="0" collapsed="false">
      <c r="B757" s="129"/>
      <c r="C757" s="129"/>
      <c r="D757" s="129"/>
      <c r="E757" s="3"/>
      <c r="F757" s="130"/>
      <c r="G757" s="141"/>
      <c r="H757" s="141"/>
      <c r="I757" s="141"/>
      <c r="J757" s="141"/>
      <c r="K757" s="141"/>
      <c r="L757" s="141"/>
      <c r="M757" s="141"/>
      <c r="N757" s="147"/>
      <c r="O757" s="147"/>
      <c r="P757" s="147"/>
      <c r="Q757" s="129"/>
      <c r="R757" s="129"/>
      <c r="S757" s="141"/>
      <c r="T757" s="145"/>
      <c r="U757" s="139"/>
      <c r="V757" s="139"/>
      <c r="W757" s="128"/>
    </row>
    <row r="758" s="124" customFormat="true" ht="18" hidden="false" customHeight="true" outlineLevel="0" collapsed="false">
      <c r="B758" s="129"/>
      <c r="C758" s="129"/>
      <c r="D758" s="129"/>
      <c r="E758" s="3"/>
      <c r="F758" s="130"/>
      <c r="G758" s="141"/>
      <c r="H758" s="141"/>
      <c r="I758" s="141"/>
      <c r="J758" s="141"/>
      <c r="K758" s="141"/>
      <c r="L758" s="141"/>
      <c r="M758" s="141"/>
      <c r="N758" s="147"/>
      <c r="O758" s="147"/>
      <c r="P758" s="147"/>
      <c r="Q758" s="129"/>
      <c r="R758" s="129"/>
      <c r="S758" s="141"/>
      <c r="T758" s="145"/>
      <c r="U758" s="139"/>
      <c r="V758" s="139"/>
      <c r="W758" s="128"/>
    </row>
    <row r="759" s="124" customFormat="true" ht="18" hidden="false" customHeight="true" outlineLevel="0" collapsed="false">
      <c r="B759" s="129"/>
      <c r="C759" s="129"/>
      <c r="D759" s="129"/>
      <c r="E759" s="3"/>
      <c r="F759" s="130"/>
      <c r="G759" s="141"/>
      <c r="H759" s="141"/>
      <c r="I759" s="141"/>
      <c r="J759" s="141"/>
      <c r="K759" s="141"/>
      <c r="L759" s="141"/>
      <c r="M759" s="141"/>
      <c r="N759" s="147"/>
      <c r="O759" s="147"/>
      <c r="P759" s="147"/>
      <c r="Q759" s="129"/>
      <c r="R759" s="129"/>
      <c r="S759" s="141"/>
      <c r="T759" s="145"/>
      <c r="U759" s="139"/>
      <c r="V759" s="139"/>
      <c r="W759" s="128"/>
    </row>
    <row r="760" s="124" customFormat="true" ht="18" hidden="false" customHeight="true" outlineLevel="0" collapsed="false">
      <c r="B760" s="129"/>
      <c r="C760" s="129"/>
      <c r="D760" s="129"/>
      <c r="E760" s="3"/>
      <c r="F760" s="130"/>
      <c r="G760" s="141"/>
      <c r="H760" s="141"/>
      <c r="I760" s="141"/>
      <c r="J760" s="141"/>
      <c r="K760" s="141"/>
      <c r="L760" s="141"/>
      <c r="M760" s="141"/>
      <c r="N760" s="147"/>
      <c r="O760" s="147"/>
      <c r="P760" s="147"/>
      <c r="Q760" s="129"/>
      <c r="R760" s="129"/>
      <c r="S760" s="141"/>
      <c r="T760" s="145"/>
      <c r="U760" s="139"/>
      <c r="V760" s="139"/>
      <c r="W760" s="128"/>
    </row>
    <row r="761" s="124" customFormat="true" ht="18" hidden="false" customHeight="true" outlineLevel="0" collapsed="false">
      <c r="B761" s="129"/>
      <c r="C761" s="129"/>
      <c r="D761" s="129"/>
      <c r="E761" s="3"/>
      <c r="F761" s="130"/>
      <c r="G761" s="141"/>
      <c r="H761" s="141"/>
      <c r="I761" s="141"/>
      <c r="J761" s="141"/>
      <c r="K761" s="141"/>
      <c r="L761" s="141"/>
      <c r="M761" s="141"/>
      <c r="N761" s="147"/>
      <c r="O761" s="147"/>
      <c r="P761" s="147"/>
      <c r="Q761" s="129"/>
      <c r="R761" s="129"/>
      <c r="S761" s="141"/>
      <c r="T761" s="145"/>
      <c r="U761" s="139"/>
      <c r="V761" s="139"/>
      <c r="W761" s="128"/>
    </row>
    <row r="762" s="124" customFormat="true" ht="18" hidden="false" customHeight="true" outlineLevel="0" collapsed="false">
      <c r="B762" s="129"/>
      <c r="C762" s="129"/>
      <c r="D762" s="129"/>
      <c r="E762" s="3"/>
      <c r="F762" s="130"/>
      <c r="G762" s="141"/>
      <c r="H762" s="141"/>
      <c r="I762" s="141"/>
      <c r="J762" s="141"/>
      <c r="K762" s="141"/>
      <c r="L762" s="141"/>
      <c r="M762" s="141"/>
      <c r="N762" s="147"/>
      <c r="O762" s="147"/>
      <c r="P762" s="147"/>
      <c r="Q762" s="129"/>
      <c r="R762" s="129"/>
      <c r="S762" s="141"/>
      <c r="T762" s="145"/>
      <c r="U762" s="139"/>
      <c r="V762" s="139"/>
      <c r="W762" s="128"/>
    </row>
    <row r="763" s="124" customFormat="true" ht="18" hidden="false" customHeight="true" outlineLevel="0" collapsed="false">
      <c r="B763" s="129"/>
      <c r="C763" s="129"/>
      <c r="D763" s="129"/>
      <c r="E763" s="3"/>
      <c r="F763" s="130"/>
      <c r="G763" s="141"/>
      <c r="H763" s="141"/>
      <c r="I763" s="141"/>
      <c r="J763" s="141"/>
      <c r="K763" s="141"/>
      <c r="L763" s="141"/>
      <c r="M763" s="141"/>
      <c r="N763" s="147"/>
      <c r="O763" s="147"/>
      <c r="P763" s="147"/>
      <c r="Q763" s="129"/>
      <c r="R763" s="129"/>
      <c r="S763" s="141"/>
      <c r="T763" s="145"/>
      <c r="U763" s="139"/>
      <c r="V763" s="139"/>
      <c r="W763" s="128"/>
    </row>
    <row r="764" s="124" customFormat="true" ht="18" hidden="false" customHeight="true" outlineLevel="0" collapsed="false">
      <c r="B764" s="129"/>
      <c r="C764" s="129"/>
      <c r="D764" s="129"/>
      <c r="E764" s="3"/>
      <c r="F764" s="130"/>
      <c r="G764" s="141"/>
      <c r="H764" s="141"/>
      <c r="I764" s="141"/>
      <c r="J764" s="141"/>
      <c r="K764" s="141"/>
      <c r="L764" s="141"/>
      <c r="M764" s="141"/>
      <c r="N764" s="147"/>
      <c r="O764" s="147"/>
      <c r="P764" s="147"/>
      <c r="Q764" s="129"/>
      <c r="R764" s="129"/>
      <c r="S764" s="141"/>
      <c r="T764" s="145"/>
      <c r="U764" s="139"/>
      <c r="V764" s="139"/>
      <c r="W764" s="128"/>
    </row>
    <row r="765" s="124" customFormat="true" ht="18" hidden="false" customHeight="true" outlineLevel="0" collapsed="false">
      <c r="B765" s="129"/>
      <c r="C765" s="129"/>
      <c r="D765" s="129"/>
      <c r="E765" s="3"/>
      <c r="F765" s="130"/>
      <c r="G765" s="141"/>
      <c r="H765" s="141"/>
      <c r="I765" s="141"/>
      <c r="J765" s="141"/>
      <c r="K765" s="141"/>
      <c r="L765" s="141"/>
      <c r="M765" s="141"/>
      <c r="N765" s="147"/>
      <c r="O765" s="147"/>
      <c r="P765" s="147"/>
      <c r="Q765" s="129"/>
      <c r="R765" s="129"/>
      <c r="S765" s="141"/>
      <c r="T765" s="145"/>
      <c r="U765" s="139"/>
      <c r="V765" s="139"/>
      <c r="W765" s="128"/>
    </row>
    <row r="766" s="124" customFormat="true" ht="18" hidden="false" customHeight="true" outlineLevel="0" collapsed="false">
      <c r="B766" s="129"/>
      <c r="C766" s="129"/>
      <c r="D766" s="129"/>
      <c r="E766" s="3"/>
      <c r="F766" s="130"/>
      <c r="G766" s="141"/>
      <c r="H766" s="141"/>
      <c r="I766" s="141"/>
      <c r="J766" s="141"/>
      <c r="K766" s="141"/>
      <c r="L766" s="141"/>
      <c r="M766" s="141"/>
      <c r="N766" s="147"/>
      <c r="O766" s="147"/>
      <c r="P766" s="147"/>
      <c r="Q766" s="129"/>
      <c r="R766" s="129"/>
      <c r="S766" s="141"/>
      <c r="T766" s="145"/>
      <c r="U766" s="139"/>
      <c r="V766" s="139"/>
      <c r="W766" s="128"/>
    </row>
    <row r="767" s="124" customFormat="true" ht="18" hidden="false" customHeight="true" outlineLevel="0" collapsed="false">
      <c r="B767" s="129"/>
      <c r="C767" s="129"/>
      <c r="D767" s="129"/>
      <c r="E767" s="3"/>
      <c r="F767" s="130"/>
      <c r="G767" s="141"/>
      <c r="H767" s="141"/>
      <c r="I767" s="141"/>
      <c r="J767" s="141"/>
      <c r="K767" s="141"/>
      <c r="L767" s="141"/>
      <c r="M767" s="141"/>
      <c r="N767" s="147"/>
      <c r="O767" s="147"/>
      <c r="P767" s="147"/>
      <c r="Q767" s="129"/>
      <c r="R767" s="129"/>
      <c r="S767" s="141"/>
      <c r="T767" s="145"/>
      <c r="U767" s="139"/>
      <c r="V767" s="139"/>
      <c r="W767" s="128"/>
    </row>
    <row r="768" s="124" customFormat="true" ht="18" hidden="false" customHeight="true" outlineLevel="0" collapsed="false">
      <c r="B768" s="129"/>
      <c r="C768" s="129"/>
      <c r="D768" s="129"/>
      <c r="E768" s="3"/>
      <c r="F768" s="130"/>
      <c r="G768" s="141"/>
      <c r="H768" s="141"/>
      <c r="I768" s="141"/>
      <c r="J768" s="141"/>
      <c r="K768" s="141"/>
      <c r="L768" s="141"/>
      <c r="M768" s="141"/>
      <c r="N768" s="147"/>
      <c r="O768" s="147"/>
      <c r="P768" s="147"/>
      <c r="Q768" s="129"/>
      <c r="R768" s="129"/>
      <c r="S768" s="141"/>
      <c r="T768" s="145"/>
      <c r="U768" s="139"/>
      <c r="V768" s="139"/>
      <c r="W768" s="128"/>
    </row>
    <row r="769" s="124" customFormat="true" ht="18" hidden="false" customHeight="true" outlineLevel="0" collapsed="false">
      <c r="B769" s="129"/>
      <c r="C769" s="129"/>
      <c r="D769" s="129"/>
      <c r="E769" s="3"/>
      <c r="F769" s="130"/>
      <c r="G769" s="141"/>
      <c r="H769" s="141"/>
      <c r="I769" s="141"/>
      <c r="J769" s="141"/>
      <c r="K769" s="141"/>
      <c r="L769" s="141"/>
      <c r="M769" s="141"/>
      <c r="N769" s="147"/>
      <c r="O769" s="147"/>
      <c r="P769" s="147"/>
      <c r="Q769" s="129"/>
      <c r="R769" s="129"/>
      <c r="S769" s="141"/>
      <c r="T769" s="145"/>
      <c r="U769" s="139"/>
      <c r="V769" s="139"/>
      <c r="W769" s="128"/>
    </row>
    <row r="770" s="124" customFormat="true" ht="18" hidden="false" customHeight="true" outlineLevel="0" collapsed="false">
      <c r="B770" s="129"/>
      <c r="C770" s="129"/>
      <c r="D770" s="129"/>
      <c r="E770" s="3"/>
      <c r="F770" s="130"/>
      <c r="G770" s="141"/>
      <c r="H770" s="141"/>
      <c r="I770" s="141"/>
      <c r="J770" s="141"/>
      <c r="K770" s="141"/>
      <c r="L770" s="141"/>
      <c r="M770" s="141"/>
      <c r="N770" s="147"/>
      <c r="O770" s="147"/>
      <c r="P770" s="147"/>
      <c r="Q770" s="129"/>
      <c r="R770" s="129"/>
      <c r="S770" s="141"/>
      <c r="T770" s="145"/>
      <c r="U770" s="139"/>
      <c r="V770" s="139"/>
      <c r="W770" s="128"/>
    </row>
    <row r="771" s="124" customFormat="true" ht="18" hidden="false" customHeight="true" outlineLevel="0" collapsed="false">
      <c r="B771" s="129"/>
      <c r="C771" s="129"/>
      <c r="D771" s="129"/>
      <c r="E771" s="3"/>
      <c r="F771" s="130"/>
      <c r="G771" s="141"/>
      <c r="H771" s="141"/>
      <c r="I771" s="141"/>
      <c r="J771" s="141"/>
      <c r="K771" s="141"/>
      <c r="L771" s="141"/>
      <c r="M771" s="141"/>
      <c r="N771" s="147"/>
      <c r="O771" s="147"/>
      <c r="P771" s="147"/>
      <c r="Q771" s="129"/>
      <c r="R771" s="129"/>
      <c r="S771" s="141"/>
      <c r="T771" s="145"/>
      <c r="U771" s="139"/>
      <c r="V771" s="139"/>
      <c r="W771" s="128"/>
    </row>
    <row r="772" s="124" customFormat="true" ht="18" hidden="false" customHeight="true" outlineLevel="0" collapsed="false">
      <c r="B772" s="129"/>
      <c r="C772" s="129"/>
      <c r="D772" s="129"/>
      <c r="E772" s="3"/>
      <c r="F772" s="130"/>
      <c r="G772" s="141"/>
      <c r="H772" s="141"/>
      <c r="I772" s="141"/>
      <c r="J772" s="141"/>
      <c r="K772" s="141"/>
      <c r="L772" s="141"/>
      <c r="M772" s="141"/>
      <c r="N772" s="147"/>
      <c r="O772" s="147"/>
      <c r="P772" s="147"/>
      <c r="Q772" s="129"/>
      <c r="R772" s="129"/>
      <c r="S772" s="141"/>
      <c r="T772" s="145"/>
      <c r="U772" s="139"/>
      <c r="V772" s="139"/>
      <c r="W772" s="128"/>
    </row>
    <row r="773" s="124" customFormat="true" ht="18" hidden="false" customHeight="true" outlineLevel="0" collapsed="false">
      <c r="B773" s="129"/>
      <c r="C773" s="129"/>
      <c r="D773" s="129"/>
      <c r="E773" s="3"/>
      <c r="F773" s="130"/>
      <c r="G773" s="141"/>
      <c r="H773" s="141"/>
      <c r="I773" s="141"/>
      <c r="J773" s="141"/>
      <c r="K773" s="141"/>
      <c r="L773" s="141"/>
      <c r="M773" s="141"/>
      <c r="N773" s="147"/>
      <c r="O773" s="147"/>
      <c r="P773" s="147"/>
      <c r="Q773" s="129"/>
      <c r="R773" s="129"/>
      <c r="S773" s="141"/>
      <c r="T773" s="145"/>
      <c r="U773" s="139"/>
      <c r="V773" s="139"/>
      <c r="W773" s="128"/>
    </row>
    <row r="774" s="124" customFormat="true" ht="18" hidden="false" customHeight="true" outlineLevel="0" collapsed="false">
      <c r="B774" s="129"/>
      <c r="C774" s="129"/>
      <c r="D774" s="129"/>
      <c r="E774" s="3"/>
      <c r="F774" s="130"/>
      <c r="G774" s="141"/>
      <c r="H774" s="141"/>
      <c r="I774" s="141"/>
      <c r="J774" s="141"/>
      <c r="K774" s="141"/>
      <c r="L774" s="141"/>
      <c r="M774" s="141"/>
      <c r="N774" s="147"/>
      <c r="O774" s="147"/>
      <c r="P774" s="147"/>
      <c r="Q774" s="129"/>
      <c r="R774" s="129"/>
      <c r="S774" s="141"/>
      <c r="T774" s="145"/>
      <c r="U774" s="139"/>
      <c r="V774" s="139"/>
      <c r="W774" s="128"/>
    </row>
    <row r="775" s="124" customFormat="true" ht="18" hidden="false" customHeight="true" outlineLevel="0" collapsed="false">
      <c r="B775" s="129"/>
      <c r="C775" s="129"/>
      <c r="D775" s="129"/>
      <c r="E775" s="3"/>
      <c r="F775" s="130"/>
      <c r="G775" s="141"/>
      <c r="H775" s="141"/>
      <c r="I775" s="141"/>
      <c r="J775" s="141"/>
      <c r="K775" s="141"/>
      <c r="L775" s="141"/>
      <c r="M775" s="141"/>
      <c r="N775" s="147"/>
      <c r="O775" s="147"/>
      <c r="P775" s="147"/>
      <c r="Q775" s="129"/>
      <c r="R775" s="129"/>
      <c r="S775" s="141"/>
      <c r="T775" s="145"/>
      <c r="U775" s="139"/>
      <c r="V775" s="139"/>
      <c r="W775" s="128"/>
    </row>
    <row r="776" s="124" customFormat="true" ht="18" hidden="false" customHeight="true" outlineLevel="0" collapsed="false">
      <c r="B776" s="129"/>
      <c r="C776" s="129"/>
      <c r="D776" s="129"/>
      <c r="E776" s="3"/>
      <c r="F776" s="130"/>
      <c r="G776" s="141"/>
      <c r="H776" s="141"/>
      <c r="I776" s="141"/>
      <c r="J776" s="141"/>
      <c r="K776" s="141"/>
      <c r="L776" s="141"/>
      <c r="M776" s="141"/>
      <c r="N776" s="147"/>
      <c r="O776" s="147"/>
      <c r="P776" s="147"/>
      <c r="Q776" s="129"/>
      <c r="R776" s="129"/>
      <c r="S776" s="141"/>
      <c r="T776" s="145"/>
      <c r="U776" s="139"/>
      <c r="V776" s="139"/>
      <c r="W776" s="128"/>
    </row>
    <row r="777" s="124" customFormat="true" ht="18" hidden="false" customHeight="true" outlineLevel="0" collapsed="false">
      <c r="B777" s="129"/>
      <c r="C777" s="129"/>
      <c r="D777" s="129"/>
      <c r="E777" s="3"/>
      <c r="F777" s="130"/>
      <c r="G777" s="141"/>
      <c r="H777" s="141"/>
      <c r="I777" s="141"/>
      <c r="J777" s="141"/>
      <c r="K777" s="141"/>
      <c r="L777" s="141"/>
      <c r="M777" s="141"/>
      <c r="N777" s="147"/>
      <c r="O777" s="147"/>
      <c r="P777" s="147"/>
      <c r="Q777" s="129"/>
      <c r="R777" s="129"/>
      <c r="S777" s="141"/>
      <c r="T777" s="145"/>
      <c r="U777" s="139"/>
      <c r="V777" s="139"/>
      <c r="W777" s="128"/>
    </row>
    <row r="778" s="124" customFormat="true" ht="18" hidden="false" customHeight="true" outlineLevel="0" collapsed="false">
      <c r="B778" s="129"/>
      <c r="C778" s="129"/>
      <c r="D778" s="129"/>
      <c r="E778" s="3"/>
      <c r="F778" s="130"/>
      <c r="G778" s="141"/>
      <c r="H778" s="141"/>
      <c r="I778" s="141"/>
      <c r="J778" s="141"/>
      <c r="K778" s="141"/>
      <c r="L778" s="141"/>
      <c r="M778" s="141"/>
      <c r="N778" s="147"/>
      <c r="O778" s="147"/>
      <c r="P778" s="147"/>
      <c r="Q778" s="129"/>
      <c r="R778" s="129"/>
      <c r="S778" s="141"/>
      <c r="T778" s="145"/>
      <c r="U778" s="139"/>
      <c r="V778" s="139"/>
      <c r="W778" s="128"/>
    </row>
    <row r="779" s="124" customFormat="true" ht="18" hidden="false" customHeight="true" outlineLevel="0" collapsed="false">
      <c r="B779" s="129"/>
      <c r="C779" s="129"/>
      <c r="D779" s="129"/>
      <c r="E779" s="3"/>
      <c r="F779" s="130"/>
      <c r="G779" s="141"/>
      <c r="H779" s="141"/>
      <c r="I779" s="141"/>
      <c r="J779" s="141"/>
      <c r="K779" s="141"/>
      <c r="L779" s="141"/>
      <c r="M779" s="141"/>
      <c r="N779" s="147"/>
      <c r="O779" s="147"/>
      <c r="P779" s="147"/>
      <c r="Q779" s="129"/>
      <c r="R779" s="129"/>
      <c r="S779" s="141"/>
      <c r="T779" s="145"/>
      <c r="U779" s="139"/>
      <c r="V779" s="139"/>
      <c r="W779" s="128"/>
    </row>
    <row r="780" s="124" customFormat="true" ht="18" hidden="false" customHeight="true" outlineLevel="0" collapsed="false">
      <c r="B780" s="129"/>
      <c r="C780" s="129"/>
      <c r="D780" s="129"/>
      <c r="E780" s="3"/>
      <c r="F780" s="130"/>
      <c r="G780" s="141"/>
      <c r="H780" s="141"/>
      <c r="I780" s="141"/>
      <c r="J780" s="141"/>
      <c r="K780" s="141"/>
      <c r="L780" s="141"/>
      <c r="M780" s="141"/>
      <c r="N780" s="147"/>
      <c r="O780" s="147"/>
      <c r="P780" s="147"/>
      <c r="Q780" s="129"/>
      <c r="R780" s="129"/>
      <c r="S780" s="141"/>
      <c r="T780" s="145"/>
      <c r="U780" s="139"/>
      <c r="V780" s="139"/>
      <c r="W780" s="128"/>
    </row>
    <row r="781" s="124" customFormat="true" ht="18" hidden="false" customHeight="true" outlineLevel="0" collapsed="false">
      <c r="B781" s="129"/>
      <c r="C781" s="129"/>
      <c r="D781" s="129"/>
      <c r="E781" s="3"/>
      <c r="F781" s="130"/>
      <c r="G781" s="141"/>
      <c r="H781" s="141"/>
      <c r="I781" s="141"/>
      <c r="J781" s="141"/>
      <c r="K781" s="141"/>
      <c r="L781" s="141"/>
      <c r="M781" s="141"/>
      <c r="N781" s="147"/>
      <c r="O781" s="147"/>
      <c r="P781" s="147"/>
      <c r="Q781" s="129"/>
      <c r="R781" s="129"/>
      <c r="S781" s="141"/>
      <c r="T781" s="145"/>
      <c r="U781" s="139"/>
      <c r="V781" s="139"/>
      <c r="W781" s="128"/>
    </row>
    <row r="782" s="124" customFormat="true" ht="18" hidden="false" customHeight="true" outlineLevel="0" collapsed="false">
      <c r="B782" s="129"/>
      <c r="C782" s="129"/>
      <c r="D782" s="129"/>
      <c r="E782" s="3"/>
      <c r="F782" s="130"/>
      <c r="G782" s="141"/>
      <c r="H782" s="141"/>
      <c r="I782" s="141"/>
      <c r="J782" s="141"/>
      <c r="K782" s="141"/>
      <c r="L782" s="141"/>
      <c r="M782" s="141"/>
      <c r="N782" s="147"/>
      <c r="O782" s="147"/>
      <c r="P782" s="147"/>
      <c r="Q782" s="129"/>
      <c r="R782" s="129"/>
      <c r="S782" s="141"/>
      <c r="T782" s="145"/>
      <c r="U782" s="139"/>
      <c r="V782" s="139"/>
      <c r="W782" s="128"/>
    </row>
    <row r="783" s="124" customFormat="true" ht="18" hidden="false" customHeight="true" outlineLevel="0" collapsed="false">
      <c r="B783" s="129"/>
      <c r="C783" s="129"/>
      <c r="D783" s="129"/>
      <c r="E783" s="3"/>
      <c r="F783" s="130"/>
      <c r="G783" s="141"/>
      <c r="H783" s="141"/>
      <c r="I783" s="141"/>
      <c r="J783" s="141"/>
      <c r="K783" s="141"/>
      <c r="L783" s="141"/>
      <c r="M783" s="141"/>
      <c r="N783" s="147"/>
      <c r="O783" s="147"/>
      <c r="P783" s="147"/>
      <c r="Q783" s="129"/>
      <c r="R783" s="129"/>
      <c r="S783" s="141"/>
      <c r="T783" s="145"/>
      <c r="U783" s="139"/>
      <c r="V783" s="139"/>
      <c r="W783" s="128"/>
    </row>
    <row r="784" s="124" customFormat="true" ht="18" hidden="false" customHeight="true" outlineLevel="0" collapsed="false">
      <c r="B784" s="129"/>
      <c r="C784" s="129"/>
      <c r="D784" s="129"/>
      <c r="E784" s="3"/>
      <c r="F784" s="130"/>
      <c r="G784" s="141"/>
      <c r="H784" s="141"/>
      <c r="I784" s="141"/>
      <c r="J784" s="141"/>
      <c r="K784" s="141"/>
      <c r="L784" s="141"/>
      <c r="M784" s="141"/>
      <c r="N784" s="147"/>
      <c r="O784" s="147"/>
      <c r="P784" s="147"/>
      <c r="Q784" s="129"/>
      <c r="R784" s="129"/>
      <c r="S784" s="141"/>
      <c r="T784" s="145"/>
      <c r="U784" s="139"/>
      <c r="V784" s="139"/>
      <c r="W784" s="128"/>
    </row>
    <row r="785" s="124" customFormat="true" ht="18" hidden="false" customHeight="true" outlineLevel="0" collapsed="false">
      <c r="B785" s="129"/>
      <c r="C785" s="129"/>
      <c r="D785" s="129"/>
      <c r="E785" s="3"/>
      <c r="F785" s="130"/>
      <c r="G785" s="141"/>
      <c r="H785" s="141"/>
      <c r="I785" s="141"/>
      <c r="J785" s="141"/>
      <c r="K785" s="141"/>
      <c r="L785" s="141"/>
      <c r="M785" s="141"/>
      <c r="N785" s="147"/>
      <c r="O785" s="147"/>
      <c r="P785" s="147"/>
      <c r="Q785" s="129"/>
      <c r="R785" s="129"/>
      <c r="S785" s="141"/>
      <c r="T785" s="145"/>
      <c r="U785" s="139"/>
      <c r="V785" s="139"/>
      <c r="W785" s="128"/>
    </row>
    <row r="786" s="124" customFormat="true" ht="18" hidden="false" customHeight="true" outlineLevel="0" collapsed="false">
      <c r="B786" s="129"/>
      <c r="C786" s="129"/>
      <c r="D786" s="129"/>
      <c r="E786" s="3"/>
      <c r="F786" s="130"/>
      <c r="G786" s="141"/>
      <c r="H786" s="141"/>
      <c r="I786" s="141"/>
      <c r="J786" s="141"/>
      <c r="K786" s="141"/>
      <c r="L786" s="141"/>
      <c r="M786" s="141"/>
      <c r="N786" s="147"/>
      <c r="O786" s="147"/>
      <c r="P786" s="147"/>
      <c r="Q786" s="129"/>
      <c r="R786" s="129"/>
      <c r="S786" s="141"/>
      <c r="T786" s="145"/>
      <c r="U786" s="139"/>
      <c r="V786" s="139"/>
      <c r="W786" s="128"/>
    </row>
    <row r="787" s="124" customFormat="true" ht="18" hidden="false" customHeight="true" outlineLevel="0" collapsed="false">
      <c r="B787" s="129"/>
      <c r="C787" s="129"/>
      <c r="D787" s="129"/>
      <c r="E787" s="3"/>
      <c r="F787" s="130"/>
      <c r="G787" s="141"/>
      <c r="H787" s="141"/>
      <c r="I787" s="141"/>
      <c r="J787" s="141"/>
      <c r="K787" s="141"/>
      <c r="L787" s="141"/>
      <c r="M787" s="141"/>
      <c r="N787" s="147"/>
      <c r="O787" s="147"/>
      <c r="P787" s="147"/>
      <c r="Q787" s="129"/>
      <c r="R787" s="129"/>
      <c r="S787" s="141"/>
      <c r="T787" s="145"/>
      <c r="U787" s="139"/>
      <c r="V787" s="139"/>
      <c r="W787" s="128"/>
    </row>
    <row r="788" s="124" customFormat="true" ht="18" hidden="false" customHeight="true" outlineLevel="0" collapsed="false">
      <c r="B788" s="129"/>
      <c r="C788" s="129"/>
      <c r="D788" s="129"/>
      <c r="E788" s="3"/>
      <c r="F788" s="130"/>
      <c r="G788" s="141"/>
      <c r="H788" s="141"/>
      <c r="I788" s="141"/>
      <c r="J788" s="141"/>
      <c r="K788" s="141"/>
      <c r="L788" s="141"/>
      <c r="M788" s="141"/>
      <c r="N788" s="147"/>
      <c r="O788" s="147"/>
      <c r="P788" s="147"/>
      <c r="Q788" s="129"/>
      <c r="R788" s="129"/>
      <c r="S788" s="141"/>
      <c r="T788" s="145"/>
      <c r="U788" s="139"/>
      <c r="V788" s="139"/>
      <c r="W788" s="128"/>
    </row>
    <row r="789" s="124" customFormat="true" ht="18" hidden="false" customHeight="true" outlineLevel="0" collapsed="false">
      <c r="B789" s="129"/>
      <c r="C789" s="129"/>
      <c r="D789" s="129"/>
      <c r="E789" s="3"/>
      <c r="F789" s="130"/>
      <c r="G789" s="141"/>
      <c r="H789" s="141"/>
      <c r="I789" s="141"/>
      <c r="J789" s="141"/>
      <c r="K789" s="141"/>
      <c r="L789" s="141"/>
      <c r="M789" s="141"/>
      <c r="N789" s="147"/>
      <c r="O789" s="147"/>
      <c r="P789" s="147"/>
      <c r="Q789" s="129"/>
      <c r="R789" s="129"/>
      <c r="S789" s="141"/>
      <c r="T789" s="145"/>
      <c r="U789" s="139"/>
      <c r="V789" s="139"/>
      <c r="W789" s="128"/>
    </row>
    <row r="790" s="124" customFormat="true" ht="18" hidden="false" customHeight="true" outlineLevel="0" collapsed="false">
      <c r="B790" s="129"/>
      <c r="C790" s="129"/>
      <c r="D790" s="129"/>
      <c r="E790" s="3"/>
      <c r="F790" s="130"/>
      <c r="G790" s="141"/>
      <c r="H790" s="141"/>
      <c r="I790" s="141"/>
      <c r="J790" s="141"/>
      <c r="K790" s="141"/>
      <c r="L790" s="141"/>
      <c r="M790" s="141"/>
      <c r="N790" s="147"/>
      <c r="O790" s="147"/>
      <c r="P790" s="147"/>
      <c r="Q790" s="129"/>
      <c r="R790" s="129"/>
      <c r="S790" s="141"/>
      <c r="T790" s="145"/>
      <c r="U790" s="139"/>
      <c r="V790" s="139"/>
      <c r="W790" s="128"/>
    </row>
    <row r="791" s="124" customFormat="true" ht="18" hidden="false" customHeight="true" outlineLevel="0" collapsed="false">
      <c r="B791" s="129"/>
      <c r="C791" s="129"/>
      <c r="D791" s="129"/>
      <c r="E791" s="3"/>
      <c r="F791" s="130"/>
      <c r="G791" s="141"/>
      <c r="H791" s="141"/>
      <c r="I791" s="141"/>
      <c r="J791" s="141"/>
      <c r="K791" s="141"/>
      <c r="L791" s="141"/>
      <c r="M791" s="141"/>
      <c r="N791" s="147"/>
      <c r="O791" s="147"/>
      <c r="P791" s="147"/>
      <c r="Q791" s="129"/>
      <c r="R791" s="129"/>
      <c r="S791" s="141"/>
      <c r="T791" s="145"/>
      <c r="U791" s="139"/>
      <c r="V791" s="139"/>
      <c r="W791" s="128"/>
    </row>
    <row r="792" s="124" customFormat="true" ht="18" hidden="false" customHeight="true" outlineLevel="0" collapsed="false">
      <c r="B792" s="129"/>
      <c r="C792" s="129"/>
      <c r="D792" s="129"/>
      <c r="E792" s="3"/>
      <c r="F792" s="130"/>
      <c r="G792" s="141"/>
      <c r="H792" s="141"/>
      <c r="I792" s="141"/>
      <c r="J792" s="141"/>
      <c r="K792" s="141"/>
      <c r="L792" s="141"/>
      <c r="M792" s="141"/>
      <c r="N792" s="147"/>
      <c r="O792" s="147"/>
      <c r="P792" s="147"/>
      <c r="Q792" s="129"/>
      <c r="R792" s="129"/>
      <c r="S792" s="141"/>
      <c r="T792" s="145"/>
      <c r="U792" s="139"/>
      <c r="V792" s="139"/>
      <c r="W792" s="128"/>
    </row>
    <row r="793" s="124" customFormat="true" ht="18" hidden="false" customHeight="true" outlineLevel="0" collapsed="false">
      <c r="B793" s="129"/>
      <c r="C793" s="129"/>
      <c r="D793" s="129"/>
      <c r="E793" s="3"/>
      <c r="F793" s="130"/>
      <c r="G793" s="141"/>
      <c r="H793" s="141"/>
      <c r="I793" s="141"/>
      <c r="J793" s="141"/>
      <c r="K793" s="141"/>
      <c r="L793" s="141"/>
      <c r="M793" s="141"/>
      <c r="N793" s="147"/>
      <c r="O793" s="147"/>
      <c r="P793" s="147"/>
      <c r="Q793" s="129"/>
      <c r="R793" s="129"/>
      <c r="S793" s="141"/>
      <c r="T793" s="145"/>
      <c r="U793" s="139"/>
      <c r="V793" s="139"/>
      <c r="W793" s="128"/>
    </row>
    <row r="794" s="124" customFormat="true" ht="18" hidden="false" customHeight="true" outlineLevel="0" collapsed="false">
      <c r="B794" s="129"/>
      <c r="C794" s="129"/>
      <c r="D794" s="129"/>
      <c r="E794" s="3"/>
      <c r="F794" s="130"/>
      <c r="G794" s="141"/>
      <c r="H794" s="141"/>
      <c r="I794" s="141"/>
      <c r="J794" s="141"/>
      <c r="K794" s="141"/>
      <c r="L794" s="141"/>
      <c r="M794" s="141"/>
      <c r="N794" s="147"/>
      <c r="O794" s="147"/>
      <c r="P794" s="147"/>
      <c r="Q794" s="129"/>
      <c r="R794" s="129"/>
      <c r="S794" s="141"/>
      <c r="T794" s="145"/>
      <c r="U794" s="139"/>
      <c r="V794" s="139"/>
      <c r="W794" s="128"/>
    </row>
    <row r="795" s="124" customFormat="true" ht="18" hidden="false" customHeight="true" outlineLevel="0" collapsed="false">
      <c r="B795" s="129"/>
      <c r="C795" s="129"/>
      <c r="D795" s="129"/>
      <c r="E795" s="3"/>
      <c r="F795" s="130"/>
      <c r="G795" s="141"/>
      <c r="H795" s="141"/>
      <c r="I795" s="141"/>
      <c r="J795" s="141"/>
      <c r="K795" s="141"/>
      <c r="L795" s="141"/>
      <c r="M795" s="141"/>
      <c r="N795" s="147"/>
      <c r="O795" s="147"/>
      <c r="P795" s="147"/>
      <c r="Q795" s="129"/>
      <c r="R795" s="129"/>
      <c r="S795" s="141"/>
      <c r="T795" s="145"/>
      <c r="U795" s="139"/>
      <c r="V795" s="139"/>
      <c r="W795" s="128"/>
    </row>
    <row r="796" s="124" customFormat="true" ht="18" hidden="false" customHeight="true" outlineLevel="0" collapsed="false">
      <c r="B796" s="129"/>
      <c r="C796" s="129"/>
      <c r="D796" s="129"/>
      <c r="E796" s="3"/>
      <c r="F796" s="130"/>
      <c r="G796" s="141"/>
      <c r="H796" s="141"/>
      <c r="I796" s="141"/>
      <c r="J796" s="141"/>
      <c r="K796" s="141"/>
      <c r="L796" s="141"/>
      <c r="M796" s="141"/>
      <c r="N796" s="147"/>
      <c r="O796" s="147"/>
      <c r="P796" s="147"/>
      <c r="Q796" s="129"/>
      <c r="R796" s="129"/>
      <c r="S796" s="141"/>
      <c r="T796" s="145"/>
      <c r="U796" s="139"/>
      <c r="V796" s="139"/>
      <c r="W796" s="128"/>
    </row>
    <row r="797" s="124" customFormat="true" ht="18" hidden="false" customHeight="true" outlineLevel="0" collapsed="false">
      <c r="B797" s="129"/>
      <c r="C797" s="129"/>
      <c r="D797" s="129"/>
      <c r="E797" s="3"/>
      <c r="F797" s="130"/>
      <c r="G797" s="141"/>
      <c r="H797" s="141"/>
      <c r="I797" s="141"/>
      <c r="J797" s="141"/>
      <c r="K797" s="141"/>
      <c r="L797" s="141"/>
      <c r="M797" s="141"/>
      <c r="N797" s="147"/>
      <c r="O797" s="147"/>
      <c r="P797" s="147"/>
      <c r="Q797" s="129"/>
      <c r="R797" s="129"/>
      <c r="S797" s="141"/>
      <c r="T797" s="145"/>
      <c r="U797" s="139"/>
      <c r="V797" s="139"/>
      <c r="W797" s="128"/>
    </row>
    <row r="798" s="124" customFormat="true" ht="18" hidden="false" customHeight="true" outlineLevel="0" collapsed="false">
      <c r="B798" s="129"/>
      <c r="C798" s="129"/>
      <c r="D798" s="129"/>
      <c r="E798" s="3"/>
      <c r="F798" s="130"/>
      <c r="G798" s="141"/>
      <c r="H798" s="141"/>
      <c r="I798" s="141"/>
      <c r="J798" s="141"/>
      <c r="K798" s="141"/>
      <c r="L798" s="141"/>
      <c r="M798" s="141"/>
      <c r="N798" s="147"/>
      <c r="O798" s="147"/>
      <c r="P798" s="147"/>
      <c r="Q798" s="129"/>
      <c r="R798" s="129"/>
      <c r="S798" s="141"/>
      <c r="T798" s="145"/>
      <c r="U798" s="139"/>
      <c r="V798" s="139"/>
      <c r="W798" s="128"/>
    </row>
    <row r="799" s="124" customFormat="true" ht="18" hidden="false" customHeight="true" outlineLevel="0" collapsed="false">
      <c r="B799" s="129"/>
      <c r="C799" s="129"/>
      <c r="D799" s="129"/>
      <c r="E799" s="3"/>
      <c r="F799" s="130"/>
      <c r="G799" s="141"/>
      <c r="H799" s="141"/>
      <c r="I799" s="141"/>
      <c r="J799" s="141"/>
      <c r="K799" s="141"/>
      <c r="L799" s="141"/>
      <c r="M799" s="141"/>
      <c r="N799" s="147"/>
      <c r="O799" s="147"/>
      <c r="P799" s="147"/>
      <c r="Q799" s="129"/>
      <c r="R799" s="129"/>
      <c r="S799" s="141"/>
      <c r="T799" s="145"/>
      <c r="U799" s="139"/>
      <c r="V799" s="139"/>
      <c r="W799" s="128"/>
    </row>
    <row r="800" s="124" customFormat="true" ht="18" hidden="false" customHeight="true" outlineLevel="0" collapsed="false">
      <c r="B800" s="129"/>
      <c r="C800" s="129"/>
      <c r="D800" s="129"/>
      <c r="E800" s="3"/>
      <c r="F800" s="130"/>
      <c r="G800" s="141"/>
      <c r="H800" s="141"/>
      <c r="I800" s="141"/>
      <c r="J800" s="141"/>
      <c r="K800" s="141"/>
      <c r="L800" s="141"/>
      <c r="M800" s="141"/>
      <c r="N800" s="147"/>
      <c r="O800" s="147"/>
      <c r="P800" s="147"/>
      <c r="Q800" s="129"/>
      <c r="R800" s="129"/>
      <c r="S800" s="141"/>
      <c r="T800" s="145"/>
      <c r="U800" s="139"/>
      <c r="V800" s="139"/>
      <c r="W800" s="128"/>
    </row>
    <row r="801" s="124" customFormat="true" ht="18" hidden="false" customHeight="true" outlineLevel="0" collapsed="false">
      <c r="B801" s="129"/>
      <c r="C801" s="129"/>
      <c r="D801" s="129"/>
      <c r="E801" s="3"/>
      <c r="F801" s="130"/>
      <c r="G801" s="141"/>
      <c r="H801" s="141"/>
      <c r="I801" s="141"/>
      <c r="J801" s="141"/>
      <c r="K801" s="141"/>
      <c r="L801" s="141"/>
      <c r="M801" s="141"/>
      <c r="N801" s="147"/>
      <c r="O801" s="147"/>
      <c r="P801" s="147"/>
      <c r="Q801" s="129"/>
      <c r="R801" s="129"/>
      <c r="S801" s="141"/>
      <c r="T801" s="145"/>
      <c r="U801" s="139"/>
      <c r="V801" s="139"/>
      <c r="W801" s="128"/>
    </row>
    <row r="802" s="124" customFormat="true" ht="18" hidden="false" customHeight="true" outlineLevel="0" collapsed="false">
      <c r="B802" s="129"/>
      <c r="C802" s="129"/>
      <c r="D802" s="129"/>
      <c r="E802" s="3"/>
      <c r="F802" s="130"/>
      <c r="G802" s="141"/>
      <c r="H802" s="141"/>
      <c r="I802" s="141"/>
      <c r="J802" s="141"/>
      <c r="K802" s="141"/>
      <c r="L802" s="141"/>
      <c r="M802" s="141"/>
      <c r="N802" s="147"/>
      <c r="O802" s="147"/>
      <c r="P802" s="147"/>
      <c r="Q802" s="129"/>
      <c r="R802" s="129"/>
      <c r="S802" s="141"/>
      <c r="T802" s="145"/>
      <c r="U802" s="139"/>
      <c r="V802" s="139"/>
      <c r="W802" s="128"/>
    </row>
    <row r="803" s="124" customFormat="true" ht="18" hidden="false" customHeight="true" outlineLevel="0" collapsed="false">
      <c r="B803" s="129"/>
      <c r="C803" s="129"/>
      <c r="D803" s="129"/>
      <c r="E803" s="3"/>
      <c r="F803" s="130"/>
      <c r="G803" s="141"/>
      <c r="H803" s="141"/>
      <c r="I803" s="141"/>
      <c r="J803" s="141"/>
      <c r="K803" s="141"/>
      <c r="L803" s="141"/>
      <c r="M803" s="141"/>
      <c r="N803" s="147"/>
      <c r="O803" s="147"/>
      <c r="P803" s="147"/>
      <c r="Q803" s="129"/>
      <c r="R803" s="129"/>
      <c r="S803" s="141"/>
      <c r="T803" s="145"/>
      <c r="U803" s="139"/>
      <c r="V803" s="139"/>
      <c r="W803" s="128"/>
    </row>
    <row r="804" s="124" customFormat="true" ht="18" hidden="false" customHeight="true" outlineLevel="0" collapsed="false">
      <c r="B804" s="129"/>
      <c r="C804" s="129"/>
      <c r="D804" s="129"/>
      <c r="E804" s="3"/>
      <c r="F804" s="130"/>
      <c r="G804" s="141"/>
      <c r="H804" s="141"/>
      <c r="I804" s="141"/>
      <c r="J804" s="141"/>
      <c r="K804" s="141"/>
      <c r="L804" s="141"/>
      <c r="M804" s="141"/>
      <c r="N804" s="147"/>
      <c r="O804" s="147"/>
      <c r="P804" s="147"/>
      <c r="Q804" s="129"/>
      <c r="R804" s="129"/>
      <c r="S804" s="141"/>
      <c r="T804" s="145"/>
      <c r="U804" s="139"/>
      <c r="V804" s="139"/>
      <c r="W804" s="128"/>
    </row>
    <row r="805" s="124" customFormat="true" ht="18" hidden="false" customHeight="true" outlineLevel="0" collapsed="false">
      <c r="B805" s="129"/>
      <c r="C805" s="129"/>
      <c r="D805" s="129"/>
      <c r="E805" s="3"/>
      <c r="F805" s="130"/>
      <c r="G805" s="141"/>
      <c r="H805" s="141"/>
      <c r="I805" s="141"/>
      <c r="J805" s="141"/>
      <c r="K805" s="141"/>
      <c r="L805" s="141"/>
      <c r="M805" s="141"/>
      <c r="N805" s="147"/>
      <c r="O805" s="147"/>
      <c r="P805" s="147"/>
      <c r="Q805" s="129"/>
      <c r="R805" s="129"/>
      <c r="S805" s="141"/>
      <c r="T805" s="145"/>
      <c r="U805" s="139"/>
      <c r="V805" s="139"/>
      <c r="W805" s="128"/>
    </row>
    <row r="806" s="124" customFormat="true" ht="18" hidden="false" customHeight="true" outlineLevel="0" collapsed="false">
      <c r="B806" s="129"/>
      <c r="C806" s="129"/>
      <c r="D806" s="129"/>
      <c r="E806" s="3"/>
      <c r="F806" s="130"/>
      <c r="G806" s="141"/>
      <c r="H806" s="141"/>
      <c r="I806" s="141"/>
      <c r="J806" s="141"/>
      <c r="K806" s="141"/>
      <c r="L806" s="141"/>
      <c r="M806" s="141"/>
      <c r="N806" s="147"/>
      <c r="O806" s="147"/>
      <c r="P806" s="147"/>
      <c r="Q806" s="129"/>
      <c r="R806" s="129"/>
      <c r="S806" s="141"/>
      <c r="T806" s="145"/>
      <c r="U806" s="139"/>
      <c r="V806" s="139"/>
      <c r="W806" s="128"/>
    </row>
    <row r="807" s="124" customFormat="true" ht="18" hidden="false" customHeight="true" outlineLevel="0" collapsed="false">
      <c r="B807" s="129"/>
      <c r="C807" s="129"/>
      <c r="D807" s="129"/>
      <c r="E807" s="3"/>
      <c r="F807" s="130"/>
      <c r="G807" s="141"/>
      <c r="H807" s="141"/>
      <c r="I807" s="141"/>
      <c r="J807" s="141"/>
      <c r="K807" s="141"/>
      <c r="L807" s="141"/>
      <c r="M807" s="141"/>
      <c r="N807" s="147"/>
      <c r="O807" s="147"/>
      <c r="P807" s="147"/>
      <c r="Q807" s="129"/>
      <c r="R807" s="129"/>
      <c r="S807" s="141"/>
      <c r="T807" s="145"/>
      <c r="U807" s="139"/>
      <c r="V807" s="139"/>
      <c r="W807" s="128"/>
    </row>
    <row r="808" s="124" customFormat="true" ht="18" hidden="false" customHeight="true" outlineLevel="0" collapsed="false">
      <c r="B808" s="129"/>
      <c r="C808" s="129"/>
      <c r="D808" s="129"/>
      <c r="E808" s="3"/>
      <c r="F808" s="130"/>
      <c r="G808" s="141"/>
      <c r="H808" s="141"/>
      <c r="I808" s="141"/>
      <c r="J808" s="141"/>
      <c r="K808" s="141"/>
      <c r="L808" s="141"/>
      <c r="M808" s="141"/>
      <c r="N808" s="147"/>
      <c r="O808" s="147"/>
      <c r="P808" s="147"/>
      <c r="Q808" s="129"/>
      <c r="R808" s="129"/>
      <c r="S808" s="141"/>
      <c r="T808" s="145"/>
      <c r="U808" s="139"/>
      <c r="V808" s="139"/>
      <c r="W808" s="128"/>
    </row>
    <row r="809" s="124" customFormat="true" ht="18" hidden="false" customHeight="true" outlineLevel="0" collapsed="false">
      <c r="B809" s="129"/>
      <c r="C809" s="129"/>
      <c r="D809" s="129"/>
      <c r="E809" s="3"/>
      <c r="F809" s="130"/>
      <c r="G809" s="141"/>
      <c r="H809" s="141"/>
      <c r="I809" s="141"/>
      <c r="J809" s="141"/>
      <c r="K809" s="141"/>
      <c r="L809" s="141"/>
      <c r="M809" s="141"/>
      <c r="N809" s="147"/>
      <c r="O809" s="147"/>
      <c r="P809" s="147"/>
      <c r="Q809" s="129"/>
      <c r="R809" s="129"/>
      <c r="S809" s="141"/>
      <c r="T809" s="145"/>
      <c r="U809" s="139"/>
      <c r="V809" s="139"/>
      <c r="W809" s="128"/>
    </row>
    <row r="810" s="124" customFormat="true" ht="18" hidden="false" customHeight="true" outlineLevel="0" collapsed="false">
      <c r="B810" s="129"/>
      <c r="C810" s="129"/>
      <c r="D810" s="129"/>
      <c r="E810" s="3"/>
      <c r="F810" s="130"/>
      <c r="G810" s="141"/>
      <c r="H810" s="141"/>
      <c r="I810" s="141"/>
      <c r="J810" s="141"/>
      <c r="K810" s="141"/>
      <c r="L810" s="141"/>
      <c r="M810" s="141"/>
      <c r="N810" s="147"/>
      <c r="O810" s="147"/>
      <c r="P810" s="147"/>
      <c r="Q810" s="129"/>
      <c r="R810" s="129"/>
      <c r="S810" s="141"/>
      <c r="T810" s="145"/>
      <c r="U810" s="139"/>
      <c r="V810" s="139"/>
      <c r="W810" s="128"/>
    </row>
    <row r="811" s="124" customFormat="true" ht="18" hidden="false" customHeight="true" outlineLevel="0" collapsed="false">
      <c r="B811" s="129"/>
      <c r="C811" s="129"/>
      <c r="D811" s="129"/>
      <c r="E811" s="3"/>
      <c r="F811" s="130"/>
      <c r="G811" s="141"/>
      <c r="H811" s="141"/>
      <c r="I811" s="141"/>
      <c r="J811" s="141"/>
      <c r="K811" s="141"/>
      <c r="L811" s="141"/>
      <c r="M811" s="141"/>
      <c r="N811" s="147"/>
      <c r="O811" s="147"/>
      <c r="P811" s="147"/>
      <c r="Q811" s="129"/>
      <c r="R811" s="129"/>
      <c r="S811" s="141"/>
      <c r="T811" s="145"/>
      <c r="U811" s="139"/>
      <c r="V811" s="139"/>
      <c r="W811" s="128"/>
    </row>
    <row r="812" s="124" customFormat="true" ht="18" hidden="false" customHeight="true" outlineLevel="0" collapsed="false">
      <c r="B812" s="129"/>
      <c r="C812" s="129"/>
      <c r="D812" s="129"/>
      <c r="E812" s="3"/>
      <c r="F812" s="130"/>
      <c r="G812" s="141"/>
      <c r="H812" s="141"/>
      <c r="I812" s="141"/>
      <c r="J812" s="141"/>
      <c r="K812" s="141"/>
      <c r="L812" s="141"/>
      <c r="M812" s="141"/>
      <c r="N812" s="147"/>
      <c r="O812" s="147"/>
      <c r="P812" s="147"/>
      <c r="Q812" s="129"/>
      <c r="R812" s="129"/>
      <c r="S812" s="141"/>
      <c r="T812" s="145"/>
      <c r="U812" s="139"/>
      <c r="V812" s="139"/>
      <c r="W812" s="128"/>
    </row>
    <row r="813" s="124" customFormat="true" ht="18" hidden="false" customHeight="true" outlineLevel="0" collapsed="false">
      <c r="B813" s="129"/>
      <c r="C813" s="129"/>
      <c r="D813" s="129"/>
      <c r="E813" s="3"/>
      <c r="F813" s="130"/>
      <c r="G813" s="141"/>
      <c r="H813" s="141"/>
      <c r="I813" s="141"/>
      <c r="J813" s="141"/>
      <c r="K813" s="141"/>
      <c r="L813" s="141"/>
      <c r="M813" s="141"/>
      <c r="N813" s="147"/>
      <c r="O813" s="147"/>
      <c r="P813" s="147"/>
      <c r="Q813" s="129"/>
      <c r="R813" s="129"/>
      <c r="S813" s="141"/>
      <c r="T813" s="145"/>
      <c r="U813" s="139"/>
      <c r="V813" s="139"/>
      <c r="W813" s="128"/>
    </row>
    <row r="814" s="124" customFormat="true" ht="18" hidden="false" customHeight="true" outlineLevel="0" collapsed="false">
      <c r="B814" s="129"/>
      <c r="C814" s="129"/>
      <c r="D814" s="129"/>
      <c r="E814" s="3"/>
      <c r="F814" s="130"/>
      <c r="G814" s="141"/>
      <c r="H814" s="141"/>
      <c r="I814" s="141"/>
      <c r="J814" s="141"/>
      <c r="K814" s="141"/>
      <c r="L814" s="141"/>
      <c r="M814" s="141"/>
      <c r="N814" s="147"/>
      <c r="O814" s="147"/>
      <c r="P814" s="147"/>
      <c r="Q814" s="129"/>
      <c r="R814" s="129"/>
      <c r="S814" s="141"/>
      <c r="T814" s="145"/>
      <c r="U814" s="139"/>
      <c r="V814" s="139"/>
      <c r="W814" s="128"/>
    </row>
    <row r="815" s="124" customFormat="true" ht="18" hidden="false" customHeight="true" outlineLevel="0" collapsed="false">
      <c r="B815" s="129"/>
      <c r="C815" s="129"/>
      <c r="D815" s="129"/>
      <c r="E815" s="3"/>
      <c r="F815" s="130"/>
      <c r="G815" s="141"/>
      <c r="H815" s="141"/>
      <c r="I815" s="141"/>
      <c r="J815" s="141"/>
      <c r="K815" s="141"/>
      <c r="L815" s="141"/>
      <c r="M815" s="141"/>
      <c r="N815" s="147"/>
      <c r="O815" s="147"/>
      <c r="P815" s="147"/>
      <c r="Q815" s="129"/>
      <c r="R815" s="129"/>
      <c r="S815" s="141"/>
      <c r="T815" s="145"/>
      <c r="U815" s="139"/>
      <c r="V815" s="139"/>
      <c r="W815" s="128"/>
    </row>
    <row r="816" s="124" customFormat="true" ht="18" hidden="false" customHeight="true" outlineLevel="0" collapsed="false">
      <c r="B816" s="129"/>
      <c r="C816" s="129"/>
      <c r="D816" s="129"/>
      <c r="E816" s="3"/>
      <c r="F816" s="130"/>
      <c r="G816" s="141"/>
      <c r="H816" s="141"/>
      <c r="I816" s="141"/>
      <c r="J816" s="141"/>
      <c r="K816" s="141"/>
      <c r="L816" s="141"/>
      <c r="M816" s="141"/>
      <c r="N816" s="147"/>
      <c r="O816" s="147"/>
      <c r="P816" s="147"/>
      <c r="Q816" s="129"/>
      <c r="R816" s="129"/>
      <c r="S816" s="141"/>
      <c r="T816" s="145"/>
      <c r="U816" s="139"/>
      <c r="V816" s="139"/>
      <c r="W816" s="128"/>
    </row>
    <row r="817" s="124" customFormat="true" ht="18" hidden="false" customHeight="true" outlineLevel="0" collapsed="false">
      <c r="B817" s="129"/>
      <c r="C817" s="129"/>
      <c r="D817" s="129"/>
      <c r="E817" s="3"/>
      <c r="F817" s="130"/>
      <c r="G817" s="141"/>
      <c r="H817" s="141"/>
      <c r="I817" s="141"/>
      <c r="J817" s="141"/>
      <c r="K817" s="141"/>
      <c r="L817" s="141"/>
      <c r="M817" s="141"/>
      <c r="N817" s="147"/>
      <c r="O817" s="147"/>
      <c r="P817" s="147"/>
      <c r="Q817" s="129"/>
      <c r="R817" s="129"/>
      <c r="S817" s="141"/>
      <c r="T817" s="145"/>
      <c r="U817" s="139"/>
      <c r="V817" s="139"/>
      <c r="W817" s="128"/>
    </row>
    <row r="818" s="124" customFormat="true" ht="18" hidden="false" customHeight="true" outlineLevel="0" collapsed="false">
      <c r="B818" s="129"/>
      <c r="C818" s="129"/>
      <c r="D818" s="129"/>
      <c r="E818" s="3"/>
      <c r="F818" s="130"/>
      <c r="G818" s="141"/>
      <c r="H818" s="141"/>
      <c r="I818" s="141"/>
      <c r="J818" s="141"/>
      <c r="K818" s="141"/>
      <c r="L818" s="141"/>
      <c r="M818" s="141"/>
      <c r="N818" s="147"/>
      <c r="O818" s="147"/>
      <c r="P818" s="147"/>
      <c r="Q818" s="129"/>
      <c r="R818" s="129"/>
      <c r="S818" s="141"/>
      <c r="T818" s="145"/>
      <c r="U818" s="139"/>
      <c r="V818" s="139"/>
      <c r="W818" s="128"/>
    </row>
    <row r="819" s="124" customFormat="true" ht="18" hidden="false" customHeight="true" outlineLevel="0" collapsed="false">
      <c r="B819" s="129"/>
      <c r="C819" s="129"/>
      <c r="D819" s="129"/>
      <c r="E819" s="3"/>
      <c r="F819" s="130"/>
      <c r="G819" s="141"/>
      <c r="H819" s="141"/>
      <c r="I819" s="141"/>
      <c r="J819" s="141"/>
      <c r="K819" s="141"/>
      <c r="L819" s="141"/>
      <c r="M819" s="141"/>
      <c r="N819" s="147"/>
      <c r="O819" s="147"/>
      <c r="P819" s="147"/>
      <c r="Q819" s="129"/>
      <c r="R819" s="129"/>
      <c r="S819" s="141"/>
      <c r="T819" s="145"/>
      <c r="U819" s="139"/>
      <c r="V819" s="139"/>
      <c r="W819" s="128"/>
    </row>
    <row r="820" s="124" customFormat="true" ht="18" hidden="false" customHeight="true" outlineLevel="0" collapsed="false">
      <c r="B820" s="129"/>
      <c r="C820" s="129"/>
      <c r="D820" s="129"/>
      <c r="E820" s="3"/>
      <c r="F820" s="130"/>
      <c r="G820" s="141"/>
      <c r="H820" s="141"/>
      <c r="I820" s="141"/>
      <c r="J820" s="141"/>
      <c r="K820" s="141"/>
      <c r="L820" s="141"/>
      <c r="M820" s="141"/>
      <c r="N820" s="147"/>
      <c r="O820" s="147"/>
      <c r="P820" s="147"/>
      <c r="Q820" s="129"/>
      <c r="R820" s="129"/>
      <c r="S820" s="141"/>
      <c r="T820" s="145"/>
      <c r="U820" s="139"/>
      <c r="V820" s="139"/>
      <c r="W820" s="128"/>
    </row>
    <row r="821" s="124" customFormat="true" ht="18" hidden="false" customHeight="true" outlineLevel="0" collapsed="false">
      <c r="B821" s="129"/>
      <c r="C821" s="129"/>
      <c r="D821" s="129"/>
      <c r="E821" s="3"/>
      <c r="F821" s="130"/>
      <c r="G821" s="141"/>
      <c r="H821" s="141"/>
      <c r="I821" s="141"/>
      <c r="J821" s="141"/>
      <c r="K821" s="141"/>
      <c r="L821" s="141"/>
      <c r="M821" s="141"/>
      <c r="N821" s="147"/>
      <c r="O821" s="147"/>
      <c r="P821" s="147"/>
      <c r="Q821" s="129"/>
      <c r="R821" s="129"/>
      <c r="S821" s="141"/>
      <c r="T821" s="145"/>
      <c r="U821" s="139"/>
      <c r="V821" s="139"/>
      <c r="W821" s="128"/>
    </row>
    <row r="822" s="124" customFormat="true" ht="18" hidden="false" customHeight="true" outlineLevel="0" collapsed="false">
      <c r="B822" s="129"/>
      <c r="C822" s="129"/>
      <c r="D822" s="129"/>
      <c r="E822" s="3"/>
      <c r="F822" s="130"/>
      <c r="G822" s="141"/>
      <c r="H822" s="141"/>
      <c r="I822" s="141"/>
      <c r="J822" s="141"/>
      <c r="K822" s="141"/>
      <c r="L822" s="141"/>
      <c r="M822" s="141"/>
      <c r="N822" s="147"/>
      <c r="O822" s="147"/>
      <c r="P822" s="147"/>
      <c r="Q822" s="129"/>
      <c r="R822" s="129"/>
      <c r="S822" s="141"/>
      <c r="T822" s="145"/>
      <c r="U822" s="139"/>
      <c r="V822" s="139"/>
      <c r="W822" s="128"/>
    </row>
    <row r="823" s="124" customFormat="true" ht="18" hidden="false" customHeight="true" outlineLevel="0" collapsed="false">
      <c r="B823" s="129"/>
      <c r="C823" s="129"/>
      <c r="D823" s="129"/>
      <c r="E823" s="3"/>
      <c r="F823" s="130"/>
      <c r="G823" s="141"/>
      <c r="H823" s="141"/>
      <c r="I823" s="141"/>
      <c r="J823" s="141"/>
      <c r="K823" s="141"/>
      <c r="L823" s="141"/>
      <c r="M823" s="141"/>
      <c r="N823" s="147"/>
      <c r="O823" s="147"/>
      <c r="P823" s="147"/>
      <c r="Q823" s="129"/>
      <c r="R823" s="129"/>
      <c r="S823" s="141"/>
      <c r="T823" s="145"/>
      <c r="U823" s="139"/>
      <c r="V823" s="139"/>
      <c r="W823" s="128"/>
    </row>
    <row r="824" s="124" customFormat="true" ht="18" hidden="false" customHeight="true" outlineLevel="0" collapsed="false">
      <c r="B824" s="129"/>
      <c r="C824" s="129"/>
      <c r="D824" s="129"/>
      <c r="E824" s="3"/>
      <c r="F824" s="130"/>
      <c r="G824" s="141"/>
      <c r="H824" s="141"/>
      <c r="I824" s="141"/>
      <c r="J824" s="141"/>
      <c r="K824" s="141"/>
      <c r="L824" s="141"/>
      <c r="M824" s="141"/>
      <c r="N824" s="147"/>
      <c r="O824" s="147"/>
      <c r="P824" s="147"/>
      <c r="Q824" s="129"/>
      <c r="R824" s="129"/>
      <c r="S824" s="141"/>
      <c r="T824" s="145"/>
      <c r="U824" s="139"/>
      <c r="V824" s="139"/>
      <c r="W824" s="128"/>
    </row>
    <row r="825" s="124" customFormat="true" ht="18" hidden="false" customHeight="true" outlineLevel="0" collapsed="false">
      <c r="B825" s="129"/>
      <c r="C825" s="129"/>
      <c r="D825" s="129"/>
      <c r="E825" s="3"/>
      <c r="F825" s="130"/>
      <c r="G825" s="141"/>
      <c r="H825" s="141"/>
      <c r="I825" s="141"/>
      <c r="J825" s="141"/>
      <c r="K825" s="141"/>
      <c r="L825" s="141"/>
      <c r="M825" s="141"/>
      <c r="N825" s="147"/>
      <c r="O825" s="147"/>
      <c r="P825" s="147"/>
      <c r="Q825" s="129"/>
      <c r="R825" s="129"/>
      <c r="S825" s="141"/>
      <c r="T825" s="145"/>
      <c r="U825" s="139"/>
      <c r="V825" s="139"/>
      <c r="W825" s="128"/>
    </row>
    <row r="826" s="124" customFormat="true" ht="18" hidden="false" customHeight="true" outlineLevel="0" collapsed="false">
      <c r="B826" s="129"/>
      <c r="C826" s="129"/>
      <c r="D826" s="129"/>
      <c r="E826" s="3"/>
      <c r="F826" s="130"/>
      <c r="G826" s="141"/>
      <c r="H826" s="141"/>
      <c r="I826" s="141"/>
      <c r="J826" s="141"/>
      <c r="K826" s="141"/>
      <c r="L826" s="141"/>
      <c r="M826" s="141"/>
      <c r="N826" s="147"/>
      <c r="O826" s="147"/>
      <c r="P826" s="147"/>
      <c r="Q826" s="129"/>
      <c r="R826" s="129"/>
      <c r="S826" s="141"/>
      <c r="T826" s="145"/>
      <c r="U826" s="139"/>
      <c r="V826" s="139"/>
      <c r="W826" s="128"/>
    </row>
    <row r="827" s="124" customFormat="true" ht="18" hidden="false" customHeight="true" outlineLevel="0" collapsed="false">
      <c r="B827" s="129"/>
      <c r="C827" s="129"/>
      <c r="D827" s="129"/>
      <c r="E827" s="3"/>
      <c r="F827" s="130"/>
      <c r="G827" s="141"/>
      <c r="H827" s="141"/>
      <c r="I827" s="141"/>
      <c r="J827" s="141"/>
      <c r="K827" s="141"/>
      <c r="L827" s="141"/>
      <c r="M827" s="141"/>
      <c r="N827" s="147"/>
      <c r="O827" s="147"/>
      <c r="P827" s="147"/>
      <c r="Q827" s="129"/>
      <c r="R827" s="129"/>
      <c r="S827" s="141"/>
      <c r="T827" s="145"/>
      <c r="U827" s="139"/>
      <c r="V827" s="139"/>
      <c r="W827" s="128"/>
    </row>
    <row r="828" s="124" customFormat="true" ht="18" hidden="false" customHeight="true" outlineLevel="0" collapsed="false">
      <c r="B828" s="129"/>
      <c r="C828" s="129"/>
      <c r="D828" s="129"/>
      <c r="E828" s="3"/>
      <c r="F828" s="130"/>
      <c r="G828" s="141"/>
      <c r="H828" s="141"/>
      <c r="I828" s="141"/>
      <c r="J828" s="141"/>
      <c r="K828" s="141"/>
      <c r="L828" s="141"/>
      <c r="M828" s="141"/>
      <c r="N828" s="147"/>
      <c r="O828" s="147"/>
      <c r="P828" s="147"/>
      <c r="Q828" s="129"/>
      <c r="R828" s="129"/>
      <c r="S828" s="141"/>
      <c r="T828" s="145"/>
      <c r="U828" s="139"/>
      <c r="V828" s="139"/>
      <c r="W828" s="128"/>
    </row>
    <row r="829" s="124" customFormat="true" ht="18" hidden="false" customHeight="true" outlineLevel="0" collapsed="false">
      <c r="B829" s="129"/>
      <c r="C829" s="129"/>
      <c r="D829" s="129"/>
      <c r="E829" s="3"/>
      <c r="F829" s="130"/>
      <c r="G829" s="141"/>
      <c r="H829" s="141"/>
      <c r="I829" s="141"/>
      <c r="J829" s="141"/>
      <c r="K829" s="141"/>
      <c r="L829" s="141"/>
      <c r="M829" s="141"/>
      <c r="N829" s="147"/>
      <c r="O829" s="147"/>
      <c r="P829" s="147"/>
      <c r="Q829" s="129"/>
      <c r="R829" s="129"/>
      <c r="S829" s="141"/>
      <c r="T829" s="145"/>
      <c r="U829" s="139"/>
      <c r="V829" s="139"/>
      <c r="W829" s="128"/>
    </row>
    <row r="830" s="124" customFormat="true" ht="18" hidden="false" customHeight="true" outlineLevel="0" collapsed="false">
      <c r="B830" s="129"/>
      <c r="C830" s="129"/>
      <c r="D830" s="129"/>
      <c r="E830" s="3"/>
      <c r="F830" s="130"/>
      <c r="G830" s="141"/>
      <c r="H830" s="141"/>
      <c r="I830" s="141"/>
      <c r="J830" s="141"/>
      <c r="K830" s="141"/>
      <c r="L830" s="141"/>
      <c r="M830" s="141"/>
      <c r="N830" s="147"/>
      <c r="O830" s="147"/>
      <c r="P830" s="147"/>
      <c r="Q830" s="129"/>
      <c r="R830" s="129"/>
      <c r="S830" s="141"/>
      <c r="T830" s="145"/>
      <c r="U830" s="139"/>
      <c r="V830" s="139"/>
      <c r="W830" s="128"/>
    </row>
    <row r="831" s="124" customFormat="true" ht="18" hidden="false" customHeight="true" outlineLevel="0" collapsed="false">
      <c r="B831" s="129"/>
      <c r="C831" s="129"/>
      <c r="D831" s="129"/>
      <c r="E831" s="3"/>
      <c r="F831" s="130"/>
      <c r="G831" s="141"/>
      <c r="H831" s="141"/>
      <c r="I831" s="141"/>
      <c r="J831" s="141"/>
      <c r="K831" s="141"/>
      <c r="L831" s="141"/>
      <c r="M831" s="141"/>
      <c r="N831" s="147"/>
      <c r="O831" s="147"/>
      <c r="P831" s="147"/>
      <c r="Q831" s="129"/>
      <c r="R831" s="129"/>
      <c r="S831" s="141"/>
      <c r="T831" s="145"/>
      <c r="U831" s="139"/>
      <c r="V831" s="139"/>
      <c r="W831" s="128"/>
    </row>
    <row r="832" s="124" customFormat="true" ht="18" hidden="false" customHeight="true" outlineLevel="0" collapsed="false">
      <c r="B832" s="129"/>
      <c r="C832" s="129"/>
      <c r="D832" s="129"/>
      <c r="E832" s="3"/>
      <c r="F832" s="130"/>
      <c r="G832" s="141"/>
      <c r="H832" s="141"/>
      <c r="I832" s="141"/>
      <c r="J832" s="141"/>
      <c r="K832" s="141"/>
      <c r="L832" s="141"/>
      <c r="M832" s="141"/>
      <c r="N832" s="147"/>
      <c r="O832" s="147"/>
      <c r="P832" s="147"/>
      <c r="Q832" s="129"/>
      <c r="R832" s="129"/>
      <c r="S832" s="141"/>
      <c r="T832" s="145"/>
      <c r="U832" s="139"/>
      <c r="V832" s="139"/>
      <c r="W832" s="128"/>
    </row>
    <row r="833" s="124" customFormat="true" ht="18" hidden="false" customHeight="true" outlineLevel="0" collapsed="false">
      <c r="B833" s="129"/>
      <c r="C833" s="129"/>
      <c r="D833" s="129"/>
      <c r="E833" s="3"/>
      <c r="F833" s="130"/>
      <c r="G833" s="141"/>
      <c r="H833" s="141"/>
      <c r="I833" s="141"/>
      <c r="J833" s="141"/>
      <c r="K833" s="141"/>
      <c r="L833" s="141"/>
      <c r="M833" s="141"/>
      <c r="N833" s="147"/>
      <c r="O833" s="147"/>
      <c r="P833" s="147"/>
      <c r="Q833" s="129"/>
      <c r="R833" s="129"/>
      <c r="S833" s="141"/>
      <c r="T833" s="145"/>
      <c r="U833" s="139"/>
      <c r="V833" s="139"/>
      <c r="W833" s="128"/>
    </row>
    <row r="834" s="124" customFormat="true" ht="18" hidden="false" customHeight="true" outlineLevel="0" collapsed="false">
      <c r="B834" s="129"/>
      <c r="C834" s="129"/>
      <c r="D834" s="129"/>
      <c r="E834" s="3"/>
      <c r="F834" s="130"/>
      <c r="G834" s="141"/>
      <c r="H834" s="141"/>
      <c r="I834" s="141"/>
      <c r="J834" s="141"/>
      <c r="K834" s="141"/>
      <c r="L834" s="141"/>
      <c r="M834" s="141"/>
      <c r="N834" s="147"/>
      <c r="O834" s="147"/>
      <c r="P834" s="147"/>
      <c r="Q834" s="129"/>
      <c r="R834" s="129"/>
      <c r="S834" s="141"/>
      <c r="T834" s="145"/>
      <c r="U834" s="139"/>
      <c r="V834" s="139"/>
      <c r="W834" s="128"/>
    </row>
    <row r="835" s="124" customFormat="true" ht="18" hidden="false" customHeight="true" outlineLevel="0" collapsed="false">
      <c r="B835" s="129"/>
      <c r="C835" s="129"/>
      <c r="D835" s="129"/>
      <c r="E835" s="3"/>
      <c r="F835" s="130"/>
      <c r="G835" s="141"/>
      <c r="H835" s="141"/>
      <c r="I835" s="141"/>
      <c r="J835" s="141"/>
      <c r="K835" s="141"/>
      <c r="L835" s="141"/>
      <c r="M835" s="141"/>
      <c r="N835" s="147"/>
      <c r="O835" s="147"/>
      <c r="P835" s="147"/>
      <c r="Q835" s="129"/>
      <c r="R835" s="129"/>
      <c r="S835" s="141"/>
      <c r="T835" s="145"/>
      <c r="U835" s="139"/>
      <c r="V835" s="139"/>
      <c r="W835" s="128"/>
    </row>
    <row r="836" s="124" customFormat="true" ht="18" hidden="false" customHeight="true" outlineLevel="0" collapsed="false">
      <c r="B836" s="129"/>
      <c r="C836" s="129"/>
      <c r="D836" s="129"/>
      <c r="E836" s="3"/>
      <c r="F836" s="130"/>
      <c r="G836" s="141"/>
      <c r="H836" s="141"/>
      <c r="I836" s="141"/>
      <c r="J836" s="141"/>
      <c r="K836" s="141"/>
      <c r="L836" s="141"/>
      <c r="M836" s="141"/>
      <c r="N836" s="147"/>
      <c r="O836" s="147"/>
      <c r="P836" s="147"/>
      <c r="Q836" s="129"/>
      <c r="R836" s="129"/>
      <c r="S836" s="141"/>
      <c r="T836" s="145"/>
      <c r="U836" s="139"/>
      <c r="V836" s="139"/>
      <c r="W836" s="128"/>
    </row>
    <row r="837" s="124" customFormat="true" ht="18" hidden="false" customHeight="true" outlineLevel="0" collapsed="false">
      <c r="B837" s="129"/>
      <c r="C837" s="129"/>
      <c r="D837" s="129"/>
      <c r="E837" s="3"/>
      <c r="F837" s="130"/>
      <c r="G837" s="141"/>
      <c r="H837" s="141"/>
      <c r="I837" s="141"/>
      <c r="J837" s="141"/>
      <c r="K837" s="141"/>
      <c r="L837" s="141"/>
      <c r="M837" s="141"/>
      <c r="N837" s="147"/>
      <c r="O837" s="147"/>
      <c r="P837" s="147"/>
      <c r="Q837" s="129"/>
      <c r="R837" s="129"/>
      <c r="S837" s="141"/>
      <c r="T837" s="145"/>
      <c r="U837" s="139"/>
      <c r="V837" s="139"/>
      <c r="W837" s="128"/>
    </row>
    <row r="838" s="124" customFormat="true" ht="18" hidden="false" customHeight="true" outlineLevel="0" collapsed="false">
      <c r="B838" s="129"/>
      <c r="C838" s="129"/>
      <c r="D838" s="129"/>
      <c r="E838" s="3"/>
      <c r="F838" s="130"/>
      <c r="G838" s="141"/>
      <c r="H838" s="141"/>
      <c r="I838" s="141"/>
      <c r="J838" s="141"/>
      <c r="K838" s="141"/>
      <c r="L838" s="141"/>
      <c r="M838" s="141"/>
      <c r="N838" s="147"/>
      <c r="O838" s="147"/>
      <c r="P838" s="147"/>
      <c r="Q838" s="129"/>
      <c r="R838" s="129"/>
      <c r="S838" s="141"/>
      <c r="T838" s="145"/>
      <c r="U838" s="139"/>
      <c r="V838" s="139"/>
      <c r="W838" s="128"/>
    </row>
    <row r="839" s="124" customFormat="true" ht="18" hidden="false" customHeight="true" outlineLevel="0" collapsed="false">
      <c r="B839" s="129"/>
      <c r="C839" s="129"/>
      <c r="D839" s="129"/>
      <c r="E839" s="3"/>
      <c r="F839" s="130"/>
      <c r="G839" s="141"/>
      <c r="H839" s="141"/>
      <c r="I839" s="141"/>
      <c r="J839" s="141"/>
      <c r="K839" s="141"/>
      <c r="L839" s="141"/>
      <c r="M839" s="141"/>
      <c r="N839" s="147"/>
      <c r="O839" s="147"/>
      <c r="P839" s="147"/>
      <c r="Q839" s="129"/>
      <c r="R839" s="129"/>
      <c r="S839" s="141"/>
      <c r="T839" s="145"/>
      <c r="U839" s="139"/>
      <c r="V839" s="139"/>
      <c r="W839" s="128"/>
    </row>
    <row r="840" s="124" customFormat="true" ht="18" hidden="false" customHeight="true" outlineLevel="0" collapsed="false">
      <c r="B840" s="129"/>
      <c r="C840" s="129"/>
      <c r="D840" s="129"/>
      <c r="E840" s="3"/>
      <c r="F840" s="130"/>
      <c r="G840" s="141"/>
      <c r="H840" s="141"/>
      <c r="I840" s="141"/>
      <c r="J840" s="141"/>
      <c r="K840" s="141"/>
      <c r="L840" s="141"/>
      <c r="M840" s="141"/>
      <c r="N840" s="147"/>
      <c r="O840" s="147"/>
      <c r="P840" s="147"/>
      <c r="Q840" s="129"/>
      <c r="R840" s="129"/>
      <c r="S840" s="141"/>
      <c r="T840" s="145"/>
      <c r="U840" s="139"/>
      <c r="V840" s="139"/>
      <c r="W840" s="128"/>
    </row>
    <row r="841" s="124" customFormat="true" ht="18" hidden="false" customHeight="true" outlineLevel="0" collapsed="false">
      <c r="B841" s="129"/>
      <c r="C841" s="129"/>
      <c r="D841" s="129"/>
      <c r="E841" s="3"/>
      <c r="F841" s="130"/>
      <c r="G841" s="141"/>
      <c r="H841" s="141"/>
      <c r="I841" s="141"/>
      <c r="J841" s="141"/>
      <c r="K841" s="141"/>
      <c r="L841" s="141"/>
      <c r="M841" s="141"/>
      <c r="N841" s="147"/>
      <c r="O841" s="147"/>
      <c r="P841" s="147"/>
      <c r="Q841" s="129"/>
      <c r="R841" s="129"/>
      <c r="S841" s="141"/>
      <c r="T841" s="145"/>
      <c r="U841" s="139"/>
      <c r="V841" s="139"/>
      <c r="W841" s="128"/>
    </row>
    <row r="842" s="124" customFormat="true" ht="18" hidden="false" customHeight="true" outlineLevel="0" collapsed="false">
      <c r="B842" s="129"/>
      <c r="C842" s="129"/>
      <c r="D842" s="129"/>
      <c r="E842" s="3"/>
      <c r="F842" s="130"/>
      <c r="G842" s="141"/>
      <c r="H842" s="141"/>
      <c r="I842" s="141"/>
      <c r="J842" s="141"/>
      <c r="K842" s="141"/>
      <c r="L842" s="141"/>
      <c r="M842" s="141"/>
      <c r="N842" s="147"/>
      <c r="O842" s="147"/>
      <c r="P842" s="147"/>
      <c r="Q842" s="129"/>
      <c r="R842" s="129"/>
      <c r="S842" s="141"/>
      <c r="T842" s="145"/>
      <c r="U842" s="139"/>
      <c r="V842" s="139"/>
      <c r="W842" s="128"/>
    </row>
    <row r="843" s="124" customFormat="true" ht="18" hidden="false" customHeight="true" outlineLevel="0" collapsed="false">
      <c r="B843" s="129"/>
      <c r="C843" s="129"/>
      <c r="D843" s="129"/>
      <c r="E843" s="3"/>
      <c r="F843" s="130"/>
      <c r="G843" s="141"/>
      <c r="H843" s="141"/>
      <c r="I843" s="141"/>
      <c r="J843" s="141"/>
      <c r="K843" s="141"/>
      <c r="L843" s="141"/>
      <c r="M843" s="141"/>
      <c r="N843" s="147"/>
      <c r="O843" s="147"/>
      <c r="P843" s="147"/>
      <c r="Q843" s="129"/>
      <c r="R843" s="129"/>
      <c r="S843" s="141"/>
      <c r="T843" s="145"/>
      <c r="U843" s="139"/>
      <c r="V843" s="139"/>
      <c r="W843" s="128"/>
    </row>
    <row r="844" s="124" customFormat="true" ht="18" hidden="false" customHeight="true" outlineLevel="0" collapsed="false">
      <c r="B844" s="129"/>
      <c r="C844" s="129"/>
      <c r="D844" s="129"/>
      <c r="E844" s="3"/>
      <c r="F844" s="130"/>
      <c r="G844" s="141"/>
      <c r="H844" s="141"/>
      <c r="I844" s="141"/>
      <c r="J844" s="141"/>
      <c r="K844" s="141"/>
      <c r="L844" s="141"/>
      <c r="M844" s="141"/>
      <c r="N844" s="147"/>
      <c r="O844" s="147"/>
      <c r="P844" s="147"/>
      <c r="Q844" s="129"/>
      <c r="R844" s="129"/>
      <c r="S844" s="141"/>
      <c r="T844" s="145"/>
      <c r="U844" s="139"/>
      <c r="V844" s="139"/>
      <c r="W844" s="128"/>
    </row>
    <row r="845" s="124" customFormat="true" ht="18" hidden="false" customHeight="true" outlineLevel="0" collapsed="false">
      <c r="B845" s="129"/>
      <c r="C845" s="129"/>
      <c r="D845" s="129"/>
      <c r="E845" s="3"/>
      <c r="F845" s="130"/>
      <c r="G845" s="141"/>
      <c r="H845" s="141"/>
      <c r="I845" s="141"/>
      <c r="J845" s="141"/>
      <c r="K845" s="141"/>
      <c r="L845" s="141"/>
      <c r="M845" s="141"/>
      <c r="N845" s="147"/>
      <c r="O845" s="147"/>
      <c r="P845" s="147"/>
      <c r="Q845" s="129"/>
      <c r="R845" s="129"/>
      <c r="S845" s="141"/>
      <c r="T845" s="145"/>
      <c r="U845" s="139"/>
      <c r="V845" s="139"/>
      <c r="W845" s="128"/>
    </row>
    <row r="846" s="124" customFormat="true" ht="18" hidden="false" customHeight="true" outlineLevel="0" collapsed="false">
      <c r="B846" s="129"/>
      <c r="C846" s="129"/>
      <c r="D846" s="129"/>
      <c r="E846" s="3"/>
      <c r="F846" s="130"/>
      <c r="G846" s="141"/>
      <c r="H846" s="141"/>
      <c r="I846" s="141"/>
      <c r="J846" s="141"/>
      <c r="K846" s="141"/>
      <c r="L846" s="141"/>
      <c r="M846" s="141"/>
      <c r="N846" s="147"/>
      <c r="O846" s="147"/>
      <c r="P846" s="147"/>
      <c r="Q846" s="129"/>
      <c r="R846" s="129"/>
      <c r="S846" s="141"/>
      <c r="T846" s="145"/>
      <c r="U846" s="139"/>
      <c r="V846" s="139"/>
      <c r="W846" s="128"/>
    </row>
    <row r="847" s="124" customFormat="true" ht="18" hidden="false" customHeight="true" outlineLevel="0" collapsed="false">
      <c r="B847" s="129"/>
      <c r="C847" s="129"/>
      <c r="D847" s="129"/>
      <c r="E847" s="3"/>
      <c r="F847" s="130"/>
      <c r="G847" s="141"/>
      <c r="H847" s="141"/>
      <c r="I847" s="141"/>
      <c r="J847" s="141"/>
      <c r="K847" s="141"/>
      <c r="L847" s="141"/>
      <c r="M847" s="141"/>
      <c r="N847" s="147"/>
      <c r="O847" s="147"/>
      <c r="P847" s="147"/>
      <c r="Q847" s="129"/>
      <c r="R847" s="129"/>
      <c r="S847" s="141"/>
      <c r="T847" s="145"/>
      <c r="U847" s="139"/>
      <c r="V847" s="139"/>
      <c r="W847" s="128"/>
    </row>
    <row r="848" s="124" customFormat="true" ht="18" hidden="false" customHeight="true" outlineLevel="0" collapsed="false">
      <c r="B848" s="129"/>
      <c r="C848" s="129"/>
      <c r="D848" s="129"/>
      <c r="E848" s="3"/>
      <c r="F848" s="130"/>
      <c r="G848" s="141"/>
      <c r="H848" s="141"/>
      <c r="I848" s="141"/>
      <c r="J848" s="141"/>
      <c r="K848" s="141"/>
      <c r="L848" s="141"/>
      <c r="M848" s="141"/>
      <c r="N848" s="147"/>
      <c r="O848" s="147"/>
      <c r="P848" s="147"/>
      <c r="Q848" s="129"/>
      <c r="R848" s="129"/>
      <c r="S848" s="141"/>
      <c r="T848" s="145"/>
      <c r="U848" s="139"/>
      <c r="V848" s="139"/>
      <c r="W848" s="128"/>
    </row>
    <row r="849" s="124" customFormat="true" ht="18" hidden="false" customHeight="true" outlineLevel="0" collapsed="false">
      <c r="B849" s="129"/>
      <c r="C849" s="129"/>
      <c r="D849" s="129"/>
      <c r="E849" s="3"/>
      <c r="F849" s="130"/>
      <c r="G849" s="141"/>
      <c r="H849" s="141"/>
      <c r="I849" s="141"/>
      <c r="J849" s="141"/>
      <c r="K849" s="141"/>
      <c r="L849" s="141"/>
      <c r="M849" s="141"/>
      <c r="N849" s="147"/>
      <c r="O849" s="147"/>
      <c r="P849" s="147"/>
      <c r="Q849" s="129"/>
      <c r="R849" s="129"/>
      <c r="S849" s="141"/>
      <c r="T849" s="145"/>
      <c r="U849" s="139"/>
      <c r="V849" s="139"/>
      <c r="W849" s="128"/>
    </row>
    <row r="850" s="124" customFormat="true" ht="18" hidden="false" customHeight="true" outlineLevel="0" collapsed="false">
      <c r="B850" s="129"/>
      <c r="C850" s="129"/>
      <c r="D850" s="129"/>
      <c r="E850" s="3"/>
      <c r="F850" s="130"/>
      <c r="G850" s="141"/>
      <c r="H850" s="141"/>
      <c r="I850" s="141"/>
      <c r="J850" s="141"/>
      <c r="K850" s="141"/>
      <c r="L850" s="141"/>
      <c r="M850" s="141"/>
      <c r="N850" s="147"/>
      <c r="O850" s="147"/>
      <c r="P850" s="147"/>
      <c r="Q850" s="129"/>
      <c r="R850" s="129"/>
      <c r="S850" s="141"/>
      <c r="T850" s="145"/>
      <c r="U850" s="139"/>
      <c r="V850" s="139"/>
      <c r="W850" s="128"/>
    </row>
    <row r="851" s="124" customFormat="true" ht="18" hidden="false" customHeight="true" outlineLevel="0" collapsed="false">
      <c r="B851" s="129"/>
      <c r="C851" s="129"/>
      <c r="D851" s="129"/>
      <c r="E851" s="3"/>
      <c r="F851" s="130"/>
      <c r="G851" s="141"/>
      <c r="H851" s="141"/>
      <c r="I851" s="141"/>
      <c r="J851" s="141"/>
      <c r="K851" s="141"/>
      <c r="L851" s="141"/>
      <c r="M851" s="141"/>
      <c r="N851" s="147"/>
      <c r="O851" s="147"/>
      <c r="P851" s="147"/>
      <c r="Q851" s="129"/>
      <c r="R851" s="129"/>
      <c r="S851" s="141"/>
      <c r="T851" s="145"/>
      <c r="U851" s="139"/>
      <c r="V851" s="139"/>
      <c r="W851" s="128"/>
    </row>
    <row r="852" s="124" customFormat="true" ht="18" hidden="false" customHeight="true" outlineLevel="0" collapsed="false">
      <c r="B852" s="129"/>
      <c r="C852" s="129"/>
      <c r="D852" s="129"/>
      <c r="E852" s="3"/>
      <c r="F852" s="130"/>
      <c r="G852" s="141"/>
      <c r="H852" s="141"/>
      <c r="I852" s="141"/>
      <c r="J852" s="141"/>
      <c r="K852" s="141"/>
      <c r="L852" s="141"/>
      <c r="M852" s="141"/>
      <c r="N852" s="147"/>
      <c r="O852" s="147"/>
      <c r="P852" s="147"/>
      <c r="Q852" s="129"/>
      <c r="R852" s="129"/>
      <c r="S852" s="141"/>
      <c r="T852" s="145"/>
      <c r="U852" s="139"/>
      <c r="V852" s="139"/>
      <c r="W852" s="128"/>
    </row>
    <row r="853" s="124" customFormat="true" ht="18" hidden="false" customHeight="true" outlineLevel="0" collapsed="false">
      <c r="B853" s="129"/>
      <c r="C853" s="129"/>
      <c r="D853" s="129"/>
      <c r="E853" s="3"/>
      <c r="F853" s="130"/>
      <c r="G853" s="141"/>
      <c r="H853" s="141"/>
      <c r="I853" s="141"/>
      <c r="J853" s="141"/>
      <c r="K853" s="141"/>
      <c r="L853" s="141"/>
      <c r="M853" s="141"/>
      <c r="N853" s="147"/>
      <c r="O853" s="147"/>
      <c r="P853" s="147"/>
      <c r="Q853" s="129"/>
      <c r="R853" s="129"/>
      <c r="S853" s="141"/>
      <c r="T853" s="145"/>
      <c r="U853" s="139"/>
      <c r="V853" s="139"/>
      <c r="W853" s="128"/>
    </row>
    <row r="854" s="124" customFormat="true" ht="18" hidden="false" customHeight="true" outlineLevel="0" collapsed="false">
      <c r="B854" s="129"/>
      <c r="C854" s="129"/>
      <c r="D854" s="129"/>
      <c r="E854" s="3"/>
      <c r="F854" s="130"/>
      <c r="G854" s="141"/>
      <c r="H854" s="141"/>
      <c r="I854" s="141"/>
      <c r="J854" s="141"/>
      <c r="K854" s="141"/>
      <c r="L854" s="141"/>
      <c r="M854" s="141"/>
      <c r="N854" s="147"/>
      <c r="O854" s="147"/>
      <c r="P854" s="147"/>
      <c r="Q854" s="129"/>
      <c r="R854" s="129"/>
      <c r="S854" s="141"/>
      <c r="T854" s="145"/>
      <c r="U854" s="139"/>
      <c r="V854" s="139"/>
      <c r="W854" s="128"/>
    </row>
    <row r="855" s="124" customFormat="true" ht="18" hidden="false" customHeight="true" outlineLevel="0" collapsed="false">
      <c r="B855" s="129"/>
      <c r="C855" s="129"/>
      <c r="D855" s="129"/>
      <c r="E855" s="3"/>
      <c r="F855" s="130"/>
      <c r="G855" s="141"/>
      <c r="H855" s="141"/>
      <c r="I855" s="141"/>
      <c r="J855" s="141"/>
      <c r="K855" s="141"/>
      <c r="L855" s="141"/>
      <c r="M855" s="141"/>
      <c r="N855" s="147"/>
      <c r="O855" s="147"/>
      <c r="P855" s="147"/>
      <c r="Q855" s="129"/>
      <c r="R855" s="129"/>
      <c r="S855" s="141"/>
      <c r="T855" s="145"/>
      <c r="U855" s="139"/>
      <c r="V855" s="139"/>
      <c r="W855" s="128"/>
    </row>
    <row r="856" s="124" customFormat="true" ht="18" hidden="false" customHeight="true" outlineLevel="0" collapsed="false">
      <c r="B856" s="129"/>
      <c r="C856" s="129"/>
      <c r="D856" s="129"/>
      <c r="E856" s="3"/>
      <c r="F856" s="130"/>
      <c r="G856" s="141"/>
      <c r="H856" s="141"/>
      <c r="I856" s="141"/>
      <c r="J856" s="141"/>
      <c r="K856" s="141"/>
      <c r="L856" s="141"/>
      <c r="M856" s="141"/>
      <c r="N856" s="147"/>
      <c r="O856" s="147"/>
      <c r="P856" s="147"/>
      <c r="Q856" s="129"/>
      <c r="R856" s="129"/>
      <c r="S856" s="141"/>
      <c r="T856" s="145"/>
      <c r="U856" s="139"/>
      <c r="V856" s="139"/>
      <c r="W856" s="128"/>
    </row>
    <row r="857" s="124" customFormat="true" ht="18" hidden="false" customHeight="true" outlineLevel="0" collapsed="false">
      <c r="B857" s="129"/>
      <c r="C857" s="129"/>
      <c r="D857" s="129"/>
      <c r="E857" s="3"/>
      <c r="F857" s="130"/>
      <c r="G857" s="141"/>
      <c r="H857" s="141"/>
      <c r="I857" s="141"/>
      <c r="J857" s="141"/>
      <c r="K857" s="141"/>
      <c r="L857" s="141"/>
      <c r="M857" s="141"/>
      <c r="N857" s="147"/>
      <c r="O857" s="147"/>
      <c r="P857" s="147"/>
      <c r="Q857" s="129"/>
      <c r="R857" s="129"/>
      <c r="S857" s="141"/>
      <c r="T857" s="145"/>
      <c r="U857" s="139"/>
      <c r="V857" s="139"/>
      <c r="W857" s="128"/>
    </row>
    <row r="858" s="124" customFormat="true" ht="18" hidden="false" customHeight="true" outlineLevel="0" collapsed="false">
      <c r="B858" s="129"/>
      <c r="C858" s="129"/>
      <c r="D858" s="129"/>
      <c r="E858" s="3"/>
      <c r="F858" s="130"/>
      <c r="G858" s="141"/>
      <c r="H858" s="141"/>
      <c r="I858" s="141"/>
      <c r="J858" s="141"/>
      <c r="K858" s="141"/>
      <c r="L858" s="141"/>
      <c r="M858" s="141"/>
      <c r="N858" s="147"/>
      <c r="O858" s="147"/>
      <c r="P858" s="147"/>
      <c r="Q858" s="129"/>
      <c r="R858" s="129"/>
      <c r="S858" s="141"/>
      <c r="T858" s="145"/>
      <c r="U858" s="139"/>
      <c r="V858" s="139"/>
      <c r="W858" s="128"/>
    </row>
    <row r="859" s="124" customFormat="true" ht="18" hidden="false" customHeight="true" outlineLevel="0" collapsed="false">
      <c r="B859" s="129"/>
      <c r="C859" s="129"/>
      <c r="D859" s="129"/>
      <c r="E859" s="3"/>
      <c r="F859" s="130"/>
      <c r="G859" s="141"/>
      <c r="H859" s="141"/>
      <c r="I859" s="141"/>
      <c r="J859" s="141"/>
      <c r="K859" s="141"/>
      <c r="L859" s="141"/>
      <c r="M859" s="141"/>
      <c r="N859" s="147"/>
      <c r="O859" s="147"/>
      <c r="P859" s="147"/>
      <c r="Q859" s="129"/>
      <c r="R859" s="129"/>
      <c r="S859" s="141"/>
      <c r="T859" s="145"/>
      <c r="U859" s="139"/>
      <c r="V859" s="139"/>
      <c r="W859" s="128"/>
    </row>
    <row r="860" s="124" customFormat="true" ht="18" hidden="false" customHeight="true" outlineLevel="0" collapsed="false">
      <c r="B860" s="129"/>
      <c r="C860" s="129"/>
      <c r="D860" s="129"/>
      <c r="E860" s="3"/>
      <c r="F860" s="130"/>
      <c r="G860" s="141"/>
      <c r="H860" s="141"/>
      <c r="I860" s="141"/>
      <c r="J860" s="141"/>
      <c r="K860" s="141"/>
      <c r="L860" s="141"/>
      <c r="M860" s="141"/>
      <c r="N860" s="147"/>
      <c r="O860" s="147"/>
      <c r="P860" s="147"/>
      <c r="Q860" s="129"/>
      <c r="R860" s="129"/>
      <c r="S860" s="141"/>
      <c r="T860" s="145"/>
      <c r="U860" s="139"/>
      <c r="V860" s="139"/>
      <c r="W860" s="128"/>
    </row>
    <row r="861" s="124" customFormat="true" ht="18" hidden="false" customHeight="true" outlineLevel="0" collapsed="false">
      <c r="B861" s="129"/>
      <c r="C861" s="129"/>
      <c r="D861" s="129"/>
      <c r="E861" s="3"/>
      <c r="F861" s="130"/>
      <c r="G861" s="141"/>
      <c r="H861" s="141"/>
      <c r="I861" s="141"/>
      <c r="J861" s="141"/>
      <c r="K861" s="141"/>
      <c r="L861" s="141"/>
      <c r="M861" s="141"/>
      <c r="N861" s="147"/>
      <c r="O861" s="147"/>
      <c r="P861" s="147"/>
      <c r="Q861" s="129"/>
      <c r="R861" s="129"/>
      <c r="S861" s="141"/>
      <c r="T861" s="145"/>
      <c r="U861" s="139"/>
      <c r="V861" s="139"/>
      <c r="W861" s="128"/>
    </row>
    <row r="862" s="124" customFormat="true" ht="18" hidden="false" customHeight="true" outlineLevel="0" collapsed="false">
      <c r="B862" s="129"/>
      <c r="C862" s="129"/>
      <c r="D862" s="129"/>
      <c r="E862" s="3"/>
      <c r="F862" s="130"/>
      <c r="G862" s="141"/>
      <c r="H862" s="141"/>
      <c r="I862" s="141"/>
      <c r="J862" s="141"/>
      <c r="K862" s="141"/>
      <c r="L862" s="141"/>
      <c r="M862" s="141"/>
      <c r="N862" s="147"/>
      <c r="O862" s="147"/>
      <c r="P862" s="147"/>
      <c r="Q862" s="129"/>
      <c r="R862" s="129"/>
      <c r="S862" s="141"/>
      <c r="T862" s="145"/>
      <c r="U862" s="139"/>
      <c r="V862" s="139"/>
      <c r="W862" s="128"/>
    </row>
    <row r="863" s="124" customFormat="true" ht="18" hidden="false" customHeight="true" outlineLevel="0" collapsed="false">
      <c r="B863" s="129"/>
      <c r="C863" s="129"/>
      <c r="D863" s="129"/>
      <c r="E863" s="3"/>
      <c r="F863" s="130"/>
      <c r="G863" s="141"/>
      <c r="H863" s="141"/>
      <c r="I863" s="141"/>
      <c r="J863" s="141"/>
      <c r="K863" s="141"/>
      <c r="L863" s="141"/>
      <c r="M863" s="141"/>
      <c r="N863" s="147"/>
      <c r="O863" s="147"/>
      <c r="P863" s="147"/>
      <c r="Q863" s="129"/>
      <c r="R863" s="129"/>
      <c r="S863" s="141"/>
      <c r="T863" s="145"/>
      <c r="U863" s="139"/>
      <c r="V863" s="139"/>
      <c r="W863" s="128"/>
    </row>
    <row r="864" s="124" customFormat="true" ht="18" hidden="false" customHeight="true" outlineLevel="0" collapsed="false">
      <c r="B864" s="129"/>
      <c r="C864" s="129"/>
      <c r="D864" s="129"/>
      <c r="E864" s="3"/>
      <c r="F864" s="130"/>
      <c r="G864" s="141"/>
      <c r="H864" s="141"/>
      <c r="I864" s="141"/>
      <c r="J864" s="141"/>
      <c r="K864" s="141"/>
      <c r="L864" s="141"/>
      <c r="M864" s="141"/>
      <c r="N864" s="147"/>
      <c r="O864" s="147"/>
      <c r="P864" s="147"/>
      <c r="Q864" s="129"/>
      <c r="R864" s="129"/>
      <c r="S864" s="141"/>
      <c r="T864" s="145"/>
      <c r="U864" s="139"/>
      <c r="V864" s="139"/>
      <c r="W864" s="128"/>
    </row>
    <row r="865" s="124" customFormat="true" ht="18" hidden="false" customHeight="true" outlineLevel="0" collapsed="false">
      <c r="B865" s="129"/>
      <c r="C865" s="129"/>
      <c r="D865" s="129"/>
      <c r="E865" s="3"/>
      <c r="F865" s="130"/>
      <c r="G865" s="141"/>
      <c r="H865" s="141"/>
      <c r="I865" s="141"/>
      <c r="J865" s="141"/>
      <c r="K865" s="141"/>
      <c r="L865" s="141"/>
      <c r="M865" s="141"/>
      <c r="N865" s="147"/>
      <c r="O865" s="147"/>
      <c r="P865" s="147"/>
      <c r="Q865" s="129"/>
      <c r="R865" s="129"/>
      <c r="S865" s="141"/>
      <c r="T865" s="145"/>
      <c r="U865" s="139"/>
      <c r="V865" s="139"/>
      <c r="W865" s="128"/>
    </row>
    <row r="866" s="124" customFormat="true" ht="18" hidden="false" customHeight="true" outlineLevel="0" collapsed="false">
      <c r="B866" s="129"/>
      <c r="C866" s="129"/>
      <c r="D866" s="129"/>
      <c r="E866" s="3"/>
      <c r="F866" s="130"/>
      <c r="G866" s="141"/>
      <c r="H866" s="141"/>
      <c r="I866" s="141"/>
      <c r="J866" s="141"/>
      <c r="K866" s="141"/>
      <c r="L866" s="141"/>
      <c r="M866" s="141"/>
      <c r="N866" s="147"/>
      <c r="O866" s="147"/>
      <c r="P866" s="147"/>
      <c r="Q866" s="129"/>
      <c r="R866" s="129"/>
      <c r="S866" s="141"/>
      <c r="T866" s="145"/>
      <c r="U866" s="139"/>
      <c r="V866" s="139"/>
      <c r="W866" s="128"/>
    </row>
    <row r="867" s="124" customFormat="true" ht="18" hidden="false" customHeight="true" outlineLevel="0" collapsed="false">
      <c r="B867" s="129"/>
      <c r="C867" s="129"/>
      <c r="D867" s="129"/>
      <c r="E867" s="3"/>
      <c r="F867" s="130"/>
      <c r="G867" s="141"/>
      <c r="H867" s="141"/>
      <c r="I867" s="141"/>
      <c r="J867" s="141"/>
      <c r="K867" s="141"/>
      <c r="L867" s="141"/>
      <c r="M867" s="141"/>
      <c r="N867" s="147"/>
      <c r="O867" s="147"/>
      <c r="P867" s="147"/>
      <c r="Q867" s="129"/>
      <c r="R867" s="129"/>
      <c r="S867" s="141"/>
      <c r="T867" s="145"/>
      <c r="U867" s="139"/>
      <c r="V867" s="139"/>
      <c r="W867" s="128"/>
    </row>
    <row r="868" s="124" customFormat="true" ht="18" hidden="false" customHeight="true" outlineLevel="0" collapsed="false">
      <c r="B868" s="129"/>
      <c r="C868" s="129"/>
      <c r="D868" s="129"/>
      <c r="E868" s="3"/>
      <c r="F868" s="130"/>
      <c r="G868" s="141"/>
      <c r="H868" s="141"/>
      <c r="I868" s="141"/>
      <c r="J868" s="141"/>
      <c r="K868" s="141"/>
      <c r="L868" s="141"/>
      <c r="M868" s="141"/>
      <c r="N868" s="147"/>
      <c r="O868" s="147"/>
      <c r="P868" s="147"/>
      <c r="Q868" s="129"/>
      <c r="R868" s="129"/>
      <c r="S868" s="141"/>
      <c r="T868" s="145"/>
      <c r="U868" s="139"/>
      <c r="V868" s="139"/>
      <c r="W868" s="128"/>
    </row>
    <row r="869" s="124" customFormat="true" ht="18" hidden="false" customHeight="true" outlineLevel="0" collapsed="false">
      <c r="B869" s="129"/>
      <c r="C869" s="129"/>
      <c r="D869" s="129"/>
      <c r="E869" s="3"/>
      <c r="F869" s="130"/>
      <c r="G869" s="141"/>
      <c r="H869" s="141"/>
      <c r="I869" s="141"/>
      <c r="J869" s="141"/>
      <c r="K869" s="141"/>
      <c r="L869" s="141"/>
      <c r="M869" s="141"/>
      <c r="N869" s="147"/>
      <c r="O869" s="147"/>
      <c r="P869" s="147"/>
      <c r="Q869" s="129"/>
      <c r="R869" s="129"/>
      <c r="S869" s="141"/>
      <c r="T869" s="145"/>
      <c r="U869" s="139"/>
      <c r="V869" s="139"/>
      <c r="W869" s="128"/>
    </row>
    <row r="870" s="124" customFormat="true" ht="18" hidden="false" customHeight="true" outlineLevel="0" collapsed="false">
      <c r="B870" s="129"/>
      <c r="C870" s="129"/>
      <c r="D870" s="129"/>
      <c r="E870" s="3"/>
      <c r="F870" s="130"/>
      <c r="G870" s="141"/>
      <c r="H870" s="141"/>
      <c r="I870" s="141"/>
      <c r="J870" s="141"/>
      <c r="K870" s="141"/>
      <c r="L870" s="141"/>
      <c r="M870" s="141"/>
      <c r="N870" s="147"/>
      <c r="O870" s="147"/>
      <c r="P870" s="147"/>
      <c r="Q870" s="129"/>
      <c r="R870" s="129"/>
      <c r="S870" s="141"/>
      <c r="T870" s="145"/>
      <c r="U870" s="139"/>
      <c r="V870" s="139"/>
      <c r="W870" s="128"/>
    </row>
    <row r="871" s="124" customFormat="true" ht="18" hidden="false" customHeight="true" outlineLevel="0" collapsed="false">
      <c r="B871" s="129"/>
      <c r="C871" s="129"/>
      <c r="D871" s="129"/>
      <c r="E871" s="3"/>
      <c r="F871" s="130"/>
      <c r="G871" s="141"/>
      <c r="H871" s="141"/>
      <c r="I871" s="141"/>
      <c r="J871" s="141"/>
      <c r="K871" s="141"/>
      <c r="L871" s="141"/>
      <c r="M871" s="141"/>
      <c r="N871" s="147"/>
      <c r="O871" s="147"/>
      <c r="P871" s="147"/>
      <c r="Q871" s="129"/>
      <c r="R871" s="129"/>
      <c r="S871" s="141"/>
      <c r="T871" s="145"/>
      <c r="U871" s="139"/>
      <c r="V871" s="139"/>
      <c r="W871" s="128"/>
    </row>
    <row r="872" s="124" customFormat="true" ht="18" hidden="false" customHeight="true" outlineLevel="0" collapsed="false">
      <c r="B872" s="129"/>
      <c r="C872" s="129"/>
      <c r="D872" s="129"/>
      <c r="E872" s="3"/>
      <c r="F872" s="130"/>
      <c r="G872" s="141"/>
      <c r="H872" s="141"/>
      <c r="I872" s="141"/>
      <c r="J872" s="141"/>
      <c r="K872" s="141"/>
      <c r="L872" s="141"/>
      <c r="M872" s="141"/>
      <c r="N872" s="147"/>
      <c r="O872" s="147"/>
      <c r="P872" s="147"/>
      <c r="Q872" s="129"/>
      <c r="R872" s="129"/>
      <c r="S872" s="141"/>
      <c r="T872" s="145"/>
      <c r="U872" s="139"/>
      <c r="V872" s="139"/>
      <c r="W872" s="128"/>
    </row>
    <row r="873" s="124" customFormat="true" ht="18" hidden="false" customHeight="true" outlineLevel="0" collapsed="false">
      <c r="B873" s="129"/>
      <c r="C873" s="129"/>
      <c r="D873" s="129"/>
      <c r="E873" s="3"/>
      <c r="F873" s="130"/>
      <c r="G873" s="141"/>
      <c r="H873" s="141"/>
      <c r="I873" s="141"/>
      <c r="J873" s="141"/>
      <c r="K873" s="141"/>
      <c r="L873" s="141"/>
      <c r="M873" s="141"/>
      <c r="N873" s="147"/>
      <c r="O873" s="147"/>
      <c r="P873" s="147"/>
      <c r="Q873" s="129"/>
      <c r="R873" s="129"/>
      <c r="S873" s="141"/>
      <c r="T873" s="145"/>
      <c r="U873" s="139"/>
      <c r="V873" s="139"/>
      <c r="W873" s="128"/>
    </row>
    <row r="874" s="124" customFormat="true" ht="18" hidden="false" customHeight="true" outlineLevel="0" collapsed="false">
      <c r="B874" s="129"/>
      <c r="C874" s="129"/>
      <c r="D874" s="129"/>
      <c r="E874" s="3"/>
      <c r="F874" s="130"/>
      <c r="G874" s="141"/>
      <c r="H874" s="141"/>
      <c r="I874" s="141"/>
      <c r="J874" s="141"/>
      <c r="K874" s="141"/>
      <c r="L874" s="141"/>
      <c r="M874" s="141"/>
      <c r="N874" s="147"/>
      <c r="O874" s="147"/>
      <c r="P874" s="147"/>
      <c r="Q874" s="129"/>
      <c r="R874" s="129"/>
      <c r="S874" s="141"/>
      <c r="T874" s="145"/>
      <c r="U874" s="139"/>
      <c r="V874" s="139"/>
      <c r="W874" s="128"/>
    </row>
    <row r="875" s="124" customFormat="true" ht="18" hidden="false" customHeight="true" outlineLevel="0" collapsed="false">
      <c r="B875" s="129"/>
      <c r="C875" s="129"/>
      <c r="D875" s="129"/>
      <c r="E875" s="3"/>
      <c r="F875" s="130"/>
      <c r="G875" s="141"/>
      <c r="H875" s="141"/>
      <c r="I875" s="141"/>
      <c r="J875" s="141"/>
      <c r="K875" s="141"/>
      <c r="L875" s="141"/>
      <c r="M875" s="141"/>
      <c r="N875" s="147"/>
      <c r="O875" s="147"/>
      <c r="P875" s="147"/>
      <c r="Q875" s="129"/>
      <c r="R875" s="129"/>
      <c r="S875" s="141"/>
      <c r="T875" s="145"/>
      <c r="U875" s="139"/>
      <c r="V875" s="139"/>
      <c r="W875" s="128"/>
    </row>
    <row r="876" s="124" customFormat="true" ht="18" hidden="false" customHeight="true" outlineLevel="0" collapsed="false">
      <c r="B876" s="129"/>
      <c r="C876" s="129"/>
      <c r="D876" s="129"/>
      <c r="E876" s="3"/>
      <c r="F876" s="130"/>
      <c r="G876" s="141"/>
      <c r="H876" s="141"/>
      <c r="I876" s="141"/>
      <c r="J876" s="141"/>
      <c r="K876" s="141"/>
      <c r="L876" s="141"/>
      <c r="M876" s="141"/>
      <c r="N876" s="147"/>
      <c r="O876" s="147"/>
      <c r="P876" s="147"/>
      <c r="Q876" s="129"/>
      <c r="R876" s="129"/>
      <c r="S876" s="141"/>
      <c r="T876" s="145"/>
      <c r="U876" s="139"/>
      <c r="V876" s="139"/>
      <c r="W876" s="128"/>
    </row>
    <row r="877" s="124" customFormat="true" ht="18" hidden="false" customHeight="true" outlineLevel="0" collapsed="false">
      <c r="B877" s="129"/>
      <c r="C877" s="129"/>
      <c r="D877" s="129"/>
      <c r="E877" s="3"/>
      <c r="F877" s="130"/>
      <c r="G877" s="141"/>
      <c r="H877" s="141"/>
      <c r="I877" s="141"/>
      <c r="J877" s="141"/>
      <c r="K877" s="141"/>
      <c r="L877" s="141"/>
      <c r="M877" s="141"/>
      <c r="N877" s="147"/>
      <c r="O877" s="147"/>
      <c r="P877" s="147"/>
      <c r="Q877" s="129"/>
      <c r="R877" s="129"/>
      <c r="S877" s="141"/>
      <c r="T877" s="145"/>
      <c r="U877" s="139"/>
      <c r="V877" s="139"/>
      <c r="W877" s="128"/>
    </row>
    <row r="878" s="124" customFormat="true" ht="18" hidden="false" customHeight="true" outlineLevel="0" collapsed="false">
      <c r="B878" s="129"/>
      <c r="C878" s="129"/>
      <c r="D878" s="129"/>
      <c r="E878" s="3"/>
      <c r="F878" s="130"/>
      <c r="G878" s="141"/>
      <c r="H878" s="141"/>
      <c r="I878" s="141"/>
      <c r="J878" s="141"/>
      <c r="K878" s="141"/>
      <c r="L878" s="141"/>
      <c r="M878" s="141"/>
      <c r="N878" s="147"/>
      <c r="O878" s="147"/>
      <c r="P878" s="147"/>
      <c r="Q878" s="129"/>
      <c r="R878" s="129"/>
      <c r="S878" s="141"/>
      <c r="T878" s="145"/>
      <c r="U878" s="139"/>
      <c r="V878" s="139"/>
      <c r="W878" s="128"/>
    </row>
    <row r="879" s="124" customFormat="true" ht="18" hidden="false" customHeight="true" outlineLevel="0" collapsed="false">
      <c r="B879" s="129"/>
      <c r="C879" s="129"/>
      <c r="D879" s="129"/>
      <c r="E879" s="3"/>
      <c r="F879" s="130"/>
      <c r="G879" s="141"/>
      <c r="H879" s="141"/>
      <c r="I879" s="141"/>
      <c r="J879" s="141"/>
      <c r="K879" s="141"/>
      <c r="L879" s="141"/>
      <c r="M879" s="141"/>
      <c r="N879" s="147"/>
      <c r="O879" s="147"/>
      <c r="P879" s="147"/>
      <c r="Q879" s="129"/>
      <c r="R879" s="129"/>
      <c r="S879" s="141"/>
      <c r="T879" s="145"/>
      <c r="U879" s="139"/>
      <c r="V879" s="139"/>
      <c r="W879" s="128"/>
    </row>
    <row r="880" s="124" customFormat="true" ht="18" hidden="false" customHeight="true" outlineLevel="0" collapsed="false">
      <c r="B880" s="129"/>
      <c r="C880" s="129"/>
      <c r="D880" s="129"/>
      <c r="E880" s="3"/>
      <c r="F880" s="130"/>
      <c r="G880" s="141"/>
      <c r="H880" s="141"/>
      <c r="I880" s="141"/>
      <c r="J880" s="141"/>
      <c r="K880" s="141"/>
      <c r="L880" s="141"/>
      <c r="M880" s="141"/>
      <c r="N880" s="147"/>
      <c r="O880" s="147"/>
      <c r="P880" s="147"/>
      <c r="Q880" s="129"/>
      <c r="R880" s="129"/>
      <c r="S880" s="141"/>
      <c r="T880" s="145"/>
      <c r="U880" s="139"/>
      <c r="V880" s="139"/>
      <c r="W880" s="128"/>
    </row>
    <row r="881" s="124" customFormat="true" ht="18" hidden="false" customHeight="true" outlineLevel="0" collapsed="false">
      <c r="B881" s="129"/>
      <c r="C881" s="129"/>
      <c r="D881" s="129"/>
      <c r="E881" s="3"/>
      <c r="F881" s="130"/>
      <c r="G881" s="141"/>
      <c r="H881" s="141"/>
      <c r="I881" s="141"/>
      <c r="J881" s="141"/>
      <c r="K881" s="141"/>
      <c r="L881" s="141"/>
      <c r="M881" s="141"/>
      <c r="N881" s="147"/>
      <c r="O881" s="147"/>
      <c r="P881" s="147"/>
      <c r="Q881" s="129"/>
      <c r="R881" s="129"/>
      <c r="S881" s="141"/>
      <c r="T881" s="145"/>
      <c r="U881" s="139"/>
      <c r="V881" s="139"/>
      <c r="W881" s="128"/>
    </row>
    <row r="882" s="124" customFormat="true" ht="18" hidden="false" customHeight="true" outlineLevel="0" collapsed="false">
      <c r="B882" s="129"/>
      <c r="C882" s="129"/>
      <c r="D882" s="129"/>
      <c r="E882" s="3"/>
      <c r="F882" s="130"/>
      <c r="G882" s="141"/>
      <c r="H882" s="141"/>
      <c r="I882" s="141"/>
      <c r="J882" s="141"/>
      <c r="K882" s="141"/>
      <c r="L882" s="141"/>
      <c r="M882" s="141"/>
      <c r="N882" s="147"/>
      <c r="O882" s="147"/>
      <c r="P882" s="147"/>
      <c r="Q882" s="129"/>
      <c r="R882" s="129"/>
      <c r="S882" s="141"/>
      <c r="T882" s="145"/>
      <c r="U882" s="139"/>
      <c r="V882" s="139"/>
      <c r="W882" s="128"/>
    </row>
    <row r="883" s="124" customFormat="true" ht="18" hidden="false" customHeight="true" outlineLevel="0" collapsed="false">
      <c r="B883" s="129"/>
      <c r="C883" s="129"/>
      <c r="D883" s="129"/>
      <c r="E883" s="3"/>
      <c r="F883" s="130"/>
      <c r="G883" s="141"/>
      <c r="H883" s="141"/>
      <c r="I883" s="141"/>
      <c r="J883" s="141"/>
      <c r="K883" s="141"/>
      <c r="L883" s="141"/>
      <c r="M883" s="141"/>
      <c r="N883" s="147"/>
      <c r="O883" s="147"/>
      <c r="P883" s="147"/>
      <c r="Q883" s="129"/>
      <c r="R883" s="129"/>
      <c r="S883" s="141"/>
      <c r="T883" s="145"/>
      <c r="U883" s="139"/>
      <c r="V883" s="139"/>
      <c r="W883" s="128"/>
    </row>
    <row r="884" s="124" customFormat="true" ht="18" hidden="false" customHeight="true" outlineLevel="0" collapsed="false">
      <c r="B884" s="129"/>
      <c r="C884" s="129"/>
      <c r="D884" s="129"/>
      <c r="E884" s="3"/>
      <c r="F884" s="130"/>
      <c r="G884" s="141"/>
      <c r="H884" s="141"/>
      <c r="I884" s="141"/>
      <c r="J884" s="141"/>
      <c r="K884" s="141"/>
      <c r="L884" s="141"/>
      <c r="M884" s="141"/>
      <c r="N884" s="147"/>
      <c r="O884" s="147"/>
      <c r="P884" s="147"/>
      <c r="Q884" s="129"/>
      <c r="R884" s="129"/>
      <c r="S884" s="141"/>
      <c r="T884" s="145"/>
      <c r="U884" s="139"/>
      <c r="V884" s="139"/>
      <c r="W884" s="128"/>
    </row>
    <row r="885" s="124" customFormat="true" ht="18" hidden="false" customHeight="true" outlineLevel="0" collapsed="false">
      <c r="B885" s="129"/>
      <c r="C885" s="129"/>
      <c r="D885" s="129"/>
      <c r="E885" s="3"/>
      <c r="F885" s="130"/>
      <c r="G885" s="141"/>
      <c r="H885" s="141"/>
      <c r="I885" s="141"/>
      <c r="J885" s="141"/>
      <c r="K885" s="141"/>
      <c r="L885" s="141"/>
      <c r="M885" s="141"/>
      <c r="N885" s="147"/>
      <c r="O885" s="147"/>
      <c r="P885" s="147"/>
      <c r="Q885" s="129"/>
      <c r="R885" s="129"/>
      <c r="S885" s="141"/>
      <c r="T885" s="145"/>
      <c r="U885" s="139"/>
      <c r="V885" s="139"/>
      <c r="W885" s="128"/>
    </row>
    <row r="886" s="124" customFormat="true" ht="18" hidden="false" customHeight="true" outlineLevel="0" collapsed="false">
      <c r="B886" s="129"/>
      <c r="C886" s="129"/>
      <c r="D886" s="129"/>
      <c r="E886" s="3"/>
      <c r="F886" s="130"/>
      <c r="G886" s="141"/>
      <c r="H886" s="141"/>
      <c r="I886" s="141"/>
      <c r="J886" s="141"/>
      <c r="K886" s="141"/>
      <c r="L886" s="141"/>
      <c r="M886" s="141"/>
      <c r="N886" s="147"/>
      <c r="O886" s="147"/>
      <c r="P886" s="147"/>
      <c r="Q886" s="129"/>
      <c r="R886" s="129"/>
      <c r="S886" s="141"/>
      <c r="T886" s="145"/>
      <c r="U886" s="139"/>
      <c r="V886" s="139"/>
      <c r="W886" s="128"/>
    </row>
    <row r="887" s="124" customFormat="true" ht="18" hidden="false" customHeight="true" outlineLevel="0" collapsed="false">
      <c r="B887" s="129"/>
      <c r="C887" s="129"/>
      <c r="D887" s="129"/>
      <c r="E887" s="3"/>
      <c r="F887" s="130"/>
      <c r="G887" s="141"/>
      <c r="H887" s="141"/>
      <c r="I887" s="141"/>
      <c r="J887" s="141"/>
      <c r="K887" s="141"/>
      <c r="L887" s="141"/>
      <c r="M887" s="141"/>
      <c r="N887" s="147"/>
      <c r="O887" s="147"/>
      <c r="P887" s="147"/>
      <c r="Q887" s="129"/>
      <c r="R887" s="129"/>
      <c r="S887" s="141"/>
      <c r="T887" s="145"/>
      <c r="U887" s="139"/>
      <c r="V887" s="139"/>
      <c r="W887" s="128"/>
    </row>
    <row r="888" s="124" customFormat="true" ht="18" hidden="false" customHeight="true" outlineLevel="0" collapsed="false">
      <c r="B888" s="129"/>
      <c r="C888" s="129"/>
      <c r="D888" s="129"/>
      <c r="E888" s="3"/>
      <c r="F888" s="130"/>
      <c r="G888" s="141"/>
      <c r="H888" s="141"/>
      <c r="I888" s="141"/>
      <c r="J888" s="141"/>
      <c r="K888" s="141"/>
      <c r="L888" s="141"/>
      <c r="M888" s="141"/>
      <c r="N888" s="147"/>
      <c r="O888" s="147"/>
      <c r="P888" s="147"/>
      <c r="Q888" s="129"/>
      <c r="R888" s="129"/>
      <c r="S888" s="141"/>
      <c r="T888" s="145"/>
      <c r="U888" s="139"/>
      <c r="V888" s="139"/>
      <c r="W888" s="128"/>
    </row>
    <row r="889" s="124" customFormat="true" ht="18" hidden="false" customHeight="true" outlineLevel="0" collapsed="false">
      <c r="B889" s="129"/>
      <c r="C889" s="129"/>
      <c r="D889" s="129"/>
      <c r="E889" s="3"/>
      <c r="F889" s="130"/>
      <c r="G889" s="141"/>
      <c r="H889" s="141"/>
      <c r="I889" s="141"/>
      <c r="J889" s="141"/>
      <c r="K889" s="141"/>
      <c r="L889" s="141"/>
      <c r="M889" s="141"/>
      <c r="N889" s="147"/>
      <c r="O889" s="147"/>
      <c r="P889" s="147"/>
      <c r="Q889" s="129"/>
      <c r="R889" s="129"/>
      <c r="S889" s="141"/>
      <c r="T889" s="145"/>
      <c r="U889" s="139"/>
      <c r="V889" s="139"/>
      <c r="W889" s="128"/>
    </row>
    <row r="890" s="124" customFormat="true" ht="18" hidden="false" customHeight="true" outlineLevel="0" collapsed="false">
      <c r="B890" s="129"/>
      <c r="C890" s="129"/>
      <c r="D890" s="129"/>
      <c r="E890" s="3"/>
      <c r="F890" s="130"/>
      <c r="G890" s="141"/>
      <c r="H890" s="141"/>
      <c r="I890" s="141"/>
      <c r="J890" s="141"/>
      <c r="K890" s="141"/>
      <c r="L890" s="141"/>
      <c r="M890" s="141"/>
      <c r="N890" s="147"/>
      <c r="O890" s="147"/>
      <c r="P890" s="147"/>
      <c r="Q890" s="129"/>
      <c r="R890" s="129"/>
      <c r="S890" s="141"/>
      <c r="T890" s="145"/>
      <c r="U890" s="139"/>
      <c r="V890" s="139"/>
      <c r="W890" s="128"/>
    </row>
    <row r="891" s="124" customFormat="true" ht="18" hidden="false" customHeight="true" outlineLevel="0" collapsed="false">
      <c r="B891" s="129"/>
      <c r="C891" s="129"/>
      <c r="D891" s="129"/>
      <c r="E891" s="3"/>
      <c r="F891" s="130"/>
      <c r="G891" s="141"/>
      <c r="H891" s="141"/>
      <c r="I891" s="141"/>
      <c r="J891" s="141"/>
      <c r="K891" s="141"/>
      <c r="L891" s="141"/>
      <c r="M891" s="141"/>
      <c r="N891" s="147"/>
      <c r="O891" s="147"/>
      <c r="P891" s="147"/>
      <c r="Q891" s="129"/>
      <c r="R891" s="129"/>
      <c r="S891" s="141"/>
      <c r="T891" s="145"/>
      <c r="U891" s="139"/>
      <c r="V891" s="139"/>
      <c r="W891" s="128"/>
    </row>
    <row r="892" s="124" customFormat="true" ht="18" hidden="false" customHeight="true" outlineLevel="0" collapsed="false">
      <c r="B892" s="129"/>
      <c r="C892" s="129"/>
      <c r="D892" s="129"/>
      <c r="E892" s="3"/>
      <c r="F892" s="130"/>
      <c r="G892" s="141"/>
      <c r="H892" s="141"/>
      <c r="I892" s="141"/>
      <c r="J892" s="141"/>
      <c r="K892" s="141"/>
      <c r="L892" s="141"/>
      <c r="M892" s="141"/>
      <c r="N892" s="147"/>
      <c r="O892" s="147"/>
      <c r="P892" s="147"/>
      <c r="Q892" s="129"/>
      <c r="R892" s="129"/>
      <c r="S892" s="141"/>
      <c r="T892" s="145"/>
      <c r="U892" s="139"/>
      <c r="V892" s="139"/>
      <c r="W892" s="128"/>
    </row>
    <row r="893" s="124" customFormat="true" ht="18" hidden="false" customHeight="true" outlineLevel="0" collapsed="false">
      <c r="B893" s="129"/>
      <c r="C893" s="129"/>
      <c r="D893" s="129"/>
      <c r="E893" s="3"/>
      <c r="F893" s="130"/>
      <c r="G893" s="141"/>
      <c r="H893" s="141"/>
      <c r="I893" s="141"/>
      <c r="J893" s="141"/>
      <c r="K893" s="141"/>
      <c r="L893" s="141"/>
      <c r="M893" s="141"/>
      <c r="N893" s="147"/>
      <c r="O893" s="147"/>
      <c r="P893" s="147"/>
      <c r="Q893" s="129"/>
      <c r="R893" s="129"/>
      <c r="S893" s="141"/>
      <c r="T893" s="145"/>
      <c r="U893" s="139"/>
      <c r="V893" s="139"/>
      <c r="W893" s="128"/>
    </row>
    <row r="894" s="124" customFormat="true" ht="18" hidden="false" customHeight="true" outlineLevel="0" collapsed="false">
      <c r="B894" s="129"/>
      <c r="C894" s="129"/>
      <c r="D894" s="129"/>
      <c r="E894" s="3"/>
      <c r="F894" s="130"/>
      <c r="G894" s="141"/>
      <c r="H894" s="141"/>
      <c r="I894" s="141"/>
      <c r="J894" s="141"/>
      <c r="K894" s="141"/>
      <c r="L894" s="141"/>
      <c r="M894" s="141"/>
      <c r="N894" s="147"/>
      <c r="O894" s="147"/>
      <c r="P894" s="147"/>
      <c r="Q894" s="129"/>
      <c r="R894" s="129"/>
      <c r="S894" s="141"/>
      <c r="T894" s="145"/>
      <c r="U894" s="139"/>
      <c r="V894" s="139"/>
      <c r="W894" s="128"/>
    </row>
    <row r="895" s="124" customFormat="true" ht="18" hidden="false" customHeight="true" outlineLevel="0" collapsed="false">
      <c r="B895" s="129"/>
      <c r="C895" s="129"/>
      <c r="D895" s="129"/>
      <c r="E895" s="3"/>
      <c r="F895" s="130"/>
      <c r="G895" s="141"/>
      <c r="H895" s="141"/>
      <c r="I895" s="141"/>
      <c r="J895" s="141"/>
      <c r="K895" s="141"/>
      <c r="L895" s="141"/>
      <c r="M895" s="141"/>
      <c r="N895" s="147"/>
      <c r="O895" s="147"/>
      <c r="P895" s="147"/>
      <c r="Q895" s="129"/>
      <c r="R895" s="129"/>
      <c r="S895" s="141"/>
      <c r="T895" s="145"/>
      <c r="U895" s="139"/>
      <c r="V895" s="139"/>
      <c r="W895" s="128"/>
    </row>
    <row r="896" s="124" customFormat="true" ht="18" hidden="false" customHeight="true" outlineLevel="0" collapsed="false">
      <c r="B896" s="129"/>
      <c r="C896" s="129"/>
      <c r="D896" s="129"/>
      <c r="E896" s="3"/>
      <c r="F896" s="130"/>
      <c r="G896" s="141"/>
      <c r="H896" s="141"/>
      <c r="I896" s="141"/>
      <c r="J896" s="141"/>
      <c r="K896" s="141"/>
      <c r="L896" s="141"/>
      <c r="M896" s="141"/>
      <c r="N896" s="147"/>
      <c r="O896" s="147"/>
      <c r="P896" s="147"/>
      <c r="Q896" s="129"/>
      <c r="R896" s="129"/>
      <c r="S896" s="141"/>
      <c r="T896" s="145"/>
      <c r="U896" s="139"/>
      <c r="V896" s="139"/>
      <c r="W896" s="128"/>
    </row>
    <row r="897" s="124" customFormat="true" ht="18" hidden="false" customHeight="true" outlineLevel="0" collapsed="false">
      <c r="B897" s="129"/>
      <c r="C897" s="129"/>
      <c r="D897" s="129"/>
      <c r="E897" s="3"/>
      <c r="F897" s="130"/>
      <c r="G897" s="141"/>
      <c r="H897" s="141"/>
      <c r="I897" s="141"/>
      <c r="J897" s="141"/>
      <c r="K897" s="141"/>
      <c r="L897" s="141"/>
      <c r="M897" s="141"/>
      <c r="N897" s="147"/>
      <c r="O897" s="147"/>
      <c r="P897" s="147"/>
      <c r="Q897" s="129"/>
      <c r="R897" s="129"/>
      <c r="S897" s="141"/>
      <c r="T897" s="145"/>
      <c r="U897" s="139"/>
      <c r="V897" s="139"/>
      <c r="W897" s="128"/>
    </row>
    <row r="898" s="124" customFormat="true" ht="18" hidden="false" customHeight="true" outlineLevel="0" collapsed="false">
      <c r="B898" s="129"/>
      <c r="C898" s="129"/>
      <c r="D898" s="129"/>
      <c r="E898" s="3"/>
      <c r="F898" s="130"/>
      <c r="G898" s="141"/>
      <c r="H898" s="141"/>
      <c r="I898" s="141"/>
      <c r="J898" s="141"/>
      <c r="K898" s="141"/>
      <c r="L898" s="141"/>
      <c r="M898" s="141"/>
      <c r="N898" s="147"/>
      <c r="O898" s="147"/>
      <c r="P898" s="147"/>
      <c r="Q898" s="129"/>
      <c r="R898" s="129"/>
      <c r="S898" s="141"/>
      <c r="T898" s="145"/>
      <c r="U898" s="139"/>
      <c r="V898" s="139"/>
      <c r="W898" s="128"/>
    </row>
    <row r="899" s="124" customFormat="true" ht="18" hidden="false" customHeight="true" outlineLevel="0" collapsed="false">
      <c r="B899" s="129"/>
      <c r="C899" s="129"/>
      <c r="D899" s="129"/>
      <c r="E899" s="3"/>
      <c r="F899" s="130"/>
      <c r="G899" s="141"/>
      <c r="H899" s="141"/>
      <c r="I899" s="141"/>
      <c r="J899" s="141"/>
      <c r="K899" s="141"/>
      <c r="L899" s="141"/>
      <c r="M899" s="141"/>
      <c r="N899" s="147"/>
      <c r="O899" s="147"/>
      <c r="P899" s="147"/>
      <c r="Q899" s="129"/>
      <c r="R899" s="129"/>
      <c r="S899" s="141"/>
      <c r="T899" s="145"/>
      <c r="U899" s="139"/>
      <c r="V899" s="139"/>
      <c r="W899" s="128"/>
    </row>
    <row r="900" s="124" customFormat="true" ht="18" hidden="false" customHeight="true" outlineLevel="0" collapsed="false">
      <c r="B900" s="129"/>
      <c r="C900" s="129"/>
      <c r="D900" s="129"/>
      <c r="E900" s="3"/>
      <c r="F900" s="130"/>
      <c r="G900" s="141"/>
      <c r="H900" s="141"/>
      <c r="I900" s="141"/>
      <c r="J900" s="141"/>
      <c r="K900" s="141"/>
      <c r="L900" s="141"/>
      <c r="M900" s="141"/>
      <c r="N900" s="147"/>
      <c r="O900" s="147"/>
      <c r="P900" s="147"/>
      <c r="Q900" s="129"/>
      <c r="R900" s="129"/>
      <c r="S900" s="141"/>
      <c r="T900" s="145"/>
      <c r="U900" s="139"/>
      <c r="V900" s="139"/>
      <c r="W900" s="128"/>
    </row>
    <row r="901" s="124" customFormat="true" ht="18" hidden="false" customHeight="true" outlineLevel="0" collapsed="false">
      <c r="B901" s="129"/>
      <c r="C901" s="129"/>
      <c r="D901" s="129"/>
      <c r="E901" s="3"/>
      <c r="F901" s="130"/>
      <c r="G901" s="141"/>
      <c r="H901" s="141"/>
      <c r="I901" s="141"/>
      <c r="J901" s="141"/>
      <c r="K901" s="141"/>
      <c r="L901" s="141"/>
      <c r="M901" s="141"/>
      <c r="N901" s="147"/>
      <c r="O901" s="147"/>
      <c r="P901" s="147"/>
      <c r="Q901" s="129"/>
      <c r="R901" s="129"/>
      <c r="S901" s="141"/>
      <c r="T901" s="145"/>
      <c r="U901" s="139"/>
      <c r="V901" s="139"/>
      <c r="W901" s="128"/>
    </row>
    <row r="902" s="124" customFormat="true" ht="18" hidden="false" customHeight="true" outlineLevel="0" collapsed="false">
      <c r="B902" s="129"/>
      <c r="C902" s="129"/>
      <c r="D902" s="129"/>
      <c r="E902" s="3"/>
      <c r="F902" s="130"/>
      <c r="G902" s="141"/>
      <c r="H902" s="141"/>
      <c r="I902" s="141"/>
      <c r="J902" s="141"/>
      <c r="K902" s="141"/>
      <c r="L902" s="141"/>
      <c r="M902" s="141"/>
      <c r="N902" s="147"/>
      <c r="O902" s="147"/>
      <c r="P902" s="147"/>
      <c r="Q902" s="129"/>
      <c r="R902" s="129"/>
      <c r="S902" s="141"/>
      <c r="T902" s="145"/>
      <c r="U902" s="139"/>
      <c r="V902" s="139"/>
      <c r="W902" s="128"/>
    </row>
    <row r="903" s="124" customFormat="true" ht="18" hidden="false" customHeight="true" outlineLevel="0" collapsed="false">
      <c r="B903" s="129"/>
      <c r="C903" s="129"/>
      <c r="D903" s="129"/>
      <c r="E903" s="3"/>
      <c r="F903" s="130"/>
      <c r="G903" s="141"/>
      <c r="H903" s="141"/>
      <c r="I903" s="141"/>
      <c r="J903" s="141"/>
      <c r="K903" s="141"/>
      <c r="L903" s="141"/>
      <c r="M903" s="141"/>
      <c r="N903" s="147"/>
      <c r="O903" s="147"/>
      <c r="P903" s="147"/>
      <c r="Q903" s="129"/>
      <c r="R903" s="129"/>
      <c r="S903" s="141"/>
      <c r="T903" s="145"/>
      <c r="U903" s="139"/>
      <c r="V903" s="139"/>
      <c r="W903" s="128"/>
    </row>
    <row r="904" s="124" customFormat="true" ht="18" hidden="false" customHeight="true" outlineLevel="0" collapsed="false">
      <c r="B904" s="129"/>
      <c r="C904" s="129"/>
      <c r="D904" s="129"/>
      <c r="E904" s="3"/>
      <c r="F904" s="130"/>
      <c r="G904" s="141"/>
      <c r="H904" s="141"/>
      <c r="I904" s="141"/>
      <c r="J904" s="141"/>
      <c r="K904" s="141"/>
      <c r="L904" s="141"/>
      <c r="M904" s="141"/>
      <c r="N904" s="147"/>
      <c r="O904" s="147"/>
      <c r="P904" s="147"/>
      <c r="Q904" s="129"/>
      <c r="R904" s="129"/>
      <c r="S904" s="141"/>
      <c r="T904" s="145"/>
      <c r="U904" s="139"/>
      <c r="V904" s="139"/>
      <c r="W904" s="128"/>
    </row>
    <row r="905" s="124" customFormat="true" ht="18" hidden="false" customHeight="true" outlineLevel="0" collapsed="false">
      <c r="B905" s="129"/>
      <c r="C905" s="129"/>
      <c r="D905" s="129"/>
      <c r="E905" s="3"/>
      <c r="F905" s="130"/>
      <c r="G905" s="141"/>
      <c r="H905" s="141"/>
      <c r="I905" s="141"/>
      <c r="J905" s="141"/>
      <c r="K905" s="141"/>
      <c r="L905" s="141"/>
      <c r="M905" s="141"/>
      <c r="N905" s="147"/>
      <c r="O905" s="147"/>
      <c r="P905" s="147"/>
      <c r="Q905" s="129"/>
      <c r="R905" s="129"/>
      <c r="S905" s="141"/>
      <c r="T905" s="145"/>
      <c r="U905" s="139"/>
      <c r="V905" s="139"/>
      <c r="W905" s="128"/>
    </row>
    <row r="906" s="124" customFormat="true" ht="18" hidden="false" customHeight="true" outlineLevel="0" collapsed="false">
      <c r="B906" s="129"/>
      <c r="C906" s="129"/>
      <c r="D906" s="129"/>
      <c r="E906" s="3"/>
      <c r="F906" s="130"/>
      <c r="G906" s="141"/>
      <c r="H906" s="141"/>
      <c r="I906" s="141"/>
      <c r="J906" s="141"/>
      <c r="K906" s="141"/>
      <c r="L906" s="141"/>
      <c r="M906" s="141"/>
      <c r="N906" s="147"/>
      <c r="O906" s="147"/>
      <c r="P906" s="147"/>
      <c r="Q906" s="129"/>
      <c r="R906" s="129"/>
      <c r="S906" s="141"/>
      <c r="T906" s="145"/>
      <c r="U906" s="139"/>
      <c r="V906" s="139"/>
      <c r="W906" s="128"/>
    </row>
    <row r="907" s="124" customFormat="true" ht="18" hidden="false" customHeight="true" outlineLevel="0" collapsed="false">
      <c r="B907" s="129"/>
      <c r="C907" s="129"/>
      <c r="D907" s="129"/>
      <c r="E907" s="3"/>
      <c r="F907" s="130"/>
      <c r="G907" s="141"/>
      <c r="H907" s="141"/>
      <c r="I907" s="141"/>
      <c r="J907" s="141"/>
      <c r="K907" s="141"/>
      <c r="L907" s="141"/>
      <c r="M907" s="141"/>
      <c r="N907" s="147"/>
      <c r="O907" s="147"/>
      <c r="P907" s="147"/>
      <c r="Q907" s="129"/>
      <c r="R907" s="129"/>
      <c r="S907" s="141"/>
      <c r="T907" s="145"/>
      <c r="U907" s="139"/>
      <c r="V907" s="139"/>
      <c r="W907" s="128"/>
    </row>
    <row r="908" s="124" customFormat="true" ht="18" hidden="false" customHeight="true" outlineLevel="0" collapsed="false">
      <c r="B908" s="129"/>
      <c r="C908" s="129"/>
      <c r="D908" s="129"/>
      <c r="E908" s="3"/>
      <c r="F908" s="130"/>
      <c r="G908" s="141"/>
      <c r="H908" s="141"/>
      <c r="I908" s="141"/>
      <c r="J908" s="141"/>
      <c r="K908" s="141"/>
      <c r="L908" s="141"/>
      <c r="M908" s="141"/>
      <c r="N908" s="147"/>
      <c r="O908" s="147"/>
      <c r="P908" s="147"/>
      <c r="Q908" s="129"/>
      <c r="R908" s="129"/>
      <c r="S908" s="141"/>
      <c r="T908" s="145"/>
      <c r="U908" s="139"/>
      <c r="V908" s="139"/>
      <c r="W908" s="128"/>
    </row>
    <row r="909" s="124" customFormat="true" ht="18" hidden="false" customHeight="true" outlineLevel="0" collapsed="false">
      <c r="B909" s="129"/>
      <c r="C909" s="129"/>
      <c r="D909" s="129"/>
      <c r="E909" s="3"/>
      <c r="F909" s="130"/>
      <c r="G909" s="141"/>
      <c r="H909" s="141"/>
      <c r="I909" s="141"/>
      <c r="J909" s="141"/>
      <c r="K909" s="141"/>
      <c r="L909" s="141"/>
      <c r="M909" s="141"/>
      <c r="N909" s="147"/>
      <c r="O909" s="147"/>
      <c r="P909" s="147"/>
      <c r="Q909" s="129"/>
      <c r="R909" s="129"/>
      <c r="S909" s="141"/>
      <c r="T909" s="145"/>
      <c r="U909" s="139"/>
      <c r="V909" s="139"/>
      <c r="W909" s="128"/>
    </row>
    <row r="910" s="124" customFormat="true" ht="18" hidden="false" customHeight="true" outlineLevel="0" collapsed="false">
      <c r="B910" s="129"/>
      <c r="C910" s="129"/>
      <c r="D910" s="129"/>
      <c r="E910" s="3"/>
      <c r="F910" s="130"/>
      <c r="G910" s="141"/>
      <c r="H910" s="141"/>
      <c r="I910" s="141"/>
      <c r="J910" s="141"/>
      <c r="K910" s="141"/>
      <c r="L910" s="141"/>
      <c r="M910" s="141"/>
      <c r="N910" s="147"/>
      <c r="O910" s="147"/>
      <c r="P910" s="147"/>
      <c r="Q910" s="129"/>
      <c r="R910" s="129"/>
      <c r="S910" s="141"/>
      <c r="T910" s="145"/>
      <c r="U910" s="139"/>
      <c r="V910" s="139"/>
      <c r="W910" s="128"/>
    </row>
    <row r="911" s="124" customFormat="true" ht="18" hidden="false" customHeight="true" outlineLevel="0" collapsed="false">
      <c r="B911" s="129"/>
      <c r="C911" s="129"/>
      <c r="D911" s="129"/>
      <c r="E911" s="3"/>
      <c r="F911" s="130"/>
      <c r="G911" s="141"/>
      <c r="H911" s="141"/>
      <c r="I911" s="141"/>
      <c r="J911" s="141"/>
      <c r="K911" s="141"/>
      <c r="L911" s="141"/>
      <c r="M911" s="141"/>
      <c r="N911" s="147"/>
      <c r="O911" s="147"/>
      <c r="P911" s="147"/>
      <c r="Q911" s="129"/>
      <c r="R911" s="129"/>
      <c r="S911" s="141"/>
      <c r="T911" s="145"/>
      <c r="U911" s="139"/>
      <c r="V911" s="139"/>
      <c r="W911" s="128"/>
    </row>
    <row r="912" s="124" customFormat="true" ht="18" hidden="false" customHeight="true" outlineLevel="0" collapsed="false">
      <c r="B912" s="129"/>
      <c r="C912" s="129"/>
      <c r="D912" s="129"/>
      <c r="E912" s="3"/>
      <c r="F912" s="130"/>
      <c r="G912" s="141"/>
      <c r="H912" s="141"/>
      <c r="I912" s="141"/>
      <c r="J912" s="141"/>
      <c r="K912" s="141"/>
      <c r="L912" s="141"/>
      <c r="M912" s="141"/>
      <c r="N912" s="147"/>
      <c r="O912" s="147"/>
      <c r="P912" s="147"/>
      <c r="Q912" s="129"/>
      <c r="R912" s="129"/>
      <c r="S912" s="141"/>
      <c r="T912" s="145"/>
      <c r="U912" s="139"/>
      <c r="V912" s="139"/>
      <c r="W912" s="128"/>
    </row>
    <row r="913" s="124" customFormat="true" ht="18" hidden="false" customHeight="true" outlineLevel="0" collapsed="false">
      <c r="B913" s="129"/>
      <c r="C913" s="129"/>
      <c r="D913" s="129"/>
      <c r="E913" s="3"/>
      <c r="F913" s="130"/>
      <c r="G913" s="141"/>
      <c r="H913" s="141"/>
      <c r="I913" s="141"/>
      <c r="J913" s="141"/>
      <c r="K913" s="141"/>
      <c r="L913" s="141"/>
      <c r="M913" s="141"/>
      <c r="N913" s="147"/>
      <c r="O913" s="147"/>
      <c r="P913" s="147"/>
      <c r="Q913" s="129"/>
      <c r="R913" s="129"/>
      <c r="S913" s="141"/>
      <c r="T913" s="145"/>
      <c r="U913" s="139"/>
      <c r="V913" s="139"/>
      <c r="W913" s="128"/>
    </row>
    <row r="914" s="124" customFormat="true" ht="18" hidden="false" customHeight="true" outlineLevel="0" collapsed="false">
      <c r="B914" s="129"/>
      <c r="C914" s="129"/>
      <c r="D914" s="129"/>
      <c r="E914" s="3"/>
      <c r="F914" s="130"/>
      <c r="G914" s="141"/>
      <c r="H914" s="141"/>
      <c r="I914" s="141"/>
      <c r="J914" s="141"/>
      <c r="K914" s="141"/>
      <c r="L914" s="141"/>
      <c r="M914" s="141"/>
      <c r="N914" s="147"/>
      <c r="O914" s="147"/>
      <c r="P914" s="147"/>
      <c r="Q914" s="129"/>
      <c r="R914" s="129"/>
      <c r="S914" s="141"/>
      <c r="T914" s="145"/>
      <c r="U914" s="139"/>
      <c r="V914" s="139"/>
      <c r="W914" s="128"/>
    </row>
    <row r="915" s="124" customFormat="true" ht="18" hidden="false" customHeight="true" outlineLevel="0" collapsed="false">
      <c r="B915" s="129"/>
      <c r="C915" s="129"/>
      <c r="D915" s="129"/>
      <c r="E915" s="3"/>
      <c r="F915" s="130"/>
      <c r="G915" s="141"/>
      <c r="H915" s="141"/>
      <c r="I915" s="141"/>
      <c r="J915" s="141"/>
      <c r="K915" s="141"/>
      <c r="L915" s="141"/>
      <c r="M915" s="141"/>
      <c r="N915" s="147"/>
      <c r="O915" s="147"/>
      <c r="P915" s="147"/>
      <c r="Q915" s="129"/>
      <c r="R915" s="129"/>
      <c r="S915" s="141"/>
      <c r="T915" s="145"/>
      <c r="U915" s="139"/>
      <c r="V915" s="139"/>
      <c r="W915" s="128"/>
    </row>
    <row r="916" s="124" customFormat="true" ht="18" hidden="false" customHeight="true" outlineLevel="0" collapsed="false">
      <c r="B916" s="129"/>
      <c r="C916" s="129"/>
      <c r="D916" s="129"/>
      <c r="E916" s="3"/>
      <c r="F916" s="130"/>
      <c r="G916" s="141"/>
      <c r="H916" s="141"/>
      <c r="I916" s="141"/>
      <c r="J916" s="141"/>
      <c r="K916" s="141"/>
      <c r="L916" s="141"/>
      <c r="M916" s="141"/>
      <c r="N916" s="147"/>
      <c r="O916" s="147"/>
      <c r="P916" s="147"/>
      <c r="Q916" s="129"/>
      <c r="R916" s="129"/>
      <c r="S916" s="141"/>
      <c r="T916" s="145"/>
      <c r="U916" s="139"/>
      <c r="V916" s="139"/>
      <c r="W916" s="128"/>
    </row>
    <row r="917" s="124" customFormat="true" ht="18" hidden="false" customHeight="true" outlineLevel="0" collapsed="false">
      <c r="B917" s="129"/>
      <c r="C917" s="129"/>
      <c r="D917" s="129"/>
      <c r="E917" s="3"/>
      <c r="F917" s="130"/>
      <c r="G917" s="141"/>
      <c r="H917" s="141"/>
      <c r="I917" s="141"/>
      <c r="J917" s="141"/>
      <c r="K917" s="141"/>
      <c r="L917" s="141"/>
      <c r="M917" s="141"/>
      <c r="N917" s="147"/>
      <c r="O917" s="147"/>
      <c r="P917" s="147"/>
      <c r="Q917" s="129"/>
      <c r="R917" s="129"/>
      <c r="S917" s="141"/>
      <c r="T917" s="145"/>
      <c r="U917" s="139"/>
      <c r="V917" s="139"/>
      <c r="W917" s="128"/>
    </row>
    <row r="918" s="124" customFormat="true" ht="18" hidden="false" customHeight="true" outlineLevel="0" collapsed="false">
      <c r="B918" s="129"/>
      <c r="C918" s="129"/>
      <c r="D918" s="129"/>
      <c r="E918" s="3"/>
      <c r="F918" s="130"/>
      <c r="G918" s="141"/>
      <c r="H918" s="141"/>
      <c r="I918" s="141"/>
      <c r="J918" s="141"/>
      <c r="K918" s="141"/>
      <c r="L918" s="141"/>
      <c r="M918" s="141"/>
      <c r="N918" s="147"/>
      <c r="O918" s="147"/>
      <c r="P918" s="147"/>
      <c r="Q918" s="129"/>
      <c r="R918" s="129"/>
      <c r="S918" s="141"/>
      <c r="T918" s="145"/>
      <c r="U918" s="139"/>
      <c r="V918" s="139"/>
      <c r="W918" s="128"/>
    </row>
    <row r="919" s="124" customFormat="true" ht="18" hidden="false" customHeight="true" outlineLevel="0" collapsed="false">
      <c r="B919" s="129"/>
      <c r="C919" s="129"/>
      <c r="D919" s="129"/>
      <c r="E919" s="3"/>
      <c r="F919" s="130"/>
      <c r="G919" s="141"/>
      <c r="H919" s="141"/>
      <c r="I919" s="141"/>
      <c r="J919" s="141"/>
      <c r="K919" s="141"/>
      <c r="L919" s="141"/>
      <c r="M919" s="141"/>
      <c r="N919" s="147"/>
      <c r="O919" s="147"/>
      <c r="P919" s="147"/>
      <c r="Q919" s="129"/>
      <c r="R919" s="129"/>
      <c r="S919" s="141"/>
      <c r="T919" s="145"/>
      <c r="U919" s="139"/>
      <c r="V919" s="139"/>
      <c r="W919" s="128"/>
    </row>
    <row r="920" s="124" customFormat="true" ht="18" hidden="false" customHeight="true" outlineLevel="0" collapsed="false">
      <c r="B920" s="129"/>
      <c r="C920" s="129"/>
      <c r="D920" s="129"/>
      <c r="E920" s="3"/>
      <c r="F920" s="130"/>
      <c r="G920" s="141"/>
      <c r="H920" s="141"/>
      <c r="I920" s="141"/>
      <c r="J920" s="141"/>
      <c r="K920" s="141"/>
      <c r="L920" s="141"/>
      <c r="M920" s="141"/>
      <c r="N920" s="147"/>
      <c r="O920" s="147"/>
      <c r="P920" s="147"/>
      <c r="Q920" s="129"/>
      <c r="R920" s="129"/>
      <c r="S920" s="141"/>
      <c r="T920" s="145"/>
      <c r="U920" s="139"/>
      <c r="V920" s="139"/>
      <c r="W920" s="128"/>
    </row>
    <row r="921" s="124" customFormat="true" ht="18" hidden="false" customHeight="true" outlineLevel="0" collapsed="false">
      <c r="B921" s="129"/>
      <c r="C921" s="129"/>
      <c r="D921" s="129"/>
      <c r="E921" s="3"/>
      <c r="F921" s="130"/>
      <c r="G921" s="141"/>
      <c r="H921" s="141"/>
      <c r="I921" s="141"/>
      <c r="J921" s="141"/>
      <c r="K921" s="141"/>
      <c r="L921" s="141"/>
      <c r="M921" s="141"/>
      <c r="N921" s="147"/>
      <c r="O921" s="147"/>
      <c r="P921" s="147"/>
      <c r="Q921" s="129"/>
      <c r="R921" s="129"/>
      <c r="S921" s="141"/>
      <c r="T921" s="145"/>
      <c r="U921" s="139"/>
      <c r="V921" s="139"/>
      <c r="W921" s="128"/>
    </row>
    <row r="922" s="124" customFormat="true" ht="18" hidden="false" customHeight="true" outlineLevel="0" collapsed="false">
      <c r="B922" s="129"/>
      <c r="C922" s="129"/>
      <c r="D922" s="129"/>
      <c r="E922" s="3"/>
      <c r="F922" s="130"/>
      <c r="G922" s="141"/>
      <c r="H922" s="141"/>
      <c r="I922" s="141"/>
      <c r="J922" s="141"/>
      <c r="K922" s="141"/>
      <c r="L922" s="141"/>
      <c r="M922" s="141"/>
      <c r="N922" s="147"/>
      <c r="O922" s="147"/>
      <c r="P922" s="147"/>
      <c r="Q922" s="129"/>
      <c r="R922" s="129"/>
      <c r="S922" s="141"/>
      <c r="T922" s="145"/>
      <c r="U922" s="139"/>
      <c r="V922" s="139"/>
      <c r="W922" s="128"/>
    </row>
    <row r="923" s="124" customFormat="true" ht="18" hidden="false" customHeight="true" outlineLevel="0" collapsed="false">
      <c r="B923" s="129"/>
      <c r="C923" s="129"/>
      <c r="D923" s="129"/>
      <c r="E923" s="3"/>
      <c r="F923" s="130"/>
      <c r="G923" s="141"/>
      <c r="H923" s="141"/>
      <c r="I923" s="141"/>
      <c r="J923" s="141"/>
      <c r="K923" s="141"/>
      <c r="L923" s="141"/>
      <c r="M923" s="141"/>
      <c r="N923" s="147"/>
      <c r="O923" s="147"/>
      <c r="P923" s="147"/>
      <c r="Q923" s="129"/>
      <c r="R923" s="129"/>
      <c r="S923" s="141"/>
      <c r="T923" s="145"/>
      <c r="U923" s="139"/>
      <c r="V923" s="139"/>
      <c r="W923" s="128"/>
    </row>
    <row r="924" s="124" customFormat="true" ht="18" hidden="false" customHeight="true" outlineLevel="0" collapsed="false">
      <c r="B924" s="129"/>
      <c r="C924" s="129"/>
      <c r="D924" s="129"/>
      <c r="E924" s="3"/>
      <c r="F924" s="130"/>
      <c r="G924" s="141"/>
      <c r="H924" s="141"/>
      <c r="I924" s="141"/>
      <c r="J924" s="141"/>
      <c r="K924" s="141"/>
      <c r="L924" s="141"/>
      <c r="M924" s="141"/>
      <c r="N924" s="147"/>
      <c r="O924" s="147"/>
      <c r="P924" s="147"/>
      <c r="Q924" s="129"/>
      <c r="R924" s="129"/>
      <c r="S924" s="141"/>
      <c r="T924" s="145"/>
      <c r="U924" s="139"/>
      <c r="V924" s="139"/>
      <c r="W924" s="128"/>
    </row>
    <row r="925" s="124" customFormat="true" ht="18" hidden="false" customHeight="true" outlineLevel="0" collapsed="false">
      <c r="B925" s="129"/>
      <c r="C925" s="129"/>
      <c r="D925" s="129"/>
      <c r="E925" s="3"/>
      <c r="F925" s="130"/>
      <c r="G925" s="141"/>
      <c r="H925" s="141"/>
      <c r="I925" s="141"/>
      <c r="J925" s="141"/>
      <c r="K925" s="141"/>
      <c r="L925" s="141"/>
      <c r="M925" s="141"/>
      <c r="N925" s="147"/>
      <c r="O925" s="147"/>
      <c r="P925" s="147"/>
      <c r="Q925" s="129"/>
      <c r="R925" s="129"/>
      <c r="S925" s="141"/>
      <c r="T925" s="145"/>
      <c r="U925" s="139"/>
      <c r="V925" s="139"/>
      <c r="W925" s="128"/>
    </row>
    <row r="926" s="124" customFormat="true" ht="18" hidden="false" customHeight="true" outlineLevel="0" collapsed="false">
      <c r="B926" s="129"/>
      <c r="C926" s="129"/>
      <c r="D926" s="129"/>
      <c r="E926" s="3"/>
      <c r="F926" s="130"/>
      <c r="G926" s="141"/>
      <c r="H926" s="141"/>
      <c r="I926" s="141"/>
      <c r="J926" s="141"/>
      <c r="K926" s="141"/>
      <c r="L926" s="141"/>
      <c r="M926" s="141"/>
      <c r="N926" s="147"/>
      <c r="O926" s="147"/>
      <c r="P926" s="147"/>
      <c r="Q926" s="129"/>
      <c r="R926" s="129"/>
      <c r="S926" s="141"/>
      <c r="T926" s="145"/>
      <c r="U926" s="139"/>
      <c r="V926" s="139"/>
      <c r="W926" s="128"/>
    </row>
    <row r="927" s="124" customFormat="true" ht="18" hidden="false" customHeight="true" outlineLevel="0" collapsed="false">
      <c r="B927" s="129"/>
      <c r="C927" s="129"/>
      <c r="D927" s="129"/>
      <c r="E927" s="3"/>
      <c r="F927" s="130"/>
      <c r="G927" s="141"/>
      <c r="H927" s="141"/>
      <c r="I927" s="141"/>
      <c r="J927" s="141"/>
      <c r="K927" s="141"/>
      <c r="L927" s="141"/>
      <c r="M927" s="141"/>
      <c r="N927" s="147"/>
      <c r="O927" s="147"/>
      <c r="P927" s="147"/>
      <c r="Q927" s="129"/>
      <c r="R927" s="129"/>
      <c r="S927" s="141"/>
      <c r="T927" s="145"/>
      <c r="U927" s="139"/>
      <c r="V927" s="139"/>
      <c r="W927" s="128"/>
    </row>
    <row r="928" s="124" customFormat="true" ht="18" hidden="false" customHeight="true" outlineLevel="0" collapsed="false">
      <c r="B928" s="129"/>
      <c r="C928" s="129"/>
      <c r="D928" s="129"/>
      <c r="E928" s="3"/>
      <c r="F928" s="130"/>
      <c r="G928" s="141"/>
      <c r="H928" s="141"/>
      <c r="I928" s="141"/>
      <c r="J928" s="141"/>
      <c r="K928" s="141"/>
      <c r="L928" s="141"/>
      <c r="M928" s="141"/>
      <c r="N928" s="147"/>
      <c r="O928" s="147"/>
      <c r="P928" s="147"/>
      <c r="Q928" s="129"/>
      <c r="R928" s="129"/>
      <c r="S928" s="141"/>
      <c r="T928" s="145"/>
      <c r="U928" s="139"/>
      <c r="V928" s="139"/>
      <c r="W928" s="128"/>
    </row>
    <row r="929" s="124" customFormat="true" ht="18" hidden="false" customHeight="true" outlineLevel="0" collapsed="false">
      <c r="B929" s="129"/>
      <c r="C929" s="129"/>
      <c r="D929" s="129"/>
      <c r="E929" s="3"/>
      <c r="F929" s="130"/>
      <c r="G929" s="141"/>
      <c r="H929" s="141"/>
      <c r="I929" s="141"/>
      <c r="J929" s="141"/>
      <c r="K929" s="141"/>
      <c r="L929" s="141"/>
      <c r="M929" s="141"/>
      <c r="N929" s="147"/>
      <c r="O929" s="147"/>
      <c r="P929" s="147"/>
      <c r="Q929" s="129"/>
      <c r="R929" s="129"/>
      <c r="S929" s="141"/>
      <c r="T929" s="145"/>
      <c r="U929" s="139"/>
      <c r="V929" s="139"/>
      <c r="W929" s="128"/>
    </row>
    <row r="930" s="124" customFormat="true" ht="18" hidden="false" customHeight="true" outlineLevel="0" collapsed="false">
      <c r="B930" s="129"/>
      <c r="C930" s="129"/>
      <c r="D930" s="129"/>
      <c r="E930" s="3"/>
      <c r="F930" s="130"/>
      <c r="G930" s="141"/>
      <c r="H930" s="141"/>
      <c r="I930" s="141"/>
      <c r="J930" s="141"/>
      <c r="K930" s="141"/>
      <c r="L930" s="141"/>
      <c r="M930" s="141"/>
      <c r="N930" s="147"/>
      <c r="O930" s="147"/>
      <c r="P930" s="147"/>
      <c r="Q930" s="129"/>
      <c r="R930" s="129"/>
      <c r="S930" s="141"/>
      <c r="T930" s="145"/>
      <c r="U930" s="139"/>
      <c r="V930" s="139"/>
      <c r="W930" s="128"/>
    </row>
    <row r="931" s="124" customFormat="true" ht="18" hidden="false" customHeight="true" outlineLevel="0" collapsed="false">
      <c r="B931" s="129"/>
      <c r="C931" s="129"/>
      <c r="D931" s="129"/>
      <c r="E931" s="3"/>
      <c r="F931" s="130"/>
      <c r="G931" s="141"/>
      <c r="H931" s="141"/>
      <c r="I931" s="141"/>
      <c r="J931" s="141"/>
      <c r="K931" s="141"/>
      <c r="L931" s="141"/>
      <c r="M931" s="141"/>
      <c r="N931" s="147"/>
      <c r="O931" s="147"/>
      <c r="P931" s="147"/>
      <c r="Q931" s="129"/>
      <c r="R931" s="129"/>
      <c r="S931" s="141"/>
      <c r="T931" s="145"/>
      <c r="U931" s="139"/>
      <c r="V931" s="139"/>
      <c r="W931" s="128"/>
    </row>
    <row r="932" s="124" customFormat="true" ht="18" hidden="false" customHeight="true" outlineLevel="0" collapsed="false">
      <c r="B932" s="129"/>
      <c r="C932" s="129"/>
      <c r="D932" s="129"/>
      <c r="E932" s="3"/>
      <c r="F932" s="130"/>
      <c r="G932" s="141"/>
      <c r="H932" s="141"/>
      <c r="I932" s="141"/>
      <c r="J932" s="141"/>
      <c r="K932" s="141"/>
      <c r="L932" s="141"/>
      <c r="M932" s="141"/>
      <c r="N932" s="147"/>
      <c r="O932" s="147"/>
      <c r="P932" s="147"/>
      <c r="Q932" s="129"/>
      <c r="R932" s="129"/>
      <c r="S932" s="141"/>
      <c r="T932" s="145"/>
      <c r="U932" s="139"/>
      <c r="V932" s="139"/>
      <c r="W932" s="128"/>
    </row>
    <row r="933" s="124" customFormat="true" ht="18" hidden="false" customHeight="true" outlineLevel="0" collapsed="false">
      <c r="B933" s="129"/>
      <c r="C933" s="129"/>
      <c r="D933" s="129"/>
      <c r="E933" s="3"/>
      <c r="F933" s="130"/>
      <c r="G933" s="141"/>
      <c r="H933" s="141"/>
      <c r="I933" s="141"/>
      <c r="J933" s="141"/>
      <c r="K933" s="141"/>
      <c r="L933" s="141"/>
      <c r="M933" s="141"/>
      <c r="N933" s="147"/>
      <c r="O933" s="147"/>
      <c r="P933" s="147"/>
      <c r="Q933" s="129"/>
      <c r="R933" s="129"/>
      <c r="S933" s="141"/>
      <c r="T933" s="145"/>
      <c r="U933" s="139"/>
      <c r="V933" s="139"/>
      <c r="W933" s="128"/>
    </row>
    <row r="934" s="124" customFormat="true" ht="18" hidden="false" customHeight="true" outlineLevel="0" collapsed="false">
      <c r="B934" s="129"/>
      <c r="C934" s="129"/>
      <c r="D934" s="129"/>
      <c r="E934" s="3"/>
      <c r="F934" s="130"/>
      <c r="G934" s="141"/>
      <c r="H934" s="141"/>
      <c r="I934" s="141"/>
      <c r="J934" s="141"/>
      <c r="K934" s="141"/>
      <c r="L934" s="141"/>
      <c r="M934" s="141"/>
      <c r="N934" s="147"/>
      <c r="O934" s="147"/>
      <c r="P934" s="147"/>
      <c r="Q934" s="129"/>
      <c r="R934" s="129"/>
      <c r="S934" s="141"/>
      <c r="T934" s="145"/>
      <c r="U934" s="139"/>
      <c r="V934" s="139"/>
      <c r="W934" s="128"/>
    </row>
    <row r="935" s="124" customFormat="true" ht="18" hidden="false" customHeight="true" outlineLevel="0" collapsed="false">
      <c r="B935" s="129"/>
      <c r="C935" s="129"/>
      <c r="D935" s="129"/>
      <c r="E935" s="3"/>
      <c r="F935" s="130"/>
      <c r="G935" s="141"/>
      <c r="H935" s="141"/>
      <c r="I935" s="141"/>
      <c r="J935" s="141"/>
      <c r="K935" s="141"/>
      <c r="L935" s="141"/>
      <c r="M935" s="141"/>
      <c r="N935" s="147"/>
      <c r="O935" s="147"/>
      <c r="P935" s="147"/>
      <c r="Q935" s="129"/>
      <c r="R935" s="129"/>
      <c r="S935" s="141"/>
      <c r="T935" s="145"/>
      <c r="U935" s="139"/>
      <c r="V935" s="139"/>
      <c r="W935" s="128"/>
    </row>
    <row r="936" s="124" customFormat="true" ht="18" hidden="false" customHeight="true" outlineLevel="0" collapsed="false">
      <c r="B936" s="129"/>
      <c r="C936" s="129"/>
      <c r="D936" s="129"/>
      <c r="E936" s="3"/>
      <c r="F936" s="130"/>
      <c r="G936" s="141"/>
      <c r="H936" s="141"/>
      <c r="I936" s="141"/>
      <c r="J936" s="141"/>
      <c r="K936" s="141"/>
      <c r="L936" s="141"/>
      <c r="M936" s="141"/>
      <c r="N936" s="147"/>
      <c r="O936" s="147"/>
      <c r="P936" s="147"/>
      <c r="Q936" s="129"/>
      <c r="R936" s="129"/>
      <c r="S936" s="141"/>
      <c r="T936" s="145"/>
      <c r="U936" s="139"/>
      <c r="V936" s="139"/>
      <c r="W936" s="128"/>
    </row>
    <row r="937" s="124" customFormat="true" ht="18" hidden="false" customHeight="true" outlineLevel="0" collapsed="false">
      <c r="B937" s="129"/>
      <c r="C937" s="129"/>
      <c r="D937" s="129"/>
      <c r="E937" s="3"/>
      <c r="F937" s="130"/>
      <c r="G937" s="141"/>
      <c r="H937" s="141"/>
      <c r="I937" s="141"/>
      <c r="J937" s="141"/>
      <c r="K937" s="141"/>
      <c r="L937" s="141"/>
      <c r="M937" s="141"/>
      <c r="N937" s="147"/>
      <c r="O937" s="147"/>
      <c r="P937" s="147"/>
      <c r="Q937" s="129"/>
      <c r="R937" s="129"/>
      <c r="S937" s="141"/>
      <c r="T937" s="145"/>
      <c r="U937" s="139"/>
      <c r="V937" s="139"/>
      <c r="W937" s="128"/>
    </row>
    <row r="938" s="124" customFormat="true" ht="18" hidden="false" customHeight="true" outlineLevel="0" collapsed="false">
      <c r="B938" s="129"/>
      <c r="C938" s="129"/>
      <c r="D938" s="129"/>
      <c r="E938" s="3"/>
      <c r="F938" s="130"/>
      <c r="G938" s="141"/>
      <c r="H938" s="141"/>
      <c r="I938" s="141"/>
      <c r="J938" s="141"/>
      <c r="K938" s="141"/>
      <c r="L938" s="141"/>
      <c r="M938" s="141"/>
      <c r="N938" s="147"/>
      <c r="O938" s="147"/>
      <c r="P938" s="147"/>
      <c r="Q938" s="129"/>
      <c r="R938" s="129"/>
      <c r="S938" s="141"/>
      <c r="T938" s="145"/>
      <c r="U938" s="139"/>
      <c r="V938" s="139"/>
      <c r="W938" s="128"/>
    </row>
    <row r="939" s="124" customFormat="true" ht="18" hidden="false" customHeight="true" outlineLevel="0" collapsed="false">
      <c r="B939" s="129"/>
      <c r="C939" s="129"/>
      <c r="D939" s="129"/>
      <c r="E939" s="3"/>
      <c r="F939" s="130"/>
      <c r="G939" s="141"/>
      <c r="H939" s="141"/>
      <c r="I939" s="141"/>
      <c r="J939" s="141"/>
      <c r="K939" s="141"/>
      <c r="L939" s="141"/>
      <c r="M939" s="141"/>
      <c r="N939" s="147"/>
      <c r="O939" s="147"/>
      <c r="P939" s="147"/>
      <c r="Q939" s="129"/>
      <c r="R939" s="129"/>
      <c r="S939" s="141"/>
      <c r="T939" s="145"/>
      <c r="U939" s="139"/>
      <c r="V939" s="139"/>
      <c r="W939" s="128"/>
    </row>
    <row r="940" s="124" customFormat="true" ht="18" hidden="false" customHeight="true" outlineLevel="0" collapsed="false">
      <c r="B940" s="129"/>
      <c r="C940" s="129"/>
      <c r="D940" s="129"/>
      <c r="E940" s="3"/>
      <c r="F940" s="130"/>
      <c r="G940" s="141"/>
      <c r="H940" s="141"/>
      <c r="I940" s="141"/>
      <c r="J940" s="141"/>
      <c r="K940" s="141"/>
      <c r="L940" s="141"/>
      <c r="M940" s="141"/>
      <c r="N940" s="147"/>
      <c r="O940" s="147"/>
      <c r="P940" s="147"/>
      <c r="Q940" s="129"/>
      <c r="R940" s="129"/>
      <c r="S940" s="141"/>
      <c r="T940" s="145"/>
      <c r="U940" s="139"/>
      <c r="V940" s="139"/>
      <c r="W940" s="128"/>
    </row>
    <row r="941" s="124" customFormat="true" ht="18" hidden="false" customHeight="true" outlineLevel="0" collapsed="false">
      <c r="B941" s="129"/>
      <c r="C941" s="129"/>
      <c r="D941" s="129"/>
      <c r="E941" s="3"/>
      <c r="F941" s="130"/>
      <c r="G941" s="141"/>
      <c r="H941" s="141"/>
      <c r="I941" s="141"/>
      <c r="J941" s="141"/>
      <c r="K941" s="141"/>
      <c r="L941" s="141"/>
      <c r="M941" s="141"/>
      <c r="N941" s="147"/>
      <c r="O941" s="147"/>
      <c r="P941" s="147"/>
      <c r="Q941" s="129"/>
      <c r="R941" s="129"/>
      <c r="S941" s="141"/>
      <c r="T941" s="145"/>
      <c r="U941" s="139"/>
      <c r="V941" s="139"/>
      <c r="W941" s="128"/>
    </row>
    <row r="942" s="124" customFormat="true" ht="18" hidden="false" customHeight="true" outlineLevel="0" collapsed="false">
      <c r="B942" s="129"/>
      <c r="C942" s="129"/>
      <c r="D942" s="129"/>
      <c r="E942" s="3"/>
      <c r="F942" s="130"/>
      <c r="G942" s="141"/>
      <c r="H942" s="141"/>
      <c r="I942" s="141"/>
      <c r="J942" s="141"/>
      <c r="K942" s="141"/>
      <c r="L942" s="141"/>
      <c r="M942" s="141"/>
      <c r="N942" s="147"/>
      <c r="O942" s="147"/>
      <c r="P942" s="147"/>
      <c r="Q942" s="129"/>
      <c r="R942" s="129"/>
      <c r="S942" s="141"/>
      <c r="T942" s="145"/>
      <c r="U942" s="139"/>
      <c r="V942" s="139"/>
      <c r="W942" s="128"/>
    </row>
    <row r="943" s="124" customFormat="true" ht="18" hidden="false" customHeight="true" outlineLevel="0" collapsed="false">
      <c r="B943" s="129"/>
      <c r="C943" s="129"/>
      <c r="D943" s="129"/>
      <c r="E943" s="3"/>
      <c r="F943" s="130"/>
      <c r="G943" s="141"/>
      <c r="H943" s="141"/>
      <c r="I943" s="141"/>
      <c r="J943" s="141"/>
      <c r="K943" s="141"/>
      <c r="L943" s="141"/>
      <c r="M943" s="141"/>
      <c r="N943" s="147"/>
      <c r="O943" s="147"/>
      <c r="P943" s="147"/>
      <c r="Q943" s="129"/>
      <c r="R943" s="129"/>
      <c r="S943" s="141"/>
      <c r="T943" s="145"/>
      <c r="U943" s="139"/>
      <c r="V943" s="139"/>
      <c r="W943" s="128"/>
    </row>
    <row r="944" s="124" customFormat="true" ht="18" hidden="false" customHeight="true" outlineLevel="0" collapsed="false">
      <c r="B944" s="129"/>
      <c r="C944" s="129"/>
      <c r="D944" s="129"/>
      <c r="E944" s="3"/>
      <c r="F944" s="130"/>
      <c r="G944" s="141"/>
      <c r="H944" s="141"/>
      <c r="I944" s="141"/>
      <c r="J944" s="141"/>
      <c r="K944" s="141"/>
      <c r="L944" s="141"/>
      <c r="M944" s="141"/>
      <c r="N944" s="147"/>
      <c r="O944" s="147"/>
      <c r="P944" s="147"/>
      <c r="Q944" s="129"/>
      <c r="R944" s="129"/>
      <c r="S944" s="141"/>
      <c r="T944" s="145"/>
      <c r="U944" s="139"/>
      <c r="V944" s="139"/>
      <c r="W944" s="128"/>
    </row>
    <row r="945" s="124" customFormat="true" ht="18" hidden="false" customHeight="true" outlineLevel="0" collapsed="false">
      <c r="B945" s="129"/>
      <c r="C945" s="129"/>
      <c r="D945" s="129"/>
      <c r="E945" s="3"/>
      <c r="F945" s="130"/>
      <c r="G945" s="141"/>
      <c r="H945" s="141"/>
      <c r="I945" s="141"/>
      <c r="J945" s="141"/>
      <c r="K945" s="141"/>
      <c r="L945" s="141"/>
      <c r="M945" s="141"/>
      <c r="N945" s="147"/>
      <c r="O945" s="147"/>
      <c r="P945" s="147"/>
      <c r="Q945" s="129"/>
      <c r="R945" s="129"/>
      <c r="S945" s="141"/>
      <c r="T945" s="145"/>
      <c r="U945" s="139"/>
      <c r="V945" s="139"/>
      <c r="W945" s="128"/>
    </row>
    <row r="946" s="124" customFormat="true" ht="18" hidden="false" customHeight="true" outlineLevel="0" collapsed="false">
      <c r="B946" s="129"/>
      <c r="C946" s="129"/>
      <c r="D946" s="129"/>
      <c r="E946" s="3"/>
      <c r="F946" s="130"/>
      <c r="G946" s="141"/>
      <c r="H946" s="141"/>
      <c r="I946" s="141"/>
      <c r="J946" s="141"/>
      <c r="K946" s="141"/>
      <c r="L946" s="141"/>
      <c r="M946" s="141"/>
      <c r="N946" s="147"/>
      <c r="O946" s="147"/>
      <c r="P946" s="147"/>
      <c r="Q946" s="129"/>
      <c r="R946" s="129"/>
      <c r="S946" s="141"/>
      <c r="T946" s="145"/>
      <c r="U946" s="139"/>
      <c r="V946" s="139"/>
      <c r="W946" s="128"/>
    </row>
    <row r="947" s="124" customFormat="true" ht="18" hidden="false" customHeight="true" outlineLevel="0" collapsed="false">
      <c r="B947" s="129"/>
      <c r="C947" s="129"/>
      <c r="D947" s="129"/>
      <c r="E947" s="3"/>
      <c r="F947" s="130"/>
      <c r="G947" s="141"/>
      <c r="H947" s="141"/>
      <c r="I947" s="141"/>
      <c r="J947" s="141"/>
      <c r="K947" s="141"/>
      <c r="L947" s="141"/>
      <c r="M947" s="141"/>
      <c r="N947" s="147"/>
      <c r="O947" s="147"/>
      <c r="P947" s="147"/>
      <c r="Q947" s="129"/>
      <c r="R947" s="129"/>
      <c r="S947" s="141"/>
      <c r="T947" s="145"/>
      <c r="U947" s="139"/>
      <c r="V947" s="139"/>
      <c r="W947" s="128"/>
    </row>
    <row r="948" s="124" customFormat="true" ht="18" hidden="false" customHeight="true" outlineLevel="0" collapsed="false">
      <c r="B948" s="129"/>
      <c r="C948" s="129"/>
      <c r="D948" s="129"/>
      <c r="E948" s="3"/>
      <c r="F948" s="130"/>
      <c r="G948" s="141"/>
      <c r="H948" s="141"/>
      <c r="I948" s="141"/>
      <c r="J948" s="141"/>
      <c r="K948" s="141"/>
      <c r="L948" s="141"/>
      <c r="M948" s="141"/>
      <c r="N948" s="147"/>
      <c r="O948" s="147"/>
      <c r="P948" s="147"/>
      <c r="Q948" s="129"/>
      <c r="R948" s="129"/>
      <c r="S948" s="141"/>
      <c r="T948" s="145"/>
      <c r="U948" s="139"/>
      <c r="V948" s="139"/>
      <c r="W948" s="128"/>
    </row>
    <row r="949" s="124" customFormat="true" ht="18" hidden="false" customHeight="true" outlineLevel="0" collapsed="false">
      <c r="B949" s="129"/>
      <c r="C949" s="129"/>
      <c r="D949" s="129"/>
      <c r="E949" s="3"/>
      <c r="F949" s="130"/>
      <c r="G949" s="141"/>
      <c r="H949" s="141"/>
      <c r="I949" s="141"/>
      <c r="J949" s="141"/>
      <c r="K949" s="141"/>
      <c r="L949" s="141"/>
      <c r="M949" s="141"/>
      <c r="N949" s="147"/>
      <c r="O949" s="147"/>
      <c r="P949" s="147"/>
      <c r="Q949" s="129"/>
      <c r="R949" s="129"/>
      <c r="S949" s="141"/>
      <c r="T949" s="145"/>
      <c r="U949" s="139"/>
      <c r="V949" s="139"/>
      <c r="W949" s="128"/>
    </row>
    <row r="950" s="124" customFormat="true" ht="18" hidden="false" customHeight="true" outlineLevel="0" collapsed="false">
      <c r="B950" s="129"/>
      <c r="C950" s="129"/>
      <c r="D950" s="129"/>
      <c r="E950" s="3"/>
      <c r="F950" s="130"/>
      <c r="G950" s="141"/>
      <c r="H950" s="141"/>
      <c r="I950" s="141"/>
      <c r="J950" s="141"/>
      <c r="K950" s="141"/>
      <c r="L950" s="141"/>
      <c r="M950" s="141"/>
      <c r="N950" s="147"/>
      <c r="O950" s="147"/>
      <c r="P950" s="147"/>
      <c r="Q950" s="129"/>
      <c r="R950" s="129"/>
      <c r="S950" s="141"/>
      <c r="T950" s="145"/>
      <c r="U950" s="139"/>
      <c r="V950" s="139"/>
      <c r="W950" s="128"/>
    </row>
    <row r="951" s="124" customFormat="true" ht="18" hidden="false" customHeight="true" outlineLevel="0" collapsed="false">
      <c r="B951" s="129"/>
      <c r="C951" s="129"/>
      <c r="D951" s="129"/>
      <c r="E951" s="3"/>
      <c r="F951" s="130"/>
      <c r="G951" s="141"/>
      <c r="H951" s="141"/>
      <c r="I951" s="141"/>
      <c r="J951" s="141"/>
      <c r="K951" s="141"/>
      <c r="L951" s="141"/>
      <c r="M951" s="141"/>
      <c r="N951" s="147"/>
      <c r="O951" s="147"/>
      <c r="P951" s="147"/>
      <c r="Q951" s="129"/>
      <c r="R951" s="129"/>
      <c r="S951" s="141"/>
      <c r="T951" s="145"/>
      <c r="U951" s="139"/>
      <c r="V951" s="139"/>
      <c r="W951" s="128"/>
    </row>
    <row r="952" s="124" customFormat="true" ht="18" hidden="false" customHeight="true" outlineLevel="0" collapsed="false">
      <c r="B952" s="129"/>
      <c r="C952" s="129"/>
      <c r="D952" s="129"/>
      <c r="E952" s="3"/>
      <c r="F952" s="130"/>
      <c r="G952" s="141"/>
      <c r="H952" s="141"/>
      <c r="I952" s="141"/>
      <c r="J952" s="141"/>
      <c r="K952" s="141"/>
      <c r="L952" s="141"/>
      <c r="M952" s="141"/>
      <c r="N952" s="147"/>
      <c r="O952" s="147"/>
      <c r="P952" s="147"/>
      <c r="Q952" s="129"/>
      <c r="R952" s="129"/>
      <c r="S952" s="141"/>
      <c r="T952" s="145"/>
      <c r="U952" s="139"/>
      <c r="V952" s="139"/>
      <c r="W952" s="128"/>
    </row>
    <row r="953" s="124" customFormat="true" ht="18" hidden="false" customHeight="true" outlineLevel="0" collapsed="false">
      <c r="B953" s="129"/>
      <c r="C953" s="129"/>
      <c r="D953" s="129"/>
      <c r="E953" s="3"/>
      <c r="F953" s="130"/>
      <c r="G953" s="141"/>
      <c r="H953" s="141"/>
      <c r="I953" s="141"/>
      <c r="J953" s="141"/>
      <c r="K953" s="141"/>
      <c r="L953" s="141"/>
      <c r="M953" s="141"/>
      <c r="N953" s="147"/>
      <c r="O953" s="147"/>
      <c r="P953" s="147"/>
      <c r="Q953" s="129"/>
      <c r="R953" s="129"/>
      <c r="S953" s="141"/>
      <c r="T953" s="145"/>
      <c r="U953" s="139"/>
      <c r="V953" s="139"/>
      <c r="W953" s="128"/>
    </row>
    <row r="954" s="124" customFormat="true" ht="18" hidden="false" customHeight="true" outlineLevel="0" collapsed="false">
      <c r="B954" s="129"/>
      <c r="C954" s="129"/>
      <c r="D954" s="129"/>
      <c r="E954" s="3"/>
      <c r="F954" s="130"/>
      <c r="G954" s="141"/>
      <c r="H954" s="141"/>
      <c r="I954" s="141"/>
      <c r="J954" s="141"/>
      <c r="K954" s="141"/>
      <c r="L954" s="141"/>
      <c r="M954" s="141"/>
      <c r="N954" s="147"/>
      <c r="O954" s="147"/>
      <c r="P954" s="147"/>
      <c r="Q954" s="129"/>
      <c r="R954" s="129"/>
      <c r="S954" s="141"/>
      <c r="T954" s="145"/>
      <c r="U954" s="139"/>
      <c r="V954" s="139"/>
      <c r="W954" s="128"/>
    </row>
    <row r="955" s="124" customFormat="true" ht="18" hidden="false" customHeight="true" outlineLevel="0" collapsed="false">
      <c r="B955" s="129"/>
      <c r="C955" s="129"/>
      <c r="D955" s="129"/>
      <c r="E955" s="3"/>
      <c r="F955" s="130"/>
      <c r="G955" s="141"/>
      <c r="H955" s="141"/>
      <c r="I955" s="141"/>
      <c r="J955" s="141"/>
      <c r="K955" s="141"/>
      <c r="L955" s="141"/>
      <c r="M955" s="141"/>
      <c r="N955" s="147"/>
      <c r="O955" s="147"/>
      <c r="P955" s="147"/>
      <c r="Q955" s="129"/>
      <c r="R955" s="129"/>
      <c r="S955" s="141"/>
      <c r="T955" s="145"/>
      <c r="U955" s="139"/>
      <c r="V955" s="139"/>
      <c r="W955" s="128"/>
    </row>
    <row r="956" s="124" customFormat="true" ht="18" hidden="false" customHeight="true" outlineLevel="0" collapsed="false">
      <c r="B956" s="129"/>
      <c r="C956" s="129"/>
      <c r="D956" s="129"/>
      <c r="E956" s="3"/>
      <c r="F956" s="130"/>
      <c r="G956" s="141"/>
      <c r="H956" s="141"/>
      <c r="I956" s="141"/>
      <c r="J956" s="141"/>
      <c r="K956" s="141"/>
      <c r="L956" s="141"/>
      <c r="M956" s="141"/>
      <c r="N956" s="147"/>
      <c r="O956" s="147"/>
      <c r="P956" s="147"/>
      <c r="Q956" s="129"/>
      <c r="R956" s="129"/>
      <c r="S956" s="141"/>
      <c r="T956" s="145"/>
      <c r="U956" s="139"/>
      <c r="V956" s="139"/>
      <c r="W956" s="128"/>
    </row>
    <row r="957" s="124" customFormat="true" ht="18" hidden="false" customHeight="true" outlineLevel="0" collapsed="false">
      <c r="B957" s="129"/>
      <c r="C957" s="129"/>
      <c r="D957" s="129"/>
      <c r="E957" s="3"/>
      <c r="F957" s="130"/>
      <c r="G957" s="141"/>
      <c r="H957" s="141"/>
      <c r="I957" s="141"/>
      <c r="J957" s="141"/>
      <c r="K957" s="141"/>
      <c r="L957" s="141"/>
      <c r="M957" s="141"/>
      <c r="N957" s="147"/>
      <c r="O957" s="147"/>
      <c r="P957" s="147"/>
      <c r="Q957" s="129"/>
      <c r="R957" s="129"/>
      <c r="S957" s="141"/>
      <c r="T957" s="145"/>
      <c r="U957" s="139"/>
      <c r="V957" s="139"/>
      <c r="W957" s="128"/>
    </row>
    <row r="958" s="124" customFormat="true" ht="18" hidden="false" customHeight="true" outlineLevel="0" collapsed="false">
      <c r="B958" s="129"/>
      <c r="C958" s="129"/>
      <c r="D958" s="129"/>
      <c r="E958" s="3"/>
      <c r="F958" s="130"/>
      <c r="G958" s="141"/>
      <c r="H958" s="141"/>
      <c r="I958" s="141"/>
      <c r="J958" s="141"/>
      <c r="K958" s="141"/>
      <c r="L958" s="141"/>
      <c r="M958" s="141"/>
      <c r="N958" s="147"/>
      <c r="O958" s="147"/>
      <c r="P958" s="147"/>
      <c r="Q958" s="129"/>
      <c r="R958" s="129"/>
      <c r="S958" s="141"/>
      <c r="T958" s="145"/>
      <c r="U958" s="139"/>
      <c r="V958" s="139"/>
      <c r="W958" s="128"/>
    </row>
    <row r="959" s="124" customFormat="true" ht="18" hidden="false" customHeight="true" outlineLevel="0" collapsed="false">
      <c r="B959" s="129"/>
      <c r="C959" s="129"/>
      <c r="D959" s="129"/>
      <c r="E959" s="3"/>
      <c r="F959" s="130"/>
      <c r="G959" s="141"/>
      <c r="H959" s="141"/>
      <c r="I959" s="141"/>
      <c r="J959" s="141"/>
      <c r="K959" s="141"/>
      <c r="L959" s="141"/>
      <c r="M959" s="141"/>
      <c r="N959" s="147"/>
      <c r="O959" s="147"/>
      <c r="P959" s="147"/>
      <c r="Q959" s="129"/>
      <c r="R959" s="129"/>
      <c r="S959" s="141"/>
      <c r="T959" s="145"/>
      <c r="U959" s="139"/>
      <c r="V959" s="139"/>
      <c r="W959" s="128"/>
    </row>
    <row r="960" s="124" customFormat="true" ht="18" hidden="false" customHeight="true" outlineLevel="0" collapsed="false">
      <c r="B960" s="129"/>
      <c r="C960" s="129"/>
      <c r="D960" s="129"/>
      <c r="E960" s="3"/>
      <c r="F960" s="130"/>
      <c r="G960" s="141"/>
      <c r="H960" s="141"/>
      <c r="I960" s="141"/>
      <c r="J960" s="141"/>
      <c r="K960" s="141"/>
      <c r="L960" s="141"/>
      <c r="M960" s="141"/>
      <c r="N960" s="147"/>
      <c r="O960" s="147"/>
      <c r="P960" s="147"/>
      <c r="Q960" s="129"/>
      <c r="R960" s="129"/>
      <c r="S960" s="141"/>
      <c r="T960" s="145"/>
      <c r="U960" s="139"/>
      <c r="V960" s="139"/>
      <c r="W960" s="128"/>
    </row>
    <row r="961" s="124" customFormat="true" ht="18" hidden="false" customHeight="true" outlineLevel="0" collapsed="false">
      <c r="B961" s="129"/>
      <c r="C961" s="129"/>
      <c r="D961" s="129"/>
      <c r="E961" s="3"/>
      <c r="F961" s="130"/>
      <c r="G961" s="141"/>
      <c r="H961" s="141"/>
      <c r="I961" s="141"/>
      <c r="J961" s="141"/>
      <c r="K961" s="141"/>
      <c r="L961" s="141"/>
      <c r="M961" s="141"/>
      <c r="N961" s="147"/>
      <c r="O961" s="147"/>
      <c r="P961" s="147"/>
      <c r="Q961" s="129"/>
      <c r="R961" s="129"/>
      <c r="S961" s="141"/>
      <c r="T961" s="145"/>
      <c r="U961" s="139"/>
      <c r="V961" s="139"/>
      <c r="W961" s="128"/>
    </row>
    <row r="962" s="124" customFormat="true" ht="18" hidden="false" customHeight="true" outlineLevel="0" collapsed="false">
      <c r="B962" s="129"/>
      <c r="C962" s="129"/>
      <c r="D962" s="129"/>
      <c r="E962" s="3"/>
      <c r="F962" s="130"/>
      <c r="G962" s="141"/>
      <c r="H962" s="141"/>
      <c r="I962" s="141"/>
      <c r="J962" s="141"/>
      <c r="K962" s="141"/>
      <c r="L962" s="141"/>
      <c r="M962" s="141"/>
      <c r="N962" s="147"/>
      <c r="O962" s="147"/>
      <c r="P962" s="147"/>
      <c r="Q962" s="129"/>
      <c r="R962" s="129"/>
      <c r="S962" s="141"/>
      <c r="T962" s="145"/>
      <c r="U962" s="139"/>
      <c r="V962" s="139"/>
      <c r="W962" s="128"/>
    </row>
    <row r="963" s="124" customFormat="true" ht="18" hidden="false" customHeight="true" outlineLevel="0" collapsed="false">
      <c r="B963" s="129"/>
      <c r="C963" s="129"/>
      <c r="D963" s="129"/>
      <c r="E963" s="3"/>
      <c r="F963" s="130"/>
      <c r="G963" s="141"/>
      <c r="H963" s="141"/>
      <c r="I963" s="141"/>
      <c r="J963" s="141"/>
      <c r="K963" s="141"/>
      <c r="L963" s="141"/>
      <c r="M963" s="141"/>
      <c r="N963" s="147"/>
      <c r="O963" s="147"/>
      <c r="P963" s="147"/>
      <c r="Q963" s="129"/>
      <c r="R963" s="129"/>
      <c r="S963" s="141"/>
      <c r="T963" s="145"/>
      <c r="U963" s="139"/>
      <c r="V963" s="139"/>
      <c r="W963" s="128"/>
    </row>
    <row r="964" s="124" customFormat="true" ht="18" hidden="false" customHeight="true" outlineLevel="0" collapsed="false">
      <c r="B964" s="129"/>
      <c r="C964" s="129"/>
      <c r="D964" s="129"/>
      <c r="E964" s="3"/>
      <c r="F964" s="130"/>
      <c r="G964" s="141"/>
      <c r="H964" s="141"/>
      <c r="I964" s="141"/>
      <c r="J964" s="141"/>
      <c r="K964" s="141"/>
      <c r="L964" s="141"/>
      <c r="M964" s="141"/>
      <c r="N964" s="147"/>
      <c r="O964" s="147"/>
      <c r="P964" s="147"/>
      <c r="Q964" s="129"/>
      <c r="R964" s="129"/>
      <c r="S964" s="141"/>
      <c r="T964" s="145"/>
      <c r="U964" s="139"/>
      <c r="V964" s="139"/>
      <c r="W964" s="128"/>
    </row>
    <row r="965" s="124" customFormat="true" ht="18" hidden="false" customHeight="true" outlineLevel="0" collapsed="false">
      <c r="B965" s="129"/>
      <c r="C965" s="129"/>
      <c r="D965" s="129"/>
      <c r="E965" s="3"/>
      <c r="F965" s="130"/>
      <c r="G965" s="141"/>
      <c r="H965" s="141"/>
      <c r="I965" s="141"/>
      <c r="J965" s="141"/>
      <c r="K965" s="141"/>
      <c r="L965" s="141"/>
      <c r="M965" s="141"/>
      <c r="N965" s="147"/>
      <c r="O965" s="147"/>
      <c r="P965" s="147"/>
      <c r="Q965" s="129"/>
      <c r="R965" s="129"/>
      <c r="S965" s="141"/>
      <c r="T965" s="145"/>
      <c r="U965" s="139"/>
      <c r="V965" s="139"/>
      <c r="W965" s="128"/>
    </row>
    <row r="966" s="124" customFormat="true" ht="18" hidden="false" customHeight="true" outlineLevel="0" collapsed="false">
      <c r="B966" s="129"/>
      <c r="C966" s="129"/>
      <c r="D966" s="129"/>
      <c r="E966" s="3"/>
      <c r="F966" s="130"/>
      <c r="G966" s="141"/>
      <c r="H966" s="141"/>
      <c r="I966" s="141"/>
      <c r="J966" s="141"/>
      <c r="K966" s="141"/>
      <c r="L966" s="141"/>
      <c r="M966" s="141"/>
      <c r="N966" s="147"/>
      <c r="O966" s="147"/>
      <c r="P966" s="147"/>
      <c r="Q966" s="129"/>
      <c r="R966" s="129"/>
      <c r="S966" s="141"/>
      <c r="T966" s="145"/>
      <c r="U966" s="139"/>
      <c r="V966" s="139"/>
      <c r="W966" s="128"/>
    </row>
    <row r="967" s="124" customFormat="true" ht="18" hidden="false" customHeight="true" outlineLevel="0" collapsed="false">
      <c r="B967" s="129"/>
      <c r="C967" s="129"/>
      <c r="D967" s="129"/>
      <c r="E967" s="3"/>
      <c r="F967" s="130"/>
      <c r="G967" s="141"/>
      <c r="H967" s="141"/>
      <c r="I967" s="141"/>
      <c r="J967" s="141"/>
      <c r="K967" s="141"/>
      <c r="L967" s="141"/>
      <c r="M967" s="141"/>
      <c r="N967" s="147"/>
      <c r="O967" s="147"/>
      <c r="P967" s="147"/>
      <c r="Q967" s="129"/>
      <c r="R967" s="129"/>
      <c r="S967" s="141"/>
      <c r="T967" s="145"/>
      <c r="U967" s="139"/>
      <c r="V967" s="139"/>
      <c r="W967" s="128"/>
    </row>
    <row r="968" s="124" customFormat="true" ht="18" hidden="false" customHeight="true" outlineLevel="0" collapsed="false">
      <c r="B968" s="129"/>
      <c r="C968" s="129"/>
      <c r="D968" s="129"/>
      <c r="E968" s="3"/>
      <c r="F968" s="130"/>
      <c r="G968" s="141"/>
      <c r="H968" s="141"/>
      <c r="I968" s="141"/>
      <c r="J968" s="141"/>
      <c r="K968" s="141"/>
      <c r="L968" s="141"/>
      <c r="M968" s="141"/>
      <c r="N968" s="147"/>
      <c r="O968" s="147"/>
      <c r="P968" s="147"/>
      <c r="Q968" s="129"/>
      <c r="R968" s="129"/>
      <c r="S968" s="141"/>
      <c r="T968" s="145"/>
      <c r="U968" s="139"/>
      <c r="V968" s="139"/>
      <c r="W968" s="128"/>
    </row>
    <row r="969" s="124" customFormat="true" ht="18" hidden="false" customHeight="true" outlineLevel="0" collapsed="false">
      <c r="B969" s="129"/>
      <c r="C969" s="129"/>
      <c r="D969" s="129"/>
      <c r="E969" s="3"/>
      <c r="F969" s="130"/>
      <c r="G969" s="141"/>
      <c r="H969" s="141"/>
      <c r="I969" s="141"/>
      <c r="J969" s="141"/>
      <c r="K969" s="141"/>
      <c r="L969" s="141"/>
      <c r="M969" s="141"/>
      <c r="N969" s="147"/>
      <c r="O969" s="147"/>
      <c r="P969" s="147"/>
      <c r="Q969" s="129"/>
      <c r="R969" s="129"/>
      <c r="S969" s="141"/>
      <c r="T969" s="145"/>
      <c r="U969" s="139"/>
      <c r="V969" s="139"/>
      <c r="W969" s="128"/>
    </row>
    <row r="970" s="124" customFormat="true" ht="18" hidden="false" customHeight="true" outlineLevel="0" collapsed="false">
      <c r="B970" s="129"/>
      <c r="C970" s="129"/>
      <c r="D970" s="129"/>
      <c r="E970" s="3"/>
      <c r="F970" s="130"/>
      <c r="G970" s="141"/>
      <c r="H970" s="141"/>
      <c r="I970" s="141"/>
      <c r="J970" s="141"/>
      <c r="K970" s="141"/>
      <c r="L970" s="141"/>
      <c r="M970" s="141"/>
      <c r="N970" s="147"/>
      <c r="O970" s="147"/>
      <c r="P970" s="147"/>
      <c r="Q970" s="129"/>
      <c r="R970" s="129"/>
      <c r="S970" s="141"/>
      <c r="T970" s="145"/>
      <c r="U970" s="139"/>
      <c r="V970" s="139"/>
      <c r="W970" s="128"/>
    </row>
    <row r="971" s="124" customFormat="true" ht="18" hidden="false" customHeight="true" outlineLevel="0" collapsed="false">
      <c r="B971" s="129"/>
      <c r="C971" s="129"/>
      <c r="D971" s="129"/>
      <c r="E971" s="3"/>
      <c r="F971" s="130"/>
      <c r="G971" s="141"/>
      <c r="H971" s="141"/>
      <c r="I971" s="141"/>
      <c r="J971" s="141"/>
      <c r="K971" s="141"/>
      <c r="L971" s="141"/>
      <c r="M971" s="141"/>
      <c r="N971" s="147"/>
      <c r="O971" s="147"/>
      <c r="P971" s="147"/>
      <c r="Q971" s="129"/>
      <c r="R971" s="129"/>
      <c r="S971" s="141"/>
      <c r="T971" s="145"/>
      <c r="U971" s="139"/>
      <c r="V971" s="139"/>
      <c r="W971" s="128"/>
    </row>
    <row r="972" s="124" customFormat="true" ht="18" hidden="false" customHeight="true" outlineLevel="0" collapsed="false">
      <c r="B972" s="129"/>
      <c r="C972" s="129"/>
      <c r="D972" s="129"/>
      <c r="E972" s="3"/>
      <c r="F972" s="130"/>
      <c r="G972" s="141"/>
      <c r="H972" s="141"/>
      <c r="I972" s="141"/>
      <c r="J972" s="141"/>
      <c r="K972" s="141"/>
      <c r="L972" s="141"/>
      <c r="M972" s="141"/>
      <c r="N972" s="147"/>
      <c r="O972" s="147"/>
      <c r="P972" s="147"/>
      <c r="Q972" s="129"/>
      <c r="R972" s="129"/>
      <c r="S972" s="141"/>
      <c r="T972" s="145"/>
      <c r="U972" s="139"/>
      <c r="V972" s="139"/>
      <c r="W972" s="128"/>
    </row>
    <row r="973" s="124" customFormat="true" ht="18" hidden="false" customHeight="true" outlineLevel="0" collapsed="false">
      <c r="B973" s="129"/>
      <c r="C973" s="129"/>
      <c r="D973" s="129"/>
      <c r="E973" s="3"/>
      <c r="F973" s="130"/>
      <c r="G973" s="141"/>
      <c r="H973" s="141"/>
      <c r="I973" s="141"/>
      <c r="J973" s="141"/>
      <c r="K973" s="141"/>
      <c r="L973" s="141"/>
      <c r="M973" s="141"/>
      <c r="N973" s="147"/>
      <c r="O973" s="147"/>
      <c r="P973" s="147"/>
      <c r="Q973" s="129"/>
      <c r="R973" s="129"/>
      <c r="S973" s="141"/>
      <c r="T973" s="145"/>
      <c r="U973" s="139"/>
      <c r="V973" s="139"/>
      <c r="W973" s="128"/>
    </row>
    <row r="974" s="124" customFormat="true" ht="18" hidden="false" customHeight="true" outlineLevel="0" collapsed="false">
      <c r="B974" s="129"/>
      <c r="C974" s="129"/>
      <c r="D974" s="129"/>
      <c r="E974" s="3"/>
      <c r="F974" s="130"/>
      <c r="G974" s="141"/>
      <c r="H974" s="141"/>
      <c r="I974" s="141"/>
      <c r="J974" s="141"/>
      <c r="K974" s="141"/>
      <c r="L974" s="141"/>
      <c r="M974" s="141"/>
      <c r="N974" s="147"/>
      <c r="O974" s="147"/>
      <c r="P974" s="147"/>
      <c r="Q974" s="129"/>
      <c r="R974" s="129"/>
      <c r="S974" s="141"/>
      <c r="T974" s="145"/>
      <c r="U974" s="139"/>
      <c r="V974" s="139"/>
      <c r="W974" s="128"/>
    </row>
    <row r="975" s="124" customFormat="true" ht="18" hidden="false" customHeight="true" outlineLevel="0" collapsed="false">
      <c r="B975" s="129"/>
      <c r="C975" s="129"/>
      <c r="D975" s="129"/>
      <c r="E975" s="3"/>
      <c r="F975" s="130"/>
      <c r="G975" s="141"/>
      <c r="H975" s="141"/>
      <c r="I975" s="141"/>
      <c r="J975" s="141"/>
      <c r="K975" s="141"/>
      <c r="L975" s="141"/>
      <c r="M975" s="141"/>
      <c r="N975" s="147"/>
      <c r="O975" s="147"/>
      <c r="P975" s="147"/>
      <c r="Q975" s="129"/>
      <c r="R975" s="129"/>
      <c r="S975" s="141"/>
      <c r="T975" s="145"/>
      <c r="U975" s="139"/>
      <c r="V975" s="139"/>
      <c r="W975" s="128"/>
    </row>
    <row r="976" s="124" customFormat="true" ht="18" hidden="false" customHeight="true" outlineLevel="0" collapsed="false">
      <c r="B976" s="129"/>
      <c r="C976" s="129"/>
      <c r="D976" s="129"/>
      <c r="E976" s="3"/>
      <c r="F976" s="130"/>
      <c r="G976" s="141"/>
      <c r="H976" s="141"/>
      <c r="I976" s="141"/>
      <c r="J976" s="141"/>
      <c r="K976" s="141"/>
      <c r="L976" s="141"/>
      <c r="M976" s="141"/>
      <c r="N976" s="147"/>
      <c r="O976" s="147"/>
      <c r="P976" s="147"/>
      <c r="Q976" s="129"/>
      <c r="R976" s="129"/>
      <c r="S976" s="141"/>
      <c r="T976" s="145"/>
      <c r="U976" s="139"/>
      <c r="V976" s="139"/>
      <c r="W976" s="128"/>
    </row>
    <row r="977" s="124" customFormat="true" ht="18" hidden="false" customHeight="true" outlineLevel="0" collapsed="false">
      <c r="B977" s="129"/>
      <c r="C977" s="129"/>
      <c r="D977" s="129"/>
      <c r="E977" s="3"/>
      <c r="F977" s="130"/>
      <c r="G977" s="141"/>
      <c r="H977" s="141"/>
      <c r="I977" s="141"/>
      <c r="J977" s="141"/>
      <c r="K977" s="141"/>
      <c r="L977" s="141"/>
      <c r="M977" s="141"/>
      <c r="N977" s="147"/>
      <c r="O977" s="147"/>
      <c r="P977" s="147"/>
      <c r="Q977" s="129"/>
      <c r="R977" s="129"/>
      <c r="S977" s="141"/>
      <c r="T977" s="145"/>
      <c r="U977" s="139"/>
      <c r="V977" s="139"/>
      <c r="W977" s="128"/>
    </row>
    <row r="978" s="124" customFormat="true" ht="18" hidden="false" customHeight="true" outlineLevel="0" collapsed="false">
      <c r="B978" s="129"/>
      <c r="C978" s="129"/>
      <c r="D978" s="129"/>
      <c r="E978" s="3"/>
      <c r="F978" s="130"/>
      <c r="G978" s="141"/>
      <c r="H978" s="141"/>
      <c r="I978" s="141"/>
      <c r="J978" s="141"/>
      <c r="K978" s="141"/>
      <c r="L978" s="141"/>
      <c r="M978" s="141"/>
      <c r="N978" s="147"/>
      <c r="O978" s="147"/>
      <c r="P978" s="147"/>
      <c r="Q978" s="129"/>
      <c r="R978" s="129"/>
      <c r="S978" s="141"/>
      <c r="T978" s="145"/>
      <c r="U978" s="139"/>
      <c r="V978" s="139"/>
      <c r="W978" s="128"/>
    </row>
    <row r="979" s="124" customFormat="true" ht="18" hidden="false" customHeight="true" outlineLevel="0" collapsed="false">
      <c r="B979" s="129"/>
      <c r="C979" s="129"/>
      <c r="D979" s="129"/>
      <c r="E979" s="3"/>
      <c r="F979" s="130"/>
      <c r="G979" s="141"/>
      <c r="H979" s="141"/>
      <c r="I979" s="141"/>
      <c r="J979" s="141"/>
      <c r="K979" s="141"/>
      <c r="L979" s="141"/>
      <c r="M979" s="141"/>
      <c r="N979" s="147"/>
      <c r="O979" s="147"/>
      <c r="P979" s="147"/>
      <c r="Q979" s="129"/>
      <c r="R979" s="129"/>
      <c r="S979" s="141"/>
      <c r="T979" s="145"/>
      <c r="U979" s="139"/>
      <c r="V979" s="139"/>
      <c r="W979" s="128"/>
    </row>
    <row r="980" s="124" customFormat="true" ht="18" hidden="false" customHeight="true" outlineLevel="0" collapsed="false">
      <c r="B980" s="129"/>
      <c r="C980" s="129"/>
      <c r="D980" s="129"/>
      <c r="E980" s="3"/>
      <c r="F980" s="130"/>
      <c r="G980" s="141"/>
      <c r="H980" s="141"/>
      <c r="I980" s="141"/>
      <c r="J980" s="141"/>
      <c r="K980" s="141"/>
      <c r="L980" s="141"/>
      <c r="M980" s="141"/>
      <c r="N980" s="147"/>
      <c r="O980" s="147"/>
      <c r="P980" s="147"/>
      <c r="Q980" s="129"/>
      <c r="R980" s="129"/>
      <c r="S980" s="141"/>
      <c r="T980" s="145"/>
      <c r="U980" s="139"/>
      <c r="V980" s="139"/>
      <c r="W980" s="128"/>
    </row>
    <row r="981" s="124" customFormat="true" ht="18" hidden="false" customHeight="true" outlineLevel="0" collapsed="false">
      <c r="B981" s="129"/>
      <c r="C981" s="129"/>
      <c r="D981" s="129"/>
      <c r="E981" s="3"/>
      <c r="F981" s="130"/>
      <c r="G981" s="141"/>
      <c r="H981" s="141"/>
      <c r="I981" s="141"/>
      <c r="J981" s="141"/>
      <c r="K981" s="141"/>
      <c r="L981" s="141"/>
      <c r="M981" s="141"/>
      <c r="N981" s="147"/>
      <c r="O981" s="147"/>
      <c r="P981" s="147"/>
      <c r="Q981" s="129"/>
      <c r="R981" s="129"/>
      <c r="S981" s="141"/>
      <c r="T981" s="145"/>
      <c r="U981" s="139"/>
      <c r="V981" s="139"/>
      <c r="W981" s="128"/>
    </row>
    <row r="982" s="124" customFormat="true" ht="18" hidden="false" customHeight="true" outlineLevel="0" collapsed="false">
      <c r="B982" s="129"/>
      <c r="C982" s="129"/>
      <c r="D982" s="129"/>
      <c r="E982" s="3"/>
      <c r="F982" s="130"/>
      <c r="G982" s="141"/>
      <c r="H982" s="141"/>
      <c r="I982" s="141"/>
      <c r="J982" s="141"/>
      <c r="K982" s="141"/>
      <c r="L982" s="141"/>
      <c r="M982" s="141"/>
      <c r="N982" s="147"/>
      <c r="O982" s="147"/>
      <c r="P982" s="147"/>
      <c r="Q982" s="129"/>
      <c r="R982" s="129"/>
      <c r="S982" s="141"/>
      <c r="T982" s="145"/>
      <c r="U982" s="139"/>
      <c r="V982" s="139"/>
      <c r="W982" s="128"/>
    </row>
    <row r="983" s="124" customFormat="true" ht="18" hidden="false" customHeight="true" outlineLevel="0" collapsed="false">
      <c r="B983" s="129"/>
      <c r="C983" s="129"/>
      <c r="D983" s="129"/>
      <c r="E983" s="3"/>
      <c r="F983" s="130"/>
      <c r="G983" s="141"/>
      <c r="H983" s="141"/>
      <c r="I983" s="141"/>
      <c r="J983" s="141"/>
      <c r="K983" s="141"/>
      <c r="L983" s="141"/>
      <c r="M983" s="141"/>
      <c r="N983" s="147"/>
      <c r="O983" s="147"/>
      <c r="P983" s="147"/>
      <c r="Q983" s="129"/>
      <c r="R983" s="129"/>
      <c r="S983" s="141"/>
      <c r="T983" s="145"/>
      <c r="U983" s="139"/>
      <c r="V983" s="139"/>
      <c r="W983" s="128"/>
    </row>
    <row r="984" s="124" customFormat="true" ht="18" hidden="false" customHeight="true" outlineLevel="0" collapsed="false">
      <c r="B984" s="129"/>
      <c r="C984" s="129"/>
      <c r="D984" s="129"/>
      <c r="E984" s="3"/>
      <c r="F984" s="130"/>
      <c r="G984" s="141"/>
      <c r="H984" s="141"/>
      <c r="I984" s="141"/>
      <c r="J984" s="141"/>
      <c r="K984" s="141"/>
      <c r="L984" s="141"/>
      <c r="M984" s="141"/>
      <c r="N984" s="147"/>
      <c r="O984" s="147"/>
      <c r="P984" s="147"/>
      <c r="Q984" s="129"/>
      <c r="R984" s="129"/>
      <c r="S984" s="141"/>
      <c r="T984" s="145"/>
      <c r="U984" s="139"/>
      <c r="V984" s="139"/>
      <c r="W984" s="128"/>
    </row>
    <row r="985" s="124" customFormat="true" ht="18" hidden="false" customHeight="true" outlineLevel="0" collapsed="false">
      <c r="B985" s="129"/>
      <c r="C985" s="129"/>
      <c r="D985" s="129"/>
      <c r="E985" s="3"/>
      <c r="F985" s="130"/>
      <c r="G985" s="141"/>
      <c r="H985" s="141"/>
      <c r="I985" s="141"/>
      <c r="J985" s="141"/>
      <c r="K985" s="141"/>
      <c r="L985" s="141"/>
      <c r="M985" s="141"/>
      <c r="N985" s="147"/>
      <c r="O985" s="147"/>
      <c r="P985" s="147"/>
      <c r="Q985" s="129"/>
      <c r="R985" s="129"/>
      <c r="S985" s="141"/>
      <c r="T985" s="145"/>
      <c r="U985" s="139"/>
      <c r="V985" s="139"/>
      <c r="W985" s="128"/>
    </row>
    <row r="986" s="124" customFormat="true" ht="18" hidden="false" customHeight="true" outlineLevel="0" collapsed="false">
      <c r="B986" s="129"/>
      <c r="C986" s="129"/>
      <c r="D986" s="129"/>
      <c r="E986" s="3"/>
      <c r="F986" s="130"/>
      <c r="G986" s="141"/>
      <c r="H986" s="141"/>
      <c r="I986" s="141"/>
      <c r="J986" s="141"/>
      <c r="K986" s="141"/>
      <c r="L986" s="141"/>
      <c r="M986" s="141"/>
      <c r="N986" s="147"/>
      <c r="O986" s="147"/>
      <c r="P986" s="147"/>
      <c r="Q986" s="129"/>
      <c r="R986" s="129"/>
      <c r="S986" s="141"/>
      <c r="T986" s="145"/>
      <c r="U986" s="139"/>
      <c r="V986" s="139"/>
      <c r="W986" s="128"/>
    </row>
    <row r="987" s="124" customFormat="true" ht="18" hidden="false" customHeight="true" outlineLevel="0" collapsed="false">
      <c r="B987" s="129"/>
      <c r="C987" s="129"/>
      <c r="D987" s="129"/>
      <c r="E987" s="3"/>
      <c r="F987" s="130"/>
      <c r="G987" s="141"/>
      <c r="H987" s="141"/>
      <c r="I987" s="141"/>
      <c r="J987" s="141"/>
      <c r="K987" s="141"/>
      <c r="L987" s="141"/>
      <c r="M987" s="141"/>
      <c r="N987" s="147"/>
      <c r="O987" s="147"/>
      <c r="P987" s="147"/>
      <c r="Q987" s="129"/>
      <c r="R987" s="129"/>
      <c r="S987" s="141"/>
      <c r="T987" s="145"/>
      <c r="U987" s="139"/>
      <c r="V987" s="139"/>
      <c r="W987" s="128"/>
    </row>
    <row r="988" s="124" customFormat="true" ht="18" hidden="false" customHeight="true" outlineLevel="0" collapsed="false">
      <c r="B988" s="129"/>
      <c r="C988" s="129"/>
      <c r="D988" s="129"/>
      <c r="E988" s="3"/>
      <c r="F988" s="130"/>
      <c r="G988" s="141"/>
      <c r="H988" s="141"/>
      <c r="I988" s="141"/>
      <c r="J988" s="141"/>
      <c r="K988" s="141"/>
      <c r="L988" s="141"/>
      <c r="M988" s="141"/>
      <c r="N988" s="147"/>
      <c r="O988" s="147"/>
      <c r="P988" s="147"/>
      <c r="Q988" s="129"/>
      <c r="R988" s="129"/>
      <c r="S988" s="141"/>
      <c r="T988" s="145"/>
      <c r="U988" s="139"/>
      <c r="V988" s="139"/>
      <c r="W988" s="128"/>
    </row>
    <row r="989" s="124" customFormat="true" ht="18" hidden="false" customHeight="true" outlineLevel="0" collapsed="false">
      <c r="B989" s="129"/>
      <c r="C989" s="129"/>
      <c r="D989" s="129"/>
      <c r="E989" s="3"/>
      <c r="F989" s="130"/>
      <c r="G989" s="141"/>
      <c r="H989" s="141"/>
      <c r="I989" s="141"/>
      <c r="J989" s="141"/>
      <c r="K989" s="141"/>
      <c r="L989" s="141"/>
      <c r="M989" s="141"/>
      <c r="N989" s="147"/>
      <c r="O989" s="147"/>
      <c r="P989" s="147"/>
      <c r="Q989" s="129"/>
      <c r="R989" s="129"/>
      <c r="S989" s="141"/>
      <c r="T989" s="145"/>
      <c r="U989" s="139"/>
      <c r="V989" s="139"/>
      <c r="W989" s="128"/>
    </row>
    <row r="990" s="124" customFormat="true" ht="18" hidden="false" customHeight="true" outlineLevel="0" collapsed="false">
      <c r="B990" s="129"/>
      <c r="C990" s="129"/>
      <c r="D990" s="129"/>
      <c r="E990" s="3"/>
      <c r="F990" s="130"/>
      <c r="G990" s="141"/>
      <c r="H990" s="141"/>
      <c r="I990" s="141"/>
      <c r="J990" s="141"/>
      <c r="K990" s="141"/>
      <c r="L990" s="141"/>
      <c r="M990" s="141"/>
      <c r="N990" s="147"/>
      <c r="O990" s="147"/>
      <c r="P990" s="147"/>
      <c r="Q990" s="129"/>
      <c r="R990" s="129"/>
      <c r="S990" s="141"/>
      <c r="T990" s="145"/>
      <c r="U990" s="139"/>
      <c r="V990" s="139"/>
      <c r="W990" s="128"/>
    </row>
    <row r="991" s="124" customFormat="true" ht="18" hidden="false" customHeight="true" outlineLevel="0" collapsed="false">
      <c r="B991" s="129"/>
      <c r="C991" s="129"/>
      <c r="D991" s="129"/>
      <c r="E991" s="3"/>
      <c r="F991" s="130"/>
      <c r="G991" s="141"/>
      <c r="H991" s="141"/>
      <c r="I991" s="141"/>
      <c r="J991" s="141"/>
      <c r="K991" s="141"/>
      <c r="L991" s="141"/>
      <c r="M991" s="141"/>
      <c r="N991" s="147"/>
      <c r="O991" s="147"/>
      <c r="P991" s="147"/>
      <c r="Q991" s="129"/>
      <c r="R991" s="129"/>
      <c r="S991" s="141"/>
      <c r="T991" s="145"/>
      <c r="U991" s="139"/>
      <c r="V991" s="139"/>
      <c r="W991" s="128"/>
    </row>
    <row r="992" s="124" customFormat="true" ht="18" hidden="false" customHeight="true" outlineLevel="0" collapsed="false">
      <c r="B992" s="129"/>
      <c r="C992" s="129"/>
      <c r="D992" s="129"/>
      <c r="E992" s="3"/>
      <c r="F992" s="130"/>
      <c r="G992" s="141"/>
      <c r="H992" s="141"/>
      <c r="I992" s="141"/>
      <c r="J992" s="141"/>
      <c r="K992" s="141"/>
      <c r="L992" s="141"/>
      <c r="M992" s="141"/>
      <c r="N992" s="147"/>
      <c r="O992" s="147"/>
      <c r="P992" s="147"/>
      <c r="Q992" s="129"/>
      <c r="R992" s="129"/>
      <c r="S992" s="141"/>
      <c r="T992" s="145"/>
      <c r="U992" s="139"/>
      <c r="V992" s="139"/>
      <c r="W992" s="128"/>
    </row>
    <row r="993" s="124" customFormat="true" ht="18" hidden="false" customHeight="true" outlineLevel="0" collapsed="false">
      <c r="B993" s="129"/>
      <c r="C993" s="129"/>
      <c r="D993" s="129"/>
      <c r="E993" s="3"/>
      <c r="F993" s="130"/>
      <c r="G993" s="141"/>
      <c r="H993" s="141"/>
      <c r="I993" s="141"/>
      <c r="J993" s="141"/>
      <c r="K993" s="141"/>
      <c r="L993" s="141"/>
      <c r="M993" s="141"/>
      <c r="N993" s="147"/>
      <c r="O993" s="147"/>
      <c r="P993" s="147"/>
      <c r="Q993" s="129"/>
      <c r="R993" s="129"/>
      <c r="S993" s="141"/>
      <c r="T993" s="145"/>
      <c r="U993" s="139"/>
      <c r="V993" s="139"/>
      <c r="W993" s="128"/>
    </row>
    <row r="994" s="124" customFormat="true" ht="18" hidden="false" customHeight="true" outlineLevel="0" collapsed="false">
      <c r="B994" s="129"/>
      <c r="C994" s="129"/>
      <c r="D994" s="129"/>
      <c r="E994" s="3"/>
      <c r="F994" s="130"/>
      <c r="G994" s="141"/>
      <c r="H994" s="141"/>
      <c r="I994" s="141"/>
      <c r="J994" s="141"/>
      <c r="K994" s="141"/>
      <c r="L994" s="141"/>
      <c r="M994" s="141"/>
      <c r="N994" s="147"/>
      <c r="O994" s="147"/>
      <c r="P994" s="147"/>
      <c r="Q994" s="129"/>
      <c r="R994" s="129"/>
      <c r="S994" s="141"/>
      <c r="T994" s="145"/>
      <c r="U994" s="139"/>
      <c r="V994" s="139"/>
      <c r="W994" s="128"/>
    </row>
    <row r="995" s="124" customFormat="true" ht="18" hidden="false" customHeight="true" outlineLevel="0" collapsed="false">
      <c r="B995" s="129"/>
      <c r="C995" s="129"/>
      <c r="D995" s="129"/>
      <c r="E995" s="3"/>
      <c r="F995" s="130"/>
      <c r="G995" s="141"/>
      <c r="H995" s="141"/>
      <c r="I995" s="141"/>
      <c r="J995" s="141"/>
      <c r="K995" s="141"/>
      <c r="L995" s="141"/>
      <c r="M995" s="141"/>
      <c r="N995" s="147"/>
      <c r="O995" s="147"/>
      <c r="P995" s="147"/>
      <c r="Q995" s="129"/>
      <c r="R995" s="129"/>
      <c r="S995" s="141"/>
      <c r="T995" s="145"/>
      <c r="U995" s="139"/>
      <c r="V995" s="139"/>
      <c r="W995" s="128"/>
    </row>
    <row r="996" s="124" customFormat="true" ht="18" hidden="false" customHeight="true" outlineLevel="0" collapsed="false">
      <c r="B996" s="129"/>
      <c r="C996" s="129"/>
      <c r="D996" s="129"/>
      <c r="E996" s="3"/>
      <c r="F996" s="130"/>
      <c r="G996" s="141"/>
      <c r="H996" s="141"/>
      <c r="I996" s="141"/>
      <c r="J996" s="141"/>
      <c r="K996" s="141"/>
      <c r="L996" s="141"/>
      <c r="M996" s="141"/>
      <c r="N996" s="147"/>
      <c r="O996" s="147"/>
      <c r="P996" s="147"/>
      <c r="Q996" s="129"/>
      <c r="R996" s="129"/>
      <c r="S996" s="141"/>
      <c r="T996" s="145"/>
      <c r="U996" s="139"/>
      <c r="V996" s="139"/>
      <c r="W996" s="128"/>
    </row>
    <row r="997" s="124" customFormat="true" ht="18" hidden="false" customHeight="true" outlineLevel="0" collapsed="false">
      <c r="B997" s="129"/>
      <c r="C997" s="129"/>
      <c r="D997" s="129"/>
      <c r="E997" s="3"/>
      <c r="F997" s="130"/>
      <c r="G997" s="141"/>
      <c r="H997" s="141"/>
      <c r="I997" s="141"/>
      <c r="J997" s="141"/>
      <c r="K997" s="141"/>
      <c r="L997" s="141"/>
      <c r="M997" s="141"/>
      <c r="N997" s="147"/>
      <c r="O997" s="147"/>
      <c r="P997" s="147"/>
      <c r="Q997" s="129"/>
      <c r="R997" s="129"/>
      <c r="S997" s="141"/>
      <c r="T997" s="145"/>
      <c r="U997" s="139"/>
      <c r="V997" s="139"/>
      <c r="W997" s="128"/>
    </row>
    <row r="998" s="124" customFormat="true" ht="18" hidden="false" customHeight="true" outlineLevel="0" collapsed="false">
      <c r="B998" s="129"/>
      <c r="C998" s="129"/>
      <c r="D998" s="129"/>
      <c r="E998" s="3"/>
      <c r="F998" s="130"/>
      <c r="G998" s="141"/>
      <c r="H998" s="141"/>
      <c r="I998" s="141"/>
      <c r="J998" s="141"/>
      <c r="K998" s="141"/>
      <c r="L998" s="141"/>
      <c r="M998" s="141"/>
      <c r="N998" s="147"/>
      <c r="O998" s="147"/>
      <c r="P998" s="147"/>
      <c r="Q998" s="129"/>
      <c r="R998" s="129"/>
      <c r="S998" s="141"/>
      <c r="T998" s="145"/>
      <c r="U998" s="139"/>
      <c r="V998" s="139"/>
      <c r="W998" s="128"/>
    </row>
    <row r="999" s="124" customFormat="true" ht="18" hidden="false" customHeight="true" outlineLevel="0" collapsed="false">
      <c r="B999" s="129"/>
      <c r="C999" s="129"/>
      <c r="D999" s="129"/>
      <c r="E999" s="3"/>
      <c r="F999" s="130"/>
      <c r="G999" s="141"/>
      <c r="H999" s="141"/>
      <c r="I999" s="141"/>
      <c r="J999" s="141"/>
      <c r="K999" s="141"/>
      <c r="L999" s="141"/>
      <c r="M999" s="141"/>
      <c r="N999" s="147"/>
      <c r="O999" s="147"/>
      <c r="P999" s="147"/>
      <c r="Q999" s="129"/>
      <c r="R999" s="129"/>
      <c r="S999" s="141"/>
      <c r="T999" s="145"/>
      <c r="U999" s="139"/>
      <c r="V999" s="139"/>
      <c r="W999" s="128"/>
    </row>
    <row r="1000" s="124" customFormat="true" ht="18" hidden="false" customHeight="true" outlineLevel="0" collapsed="false">
      <c r="B1000" s="129"/>
      <c r="C1000" s="129"/>
      <c r="D1000" s="129"/>
      <c r="E1000" s="3"/>
      <c r="F1000" s="130"/>
      <c r="G1000" s="141"/>
      <c r="H1000" s="141"/>
      <c r="I1000" s="141"/>
      <c r="J1000" s="141"/>
      <c r="K1000" s="141"/>
      <c r="L1000" s="141"/>
      <c r="M1000" s="141"/>
      <c r="N1000" s="147"/>
      <c r="O1000" s="147"/>
      <c r="P1000" s="147"/>
      <c r="Q1000" s="129"/>
      <c r="R1000" s="129"/>
      <c r="S1000" s="141"/>
      <c r="T1000" s="145"/>
      <c r="U1000" s="139"/>
      <c r="V1000" s="139"/>
      <c r="W1000" s="128"/>
    </row>
    <row r="1001" s="124" customFormat="true" ht="18" hidden="false" customHeight="true" outlineLevel="0" collapsed="false">
      <c r="B1001" s="129"/>
      <c r="C1001" s="129"/>
      <c r="D1001" s="129"/>
      <c r="E1001" s="3"/>
      <c r="F1001" s="130"/>
      <c r="G1001" s="141"/>
      <c r="H1001" s="141"/>
      <c r="I1001" s="141"/>
      <c r="J1001" s="141"/>
      <c r="K1001" s="141"/>
      <c r="L1001" s="141"/>
      <c r="M1001" s="141"/>
      <c r="N1001" s="147"/>
      <c r="O1001" s="147"/>
      <c r="P1001" s="147"/>
      <c r="Q1001" s="129"/>
      <c r="R1001" s="129"/>
      <c r="S1001" s="141"/>
      <c r="T1001" s="145"/>
      <c r="U1001" s="139"/>
      <c r="V1001" s="139"/>
      <c r="W1001" s="128"/>
    </row>
    <row r="1002" s="124" customFormat="true" ht="18" hidden="false" customHeight="true" outlineLevel="0" collapsed="false">
      <c r="B1002" s="129"/>
      <c r="C1002" s="129"/>
      <c r="D1002" s="129"/>
      <c r="E1002" s="3"/>
      <c r="F1002" s="130"/>
      <c r="G1002" s="141"/>
      <c r="H1002" s="141"/>
      <c r="I1002" s="141"/>
      <c r="J1002" s="141"/>
      <c r="K1002" s="141"/>
      <c r="L1002" s="141"/>
      <c r="M1002" s="141"/>
      <c r="N1002" s="147"/>
      <c r="O1002" s="147"/>
      <c r="P1002" s="147"/>
      <c r="Q1002" s="129"/>
      <c r="R1002" s="129"/>
      <c r="S1002" s="141"/>
      <c r="T1002" s="145"/>
      <c r="U1002" s="139"/>
      <c r="V1002" s="139"/>
      <c r="W1002" s="128"/>
    </row>
    <row r="1003" s="124" customFormat="true" ht="18" hidden="false" customHeight="true" outlineLevel="0" collapsed="false">
      <c r="B1003" s="129"/>
      <c r="C1003" s="129"/>
      <c r="D1003" s="129"/>
      <c r="E1003" s="3"/>
      <c r="F1003" s="130"/>
      <c r="G1003" s="141"/>
      <c r="H1003" s="141"/>
      <c r="I1003" s="141"/>
      <c r="J1003" s="141"/>
      <c r="K1003" s="141"/>
      <c r="L1003" s="141"/>
      <c r="M1003" s="141"/>
      <c r="N1003" s="147"/>
      <c r="O1003" s="147"/>
      <c r="P1003" s="147"/>
      <c r="Q1003" s="129"/>
      <c r="R1003" s="129"/>
      <c r="S1003" s="141"/>
      <c r="T1003" s="145"/>
      <c r="U1003" s="139"/>
      <c r="V1003" s="139"/>
      <c r="W1003" s="128"/>
    </row>
    <row r="1004" s="124" customFormat="true" ht="18" hidden="false" customHeight="true" outlineLevel="0" collapsed="false">
      <c r="B1004" s="129"/>
      <c r="C1004" s="129"/>
      <c r="D1004" s="129"/>
      <c r="E1004" s="3"/>
      <c r="F1004" s="130"/>
      <c r="G1004" s="141"/>
      <c r="H1004" s="141"/>
      <c r="I1004" s="141"/>
      <c r="J1004" s="141"/>
      <c r="K1004" s="141"/>
      <c r="L1004" s="141"/>
      <c r="M1004" s="141"/>
      <c r="N1004" s="147"/>
      <c r="O1004" s="147"/>
      <c r="P1004" s="147"/>
      <c r="Q1004" s="129"/>
      <c r="R1004" s="129"/>
      <c r="S1004" s="141"/>
      <c r="T1004" s="145"/>
      <c r="U1004" s="139"/>
      <c r="V1004" s="139"/>
      <c r="W1004" s="128"/>
    </row>
    <row r="1005" s="124" customFormat="true" ht="18" hidden="false" customHeight="true" outlineLevel="0" collapsed="false">
      <c r="B1005" s="129"/>
      <c r="C1005" s="129"/>
      <c r="D1005" s="129"/>
      <c r="E1005" s="3"/>
      <c r="F1005" s="130"/>
      <c r="G1005" s="141"/>
      <c r="H1005" s="141"/>
      <c r="I1005" s="141"/>
      <c r="J1005" s="141"/>
      <c r="K1005" s="141"/>
      <c r="L1005" s="141"/>
      <c r="M1005" s="141"/>
      <c r="N1005" s="147"/>
      <c r="O1005" s="147"/>
      <c r="P1005" s="147"/>
      <c r="Q1005" s="129"/>
      <c r="R1005" s="129"/>
      <c r="S1005" s="141"/>
      <c r="T1005" s="145"/>
      <c r="U1005" s="139"/>
      <c r="V1005" s="139"/>
      <c r="W1005" s="128"/>
    </row>
    <row r="1006" s="124" customFormat="true" ht="18" hidden="false" customHeight="true" outlineLevel="0" collapsed="false">
      <c r="B1006" s="129"/>
      <c r="C1006" s="129"/>
      <c r="D1006" s="129"/>
      <c r="E1006" s="3"/>
      <c r="F1006" s="130"/>
      <c r="G1006" s="141"/>
      <c r="H1006" s="141"/>
      <c r="I1006" s="141"/>
      <c r="J1006" s="141"/>
      <c r="K1006" s="141"/>
      <c r="L1006" s="141"/>
      <c r="M1006" s="141"/>
      <c r="N1006" s="147"/>
      <c r="O1006" s="147"/>
      <c r="P1006" s="147"/>
      <c r="Q1006" s="129"/>
      <c r="R1006" s="129"/>
      <c r="S1006" s="141"/>
      <c r="T1006" s="145"/>
      <c r="U1006" s="139"/>
      <c r="V1006" s="139"/>
      <c r="W1006" s="128"/>
    </row>
    <row r="1007" s="124" customFormat="true" ht="18" hidden="false" customHeight="true" outlineLevel="0" collapsed="false">
      <c r="B1007" s="129"/>
      <c r="C1007" s="129"/>
      <c r="D1007" s="129"/>
      <c r="E1007" s="3"/>
      <c r="F1007" s="130"/>
      <c r="G1007" s="141"/>
      <c r="H1007" s="141"/>
      <c r="I1007" s="141"/>
      <c r="J1007" s="141"/>
      <c r="K1007" s="141"/>
      <c r="L1007" s="141"/>
      <c r="M1007" s="141"/>
      <c r="N1007" s="147"/>
      <c r="O1007" s="147"/>
      <c r="P1007" s="147"/>
      <c r="Q1007" s="129"/>
      <c r="R1007" s="129"/>
      <c r="S1007" s="141"/>
      <c r="T1007" s="145"/>
      <c r="U1007" s="139"/>
      <c r="V1007" s="139"/>
      <c r="W1007" s="128"/>
    </row>
    <row r="1008" s="124" customFormat="true" ht="18" hidden="false" customHeight="true" outlineLevel="0" collapsed="false">
      <c r="B1008" s="129"/>
      <c r="C1008" s="129"/>
      <c r="D1008" s="129"/>
      <c r="E1008" s="3"/>
      <c r="F1008" s="130"/>
      <c r="G1008" s="141"/>
      <c r="H1008" s="141"/>
      <c r="I1008" s="141"/>
      <c r="J1008" s="141"/>
      <c r="K1008" s="141"/>
      <c r="L1008" s="141"/>
      <c r="M1008" s="141"/>
      <c r="N1008" s="147"/>
      <c r="O1008" s="147"/>
      <c r="P1008" s="147"/>
      <c r="Q1008" s="129"/>
      <c r="R1008" s="129"/>
      <c r="S1008" s="141"/>
      <c r="T1008" s="145"/>
      <c r="U1008" s="139"/>
      <c r="V1008" s="139"/>
      <c r="W1008" s="128"/>
    </row>
    <row r="1009" s="124" customFormat="true" ht="18" hidden="false" customHeight="true" outlineLevel="0" collapsed="false">
      <c r="B1009" s="129"/>
      <c r="C1009" s="129"/>
      <c r="D1009" s="129"/>
      <c r="E1009" s="3"/>
      <c r="F1009" s="130"/>
      <c r="G1009" s="141"/>
      <c r="H1009" s="141"/>
      <c r="I1009" s="141"/>
      <c r="J1009" s="141"/>
      <c r="K1009" s="141"/>
      <c r="L1009" s="141"/>
      <c r="M1009" s="141"/>
      <c r="N1009" s="147"/>
      <c r="O1009" s="147"/>
      <c r="P1009" s="147"/>
      <c r="Q1009" s="129"/>
      <c r="R1009" s="129"/>
      <c r="S1009" s="141"/>
      <c r="T1009" s="145"/>
      <c r="U1009" s="139"/>
      <c r="V1009" s="139"/>
      <c r="W1009" s="128"/>
    </row>
    <row r="1010" s="124" customFormat="true" ht="18" hidden="false" customHeight="true" outlineLevel="0" collapsed="false">
      <c r="B1010" s="129"/>
      <c r="C1010" s="129"/>
      <c r="D1010" s="129"/>
      <c r="E1010" s="3"/>
      <c r="F1010" s="130"/>
      <c r="G1010" s="141"/>
      <c r="H1010" s="141"/>
      <c r="I1010" s="141"/>
      <c r="J1010" s="141"/>
      <c r="K1010" s="141"/>
      <c r="L1010" s="141"/>
      <c r="M1010" s="141"/>
      <c r="N1010" s="147"/>
      <c r="O1010" s="147"/>
      <c r="P1010" s="147"/>
      <c r="Q1010" s="129"/>
      <c r="R1010" s="129"/>
      <c r="S1010" s="141"/>
      <c r="T1010" s="145"/>
      <c r="U1010" s="139"/>
      <c r="V1010" s="139"/>
      <c r="W1010" s="128"/>
    </row>
    <row r="1011" s="124" customFormat="true" ht="18" hidden="false" customHeight="true" outlineLevel="0" collapsed="false">
      <c r="B1011" s="129"/>
      <c r="C1011" s="129"/>
      <c r="D1011" s="129"/>
      <c r="E1011" s="3"/>
      <c r="F1011" s="130"/>
      <c r="G1011" s="141"/>
      <c r="H1011" s="141"/>
      <c r="I1011" s="141"/>
      <c r="J1011" s="141"/>
      <c r="K1011" s="141"/>
      <c r="L1011" s="141"/>
      <c r="M1011" s="141"/>
      <c r="N1011" s="147"/>
      <c r="O1011" s="147"/>
      <c r="P1011" s="147"/>
      <c r="Q1011" s="129"/>
      <c r="R1011" s="129"/>
      <c r="S1011" s="141"/>
      <c r="T1011" s="145"/>
      <c r="U1011" s="139"/>
      <c r="V1011" s="139"/>
      <c r="W1011" s="128"/>
    </row>
    <row r="1012" s="124" customFormat="true" ht="18" hidden="false" customHeight="true" outlineLevel="0" collapsed="false">
      <c r="B1012" s="129"/>
      <c r="C1012" s="129"/>
      <c r="D1012" s="129"/>
      <c r="E1012" s="3"/>
      <c r="F1012" s="130"/>
      <c r="G1012" s="141"/>
      <c r="H1012" s="141"/>
      <c r="I1012" s="141"/>
      <c r="J1012" s="141"/>
      <c r="K1012" s="141"/>
      <c r="L1012" s="141"/>
      <c r="M1012" s="141"/>
      <c r="N1012" s="147"/>
      <c r="O1012" s="147"/>
      <c r="P1012" s="147"/>
      <c r="Q1012" s="129"/>
      <c r="R1012" s="129"/>
      <c r="S1012" s="141"/>
      <c r="T1012" s="145"/>
      <c r="U1012" s="139"/>
      <c r="V1012" s="139"/>
      <c r="W1012" s="128"/>
    </row>
    <row r="1013" s="124" customFormat="true" ht="18" hidden="false" customHeight="true" outlineLevel="0" collapsed="false">
      <c r="B1013" s="129"/>
      <c r="C1013" s="129"/>
      <c r="D1013" s="129"/>
      <c r="E1013" s="3"/>
      <c r="F1013" s="130"/>
      <c r="G1013" s="141"/>
      <c r="H1013" s="141"/>
      <c r="I1013" s="141"/>
      <c r="J1013" s="141"/>
      <c r="K1013" s="141"/>
      <c r="L1013" s="141"/>
      <c r="M1013" s="141"/>
      <c r="N1013" s="147"/>
      <c r="O1013" s="147"/>
      <c r="P1013" s="147"/>
      <c r="Q1013" s="129"/>
      <c r="R1013" s="129"/>
      <c r="S1013" s="141"/>
      <c r="T1013" s="145"/>
      <c r="U1013" s="139"/>
      <c r="V1013" s="139"/>
      <c r="W1013" s="128"/>
    </row>
    <row r="1014" s="124" customFormat="true" ht="18" hidden="false" customHeight="true" outlineLevel="0" collapsed="false">
      <c r="B1014" s="129"/>
      <c r="C1014" s="129"/>
      <c r="D1014" s="129"/>
      <c r="E1014" s="3"/>
      <c r="F1014" s="130"/>
      <c r="G1014" s="141"/>
      <c r="H1014" s="141"/>
      <c r="I1014" s="141"/>
      <c r="J1014" s="141"/>
      <c r="K1014" s="141"/>
      <c r="L1014" s="141"/>
      <c r="M1014" s="141"/>
      <c r="N1014" s="147"/>
      <c r="O1014" s="147"/>
      <c r="P1014" s="147"/>
      <c r="Q1014" s="129"/>
      <c r="R1014" s="129"/>
      <c r="S1014" s="141"/>
      <c r="T1014" s="145"/>
      <c r="U1014" s="139"/>
      <c r="V1014" s="139"/>
      <c r="W1014" s="128"/>
    </row>
    <row r="1015" s="124" customFormat="true" ht="18" hidden="false" customHeight="true" outlineLevel="0" collapsed="false">
      <c r="B1015" s="129"/>
      <c r="C1015" s="129"/>
      <c r="D1015" s="129"/>
      <c r="E1015" s="3"/>
      <c r="F1015" s="130"/>
      <c r="G1015" s="141"/>
      <c r="H1015" s="141"/>
      <c r="I1015" s="141"/>
      <c r="J1015" s="141"/>
      <c r="K1015" s="141"/>
      <c r="L1015" s="141"/>
      <c r="M1015" s="141"/>
      <c r="N1015" s="147"/>
      <c r="O1015" s="147"/>
      <c r="P1015" s="147"/>
      <c r="Q1015" s="129"/>
      <c r="R1015" s="129"/>
      <c r="S1015" s="141"/>
      <c r="T1015" s="145"/>
      <c r="U1015" s="139"/>
      <c r="V1015" s="139"/>
      <c r="W1015" s="128"/>
    </row>
    <row r="1016" s="124" customFormat="true" ht="18" hidden="false" customHeight="true" outlineLevel="0" collapsed="false">
      <c r="B1016" s="129"/>
      <c r="C1016" s="129"/>
      <c r="D1016" s="129"/>
      <c r="E1016" s="3"/>
      <c r="F1016" s="130"/>
      <c r="G1016" s="141"/>
      <c r="H1016" s="141"/>
      <c r="I1016" s="141"/>
      <c r="J1016" s="141"/>
      <c r="K1016" s="141"/>
      <c r="L1016" s="141"/>
      <c r="M1016" s="141"/>
      <c r="N1016" s="147"/>
      <c r="O1016" s="147"/>
      <c r="P1016" s="147"/>
      <c r="Q1016" s="129"/>
      <c r="R1016" s="129"/>
      <c r="S1016" s="141"/>
      <c r="T1016" s="145"/>
      <c r="U1016" s="139"/>
      <c r="V1016" s="139"/>
      <c r="W1016" s="128"/>
    </row>
    <row r="1017" s="124" customFormat="true" ht="18" hidden="false" customHeight="true" outlineLevel="0" collapsed="false">
      <c r="B1017" s="129"/>
      <c r="C1017" s="129"/>
      <c r="D1017" s="129"/>
      <c r="E1017" s="3"/>
      <c r="F1017" s="130"/>
      <c r="G1017" s="141"/>
      <c r="H1017" s="141"/>
      <c r="I1017" s="141"/>
      <c r="J1017" s="141"/>
      <c r="K1017" s="141"/>
      <c r="L1017" s="141"/>
      <c r="M1017" s="141"/>
      <c r="N1017" s="147"/>
      <c r="O1017" s="147"/>
      <c r="P1017" s="147"/>
      <c r="Q1017" s="129"/>
      <c r="R1017" s="129"/>
      <c r="S1017" s="141"/>
      <c r="T1017" s="145"/>
      <c r="U1017" s="139"/>
      <c r="V1017" s="139"/>
      <c r="W1017" s="128"/>
    </row>
    <row r="1018" s="124" customFormat="true" ht="18" hidden="false" customHeight="true" outlineLevel="0" collapsed="false">
      <c r="B1018" s="129"/>
      <c r="C1018" s="129"/>
      <c r="D1018" s="129"/>
      <c r="E1018" s="3"/>
      <c r="F1018" s="130"/>
      <c r="G1018" s="141"/>
      <c r="H1018" s="141"/>
      <c r="I1018" s="141"/>
      <c r="J1018" s="141"/>
      <c r="K1018" s="141"/>
      <c r="L1018" s="141"/>
      <c r="M1018" s="141"/>
      <c r="N1018" s="147"/>
      <c r="O1018" s="147"/>
      <c r="P1018" s="147"/>
      <c r="Q1018" s="129"/>
      <c r="R1018" s="129"/>
      <c r="S1018" s="141"/>
      <c r="T1018" s="145"/>
      <c r="U1018" s="139"/>
      <c r="V1018" s="139"/>
      <c r="W1018" s="128"/>
    </row>
    <row r="1019" s="124" customFormat="true" ht="18" hidden="false" customHeight="true" outlineLevel="0" collapsed="false">
      <c r="B1019" s="129"/>
      <c r="C1019" s="129"/>
      <c r="D1019" s="129"/>
      <c r="E1019" s="3"/>
      <c r="F1019" s="130"/>
      <c r="G1019" s="141"/>
      <c r="H1019" s="141"/>
      <c r="I1019" s="141"/>
      <c r="J1019" s="141"/>
      <c r="K1019" s="141"/>
      <c r="L1019" s="141"/>
      <c r="M1019" s="141"/>
      <c r="N1019" s="147"/>
      <c r="O1019" s="147"/>
      <c r="P1019" s="147"/>
      <c r="Q1019" s="129"/>
      <c r="R1019" s="129"/>
      <c r="S1019" s="141"/>
      <c r="T1019" s="145"/>
      <c r="U1019" s="139"/>
      <c r="V1019" s="139"/>
      <c r="W1019" s="128"/>
    </row>
    <row r="1020" s="124" customFormat="true" ht="18" hidden="false" customHeight="true" outlineLevel="0" collapsed="false">
      <c r="B1020" s="129"/>
      <c r="C1020" s="129"/>
      <c r="D1020" s="129"/>
      <c r="E1020" s="3"/>
      <c r="F1020" s="130"/>
      <c r="G1020" s="141"/>
      <c r="H1020" s="141"/>
      <c r="I1020" s="141"/>
      <c r="J1020" s="141"/>
      <c r="K1020" s="141"/>
      <c r="L1020" s="141"/>
      <c r="M1020" s="141"/>
      <c r="N1020" s="147"/>
      <c r="O1020" s="147"/>
      <c r="P1020" s="147"/>
      <c r="Q1020" s="129"/>
      <c r="R1020" s="129"/>
      <c r="S1020" s="141"/>
      <c r="T1020" s="145"/>
      <c r="U1020" s="139"/>
      <c r="V1020" s="139"/>
      <c r="W1020" s="128"/>
    </row>
    <row r="1021" s="124" customFormat="true" ht="18" hidden="false" customHeight="true" outlineLevel="0" collapsed="false">
      <c r="B1021" s="129"/>
      <c r="C1021" s="129"/>
      <c r="D1021" s="129"/>
      <c r="E1021" s="3"/>
      <c r="F1021" s="130"/>
      <c r="G1021" s="141"/>
      <c r="H1021" s="141"/>
      <c r="I1021" s="141"/>
      <c r="J1021" s="141"/>
      <c r="K1021" s="141"/>
      <c r="L1021" s="141"/>
      <c r="M1021" s="141"/>
      <c r="N1021" s="147"/>
      <c r="O1021" s="147"/>
      <c r="P1021" s="147"/>
      <c r="Q1021" s="129"/>
      <c r="R1021" s="129"/>
      <c r="S1021" s="141"/>
      <c r="T1021" s="145"/>
      <c r="U1021" s="139"/>
      <c r="V1021" s="139"/>
      <c r="W1021" s="128"/>
    </row>
    <row r="1022" s="124" customFormat="true" ht="18" hidden="false" customHeight="true" outlineLevel="0" collapsed="false">
      <c r="B1022" s="129"/>
      <c r="C1022" s="129"/>
      <c r="D1022" s="129"/>
      <c r="E1022" s="3"/>
      <c r="F1022" s="130"/>
      <c r="G1022" s="141"/>
      <c r="H1022" s="141"/>
      <c r="I1022" s="141"/>
      <c r="J1022" s="141"/>
      <c r="K1022" s="141"/>
      <c r="L1022" s="141"/>
      <c r="M1022" s="141"/>
      <c r="N1022" s="147"/>
      <c r="O1022" s="147"/>
      <c r="P1022" s="147"/>
      <c r="Q1022" s="129"/>
      <c r="R1022" s="129"/>
      <c r="S1022" s="141"/>
      <c r="T1022" s="145"/>
      <c r="U1022" s="139"/>
      <c r="V1022" s="139"/>
      <c r="W1022" s="128"/>
    </row>
    <row r="1023" s="124" customFormat="true" ht="18" hidden="false" customHeight="true" outlineLevel="0" collapsed="false">
      <c r="B1023" s="129"/>
      <c r="C1023" s="129"/>
      <c r="D1023" s="129"/>
      <c r="E1023" s="3"/>
      <c r="F1023" s="130"/>
      <c r="G1023" s="141"/>
      <c r="H1023" s="141"/>
      <c r="I1023" s="141"/>
      <c r="J1023" s="141"/>
      <c r="K1023" s="141"/>
      <c r="L1023" s="141"/>
      <c r="M1023" s="141"/>
      <c r="N1023" s="147"/>
      <c r="O1023" s="147"/>
      <c r="P1023" s="147"/>
      <c r="Q1023" s="129"/>
      <c r="R1023" s="129"/>
      <c r="S1023" s="141"/>
      <c r="T1023" s="145"/>
      <c r="U1023" s="139"/>
      <c r="V1023" s="139"/>
      <c r="W1023" s="128"/>
    </row>
    <row r="1024" s="124" customFormat="true" ht="18" hidden="false" customHeight="true" outlineLevel="0" collapsed="false">
      <c r="B1024" s="129"/>
      <c r="C1024" s="129"/>
      <c r="D1024" s="129"/>
      <c r="E1024" s="3"/>
      <c r="F1024" s="130"/>
      <c r="G1024" s="141"/>
      <c r="H1024" s="141"/>
      <c r="I1024" s="141"/>
      <c r="J1024" s="141"/>
      <c r="K1024" s="141"/>
      <c r="L1024" s="141"/>
      <c r="M1024" s="141"/>
      <c r="N1024" s="147"/>
      <c r="O1024" s="147"/>
      <c r="P1024" s="147"/>
      <c r="Q1024" s="129"/>
      <c r="R1024" s="129"/>
      <c r="S1024" s="141"/>
      <c r="T1024" s="145"/>
      <c r="U1024" s="139"/>
      <c r="V1024" s="139"/>
      <c r="W1024" s="128"/>
    </row>
    <row r="1025" s="124" customFormat="true" ht="18" hidden="false" customHeight="true" outlineLevel="0" collapsed="false">
      <c r="B1025" s="129"/>
      <c r="C1025" s="129"/>
      <c r="D1025" s="129"/>
      <c r="E1025" s="3"/>
      <c r="F1025" s="130"/>
      <c r="G1025" s="141"/>
      <c r="H1025" s="141"/>
      <c r="I1025" s="141"/>
      <c r="J1025" s="141"/>
      <c r="K1025" s="141"/>
      <c r="L1025" s="141"/>
      <c r="M1025" s="141"/>
      <c r="N1025" s="147"/>
      <c r="O1025" s="147"/>
      <c r="P1025" s="147"/>
      <c r="Q1025" s="129"/>
      <c r="R1025" s="129"/>
      <c r="S1025" s="141"/>
      <c r="T1025" s="145"/>
      <c r="U1025" s="139"/>
      <c r="V1025" s="139"/>
      <c r="W1025" s="128"/>
    </row>
    <row r="1026" s="124" customFormat="true" ht="18" hidden="false" customHeight="true" outlineLevel="0" collapsed="false">
      <c r="B1026" s="129"/>
      <c r="C1026" s="129"/>
      <c r="D1026" s="129"/>
      <c r="E1026" s="3"/>
      <c r="F1026" s="130"/>
      <c r="G1026" s="141"/>
      <c r="H1026" s="141"/>
      <c r="I1026" s="141"/>
      <c r="J1026" s="141"/>
      <c r="K1026" s="141"/>
      <c r="L1026" s="141"/>
      <c r="M1026" s="141"/>
      <c r="N1026" s="147"/>
      <c r="O1026" s="147"/>
      <c r="P1026" s="147"/>
      <c r="Q1026" s="129"/>
      <c r="R1026" s="129"/>
      <c r="S1026" s="141"/>
      <c r="T1026" s="145"/>
      <c r="U1026" s="139"/>
      <c r="V1026" s="139"/>
      <c r="W1026" s="128"/>
    </row>
    <row r="1027" s="124" customFormat="true" ht="18" hidden="false" customHeight="true" outlineLevel="0" collapsed="false">
      <c r="B1027" s="129"/>
      <c r="C1027" s="129"/>
      <c r="D1027" s="129"/>
      <c r="E1027" s="3"/>
      <c r="F1027" s="130"/>
      <c r="G1027" s="141"/>
      <c r="H1027" s="141"/>
      <c r="I1027" s="141"/>
      <c r="J1027" s="141"/>
      <c r="K1027" s="141"/>
      <c r="L1027" s="141"/>
      <c r="M1027" s="141"/>
      <c r="N1027" s="147"/>
      <c r="O1027" s="147"/>
      <c r="P1027" s="147"/>
      <c r="Q1027" s="129"/>
      <c r="R1027" s="129"/>
      <c r="S1027" s="141"/>
      <c r="T1027" s="145"/>
      <c r="U1027" s="139"/>
      <c r="V1027" s="139"/>
      <c r="W1027" s="128"/>
    </row>
    <row r="1028" s="124" customFormat="true" ht="18" hidden="false" customHeight="true" outlineLevel="0" collapsed="false">
      <c r="B1028" s="129"/>
      <c r="C1028" s="129"/>
      <c r="D1028" s="129"/>
      <c r="E1028" s="3"/>
      <c r="F1028" s="130"/>
      <c r="G1028" s="141"/>
      <c r="H1028" s="141"/>
      <c r="I1028" s="141"/>
      <c r="J1028" s="141"/>
      <c r="K1028" s="141"/>
      <c r="L1028" s="141"/>
      <c r="M1028" s="141"/>
      <c r="N1028" s="147"/>
      <c r="O1028" s="147"/>
      <c r="P1028" s="147"/>
      <c r="Q1028" s="129"/>
      <c r="R1028" s="129"/>
      <c r="S1028" s="141"/>
      <c r="T1028" s="145"/>
      <c r="U1028" s="139"/>
      <c r="V1028" s="139"/>
      <c r="W1028" s="128"/>
    </row>
    <row r="1029" s="124" customFormat="true" ht="18" hidden="false" customHeight="true" outlineLevel="0" collapsed="false">
      <c r="B1029" s="129"/>
      <c r="C1029" s="129"/>
      <c r="D1029" s="129"/>
      <c r="E1029" s="3"/>
      <c r="F1029" s="130"/>
      <c r="G1029" s="141"/>
      <c r="H1029" s="141"/>
      <c r="I1029" s="141"/>
      <c r="J1029" s="141"/>
      <c r="K1029" s="141"/>
      <c r="L1029" s="141"/>
      <c r="M1029" s="141"/>
      <c r="N1029" s="147"/>
      <c r="O1029" s="147"/>
      <c r="P1029" s="147"/>
      <c r="Q1029" s="129"/>
      <c r="R1029" s="129"/>
      <c r="S1029" s="141"/>
      <c r="T1029" s="145"/>
      <c r="U1029" s="139"/>
      <c r="V1029" s="139"/>
      <c r="W1029" s="128"/>
    </row>
    <row r="1030" s="124" customFormat="true" ht="18" hidden="false" customHeight="true" outlineLevel="0" collapsed="false">
      <c r="B1030" s="129"/>
      <c r="C1030" s="129"/>
      <c r="D1030" s="129"/>
      <c r="E1030" s="3"/>
      <c r="F1030" s="130"/>
      <c r="G1030" s="141"/>
      <c r="H1030" s="141"/>
      <c r="I1030" s="141"/>
      <c r="J1030" s="141"/>
      <c r="K1030" s="141"/>
      <c r="L1030" s="141"/>
      <c r="M1030" s="141"/>
      <c r="N1030" s="147"/>
      <c r="O1030" s="147"/>
      <c r="P1030" s="147"/>
      <c r="Q1030" s="129"/>
      <c r="R1030" s="129"/>
      <c r="S1030" s="141"/>
      <c r="T1030" s="145"/>
      <c r="U1030" s="139"/>
      <c r="V1030" s="139"/>
      <c r="W1030" s="128"/>
    </row>
    <row r="1031" s="124" customFormat="true" ht="18" hidden="false" customHeight="true" outlineLevel="0" collapsed="false">
      <c r="B1031" s="129"/>
      <c r="C1031" s="129"/>
      <c r="D1031" s="129"/>
      <c r="E1031" s="3"/>
      <c r="F1031" s="130"/>
      <c r="G1031" s="141"/>
      <c r="H1031" s="141"/>
      <c r="I1031" s="141"/>
      <c r="J1031" s="141"/>
      <c r="K1031" s="141"/>
      <c r="L1031" s="141"/>
      <c r="M1031" s="141"/>
      <c r="N1031" s="147"/>
      <c r="O1031" s="147"/>
      <c r="P1031" s="147"/>
      <c r="Q1031" s="129"/>
      <c r="R1031" s="129"/>
      <c r="S1031" s="141"/>
      <c r="T1031" s="145"/>
      <c r="U1031" s="139"/>
      <c r="V1031" s="139"/>
      <c r="W1031" s="128"/>
    </row>
    <row r="1032" s="124" customFormat="true" ht="18" hidden="false" customHeight="true" outlineLevel="0" collapsed="false">
      <c r="B1032" s="129"/>
      <c r="C1032" s="129"/>
      <c r="D1032" s="129"/>
      <c r="E1032" s="3"/>
      <c r="F1032" s="130"/>
      <c r="G1032" s="141"/>
      <c r="H1032" s="141"/>
      <c r="I1032" s="141"/>
      <c r="J1032" s="141"/>
      <c r="K1032" s="141"/>
      <c r="L1032" s="141"/>
      <c r="M1032" s="141"/>
      <c r="N1032" s="147"/>
      <c r="O1032" s="147"/>
      <c r="P1032" s="147"/>
      <c r="Q1032" s="129"/>
      <c r="R1032" s="129"/>
      <c r="S1032" s="141"/>
      <c r="T1032" s="145"/>
      <c r="U1032" s="139"/>
      <c r="V1032" s="139"/>
      <c r="W1032" s="128"/>
    </row>
    <row r="1033" s="124" customFormat="true" ht="18" hidden="false" customHeight="true" outlineLevel="0" collapsed="false">
      <c r="B1033" s="129"/>
      <c r="C1033" s="129"/>
      <c r="D1033" s="129"/>
      <c r="E1033" s="3"/>
      <c r="F1033" s="130"/>
      <c r="G1033" s="141"/>
      <c r="H1033" s="141"/>
      <c r="I1033" s="141"/>
      <c r="J1033" s="141"/>
      <c r="K1033" s="141"/>
      <c r="L1033" s="141"/>
      <c r="M1033" s="141"/>
      <c r="N1033" s="147"/>
      <c r="O1033" s="147"/>
      <c r="P1033" s="147"/>
      <c r="Q1033" s="129"/>
      <c r="R1033" s="129"/>
      <c r="S1033" s="141"/>
      <c r="T1033" s="145"/>
      <c r="U1033" s="139"/>
      <c r="V1033" s="139"/>
      <c r="W1033" s="128"/>
    </row>
    <row r="1034" s="124" customFormat="true" ht="18" hidden="false" customHeight="true" outlineLevel="0" collapsed="false">
      <c r="B1034" s="129"/>
      <c r="C1034" s="129"/>
      <c r="D1034" s="129"/>
      <c r="E1034" s="3"/>
      <c r="F1034" s="130"/>
      <c r="G1034" s="141"/>
      <c r="H1034" s="141"/>
      <c r="I1034" s="141"/>
      <c r="J1034" s="141"/>
      <c r="K1034" s="141"/>
      <c r="L1034" s="141"/>
      <c r="M1034" s="141"/>
      <c r="N1034" s="147"/>
      <c r="O1034" s="147"/>
      <c r="P1034" s="147"/>
      <c r="Q1034" s="129"/>
      <c r="R1034" s="129"/>
      <c r="S1034" s="141"/>
      <c r="T1034" s="145"/>
      <c r="U1034" s="139"/>
      <c r="V1034" s="139"/>
      <c r="W1034" s="128"/>
    </row>
    <row r="1035" s="124" customFormat="true" ht="18" hidden="false" customHeight="true" outlineLevel="0" collapsed="false">
      <c r="B1035" s="129"/>
      <c r="C1035" s="129"/>
      <c r="D1035" s="129"/>
      <c r="E1035" s="3"/>
      <c r="F1035" s="130"/>
      <c r="G1035" s="141"/>
      <c r="H1035" s="141"/>
      <c r="I1035" s="141"/>
      <c r="J1035" s="141"/>
      <c r="K1035" s="141"/>
      <c r="L1035" s="141"/>
      <c r="M1035" s="141"/>
      <c r="N1035" s="147"/>
      <c r="O1035" s="147"/>
      <c r="P1035" s="147"/>
      <c r="Q1035" s="129"/>
      <c r="R1035" s="129"/>
      <c r="S1035" s="141"/>
      <c r="T1035" s="145"/>
      <c r="U1035" s="139"/>
      <c r="V1035" s="139"/>
      <c r="W1035" s="128"/>
    </row>
    <row r="1036" s="124" customFormat="true" ht="18" hidden="false" customHeight="true" outlineLevel="0" collapsed="false">
      <c r="B1036" s="129"/>
      <c r="C1036" s="129"/>
      <c r="D1036" s="129"/>
      <c r="E1036" s="3"/>
      <c r="F1036" s="130"/>
      <c r="G1036" s="141"/>
      <c r="H1036" s="141"/>
      <c r="I1036" s="141"/>
      <c r="J1036" s="141"/>
      <c r="K1036" s="141"/>
      <c r="L1036" s="141"/>
      <c r="M1036" s="141"/>
      <c r="N1036" s="147"/>
      <c r="O1036" s="147"/>
      <c r="P1036" s="147"/>
      <c r="Q1036" s="129"/>
      <c r="R1036" s="129"/>
      <c r="S1036" s="141"/>
      <c r="T1036" s="145"/>
      <c r="U1036" s="139"/>
      <c r="V1036" s="139"/>
      <c r="W1036" s="128"/>
    </row>
    <row r="1037" s="124" customFormat="true" ht="18" hidden="false" customHeight="true" outlineLevel="0" collapsed="false">
      <c r="B1037" s="129"/>
      <c r="C1037" s="129"/>
      <c r="D1037" s="129"/>
      <c r="E1037" s="3"/>
      <c r="F1037" s="130"/>
      <c r="G1037" s="141"/>
      <c r="H1037" s="141"/>
      <c r="I1037" s="141"/>
      <c r="J1037" s="141"/>
      <c r="K1037" s="141"/>
      <c r="L1037" s="141"/>
      <c r="M1037" s="141"/>
      <c r="N1037" s="147"/>
      <c r="O1037" s="147"/>
      <c r="P1037" s="147"/>
      <c r="Q1037" s="129"/>
      <c r="R1037" s="129"/>
      <c r="S1037" s="141"/>
      <c r="T1037" s="145"/>
      <c r="U1037" s="139"/>
      <c r="V1037" s="139"/>
      <c r="W1037" s="128"/>
    </row>
    <row r="1038" s="124" customFormat="true" ht="18" hidden="false" customHeight="true" outlineLevel="0" collapsed="false">
      <c r="B1038" s="129"/>
      <c r="C1038" s="129"/>
      <c r="D1038" s="129"/>
      <c r="E1038" s="3"/>
      <c r="F1038" s="130"/>
      <c r="G1038" s="141"/>
      <c r="H1038" s="141"/>
      <c r="I1038" s="141"/>
      <c r="J1038" s="141"/>
      <c r="K1038" s="141"/>
      <c r="L1038" s="141"/>
      <c r="M1038" s="141"/>
      <c r="N1038" s="147"/>
      <c r="O1038" s="147"/>
      <c r="P1038" s="147"/>
      <c r="Q1038" s="129"/>
      <c r="R1038" s="129"/>
      <c r="S1038" s="141"/>
      <c r="T1038" s="145"/>
      <c r="U1038" s="139"/>
      <c r="V1038" s="139"/>
      <c r="W1038" s="128"/>
    </row>
    <row r="1039" s="124" customFormat="true" ht="18" hidden="false" customHeight="true" outlineLevel="0" collapsed="false">
      <c r="B1039" s="129"/>
      <c r="C1039" s="129"/>
      <c r="D1039" s="129"/>
      <c r="E1039" s="3"/>
      <c r="F1039" s="130"/>
      <c r="G1039" s="141"/>
      <c r="H1039" s="141"/>
      <c r="I1039" s="141"/>
      <c r="J1039" s="141"/>
      <c r="K1039" s="141"/>
      <c r="L1039" s="141"/>
      <c r="M1039" s="141"/>
      <c r="N1039" s="147"/>
      <c r="O1039" s="147"/>
      <c r="P1039" s="147"/>
      <c r="Q1039" s="129"/>
      <c r="R1039" s="129"/>
      <c r="S1039" s="141"/>
      <c r="T1039" s="145"/>
      <c r="U1039" s="139"/>
      <c r="V1039" s="139"/>
      <c r="W1039" s="128"/>
    </row>
    <row r="1040" s="124" customFormat="true" ht="18" hidden="false" customHeight="true" outlineLevel="0" collapsed="false">
      <c r="B1040" s="129"/>
      <c r="C1040" s="129"/>
      <c r="D1040" s="129"/>
      <c r="E1040" s="3"/>
      <c r="F1040" s="130"/>
      <c r="G1040" s="141"/>
      <c r="H1040" s="141"/>
      <c r="I1040" s="141"/>
      <c r="J1040" s="141"/>
      <c r="K1040" s="141"/>
      <c r="L1040" s="141"/>
      <c r="M1040" s="141"/>
      <c r="N1040" s="147"/>
      <c r="O1040" s="147"/>
      <c r="P1040" s="147"/>
      <c r="Q1040" s="129"/>
      <c r="R1040" s="129"/>
      <c r="S1040" s="141"/>
      <c r="T1040" s="145"/>
      <c r="U1040" s="139"/>
      <c r="V1040" s="139"/>
      <c r="W1040" s="128"/>
    </row>
    <row r="1041" s="124" customFormat="true" ht="18" hidden="false" customHeight="true" outlineLevel="0" collapsed="false">
      <c r="B1041" s="129"/>
      <c r="C1041" s="129"/>
      <c r="D1041" s="129"/>
      <c r="E1041" s="3"/>
      <c r="F1041" s="130"/>
      <c r="G1041" s="141"/>
      <c r="H1041" s="141"/>
      <c r="I1041" s="141"/>
      <c r="J1041" s="141"/>
      <c r="K1041" s="141"/>
      <c r="L1041" s="141"/>
      <c r="M1041" s="141"/>
      <c r="N1041" s="147"/>
      <c r="O1041" s="147"/>
      <c r="P1041" s="147"/>
      <c r="Q1041" s="129"/>
      <c r="R1041" s="129"/>
      <c r="S1041" s="141"/>
      <c r="T1041" s="145"/>
      <c r="U1041" s="139"/>
      <c r="V1041" s="139"/>
      <c r="W1041" s="128"/>
    </row>
    <row r="1042" s="124" customFormat="true" ht="18" hidden="false" customHeight="true" outlineLevel="0" collapsed="false">
      <c r="B1042" s="129"/>
      <c r="C1042" s="129"/>
      <c r="D1042" s="129"/>
      <c r="E1042" s="3"/>
      <c r="F1042" s="130"/>
      <c r="G1042" s="141"/>
      <c r="H1042" s="141"/>
      <c r="I1042" s="141"/>
      <c r="J1042" s="141"/>
      <c r="K1042" s="141"/>
      <c r="L1042" s="141"/>
      <c r="M1042" s="141"/>
      <c r="N1042" s="147"/>
      <c r="O1042" s="147"/>
      <c r="P1042" s="147"/>
      <c r="Q1042" s="129"/>
      <c r="R1042" s="129"/>
      <c r="S1042" s="141"/>
      <c r="T1042" s="145"/>
      <c r="U1042" s="139"/>
      <c r="V1042" s="139"/>
      <c r="W1042" s="128"/>
    </row>
    <row r="1043" s="124" customFormat="true" ht="18" hidden="false" customHeight="true" outlineLevel="0" collapsed="false">
      <c r="B1043" s="129"/>
      <c r="C1043" s="129"/>
      <c r="D1043" s="129"/>
      <c r="E1043" s="3"/>
      <c r="F1043" s="130"/>
      <c r="G1043" s="141"/>
      <c r="H1043" s="141"/>
      <c r="I1043" s="141"/>
      <c r="J1043" s="141"/>
      <c r="K1043" s="141"/>
      <c r="L1043" s="141"/>
      <c r="M1043" s="141"/>
      <c r="N1043" s="147"/>
      <c r="O1043" s="147"/>
      <c r="P1043" s="147"/>
      <c r="Q1043" s="129"/>
      <c r="R1043" s="129"/>
      <c r="S1043" s="141"/>
      <c r="T1043" s="145"/>
      <c r="U1043" s="139"/>
      <c r="V1043" s="139"/>
      <c r="W1043" s="128"/>
    </row>
    <row r="1044" s="124" customFormat="true" ht="18" hidden="false" customHeight="true" outlineLevel="0" collapsed="false">
      <c r="B1044" s="129"/>
      <c r="C1044" s="129"/>
      <c r="D1044" s="129"/>
      <c r="E1044" s="3"/>
      <c r="F1044" s="130"/>
      <c r="G1044" s="141"/>
      <c r="H1044" s="141"/>
      <c r="I1044" s="141"/>
      <c r="J1044" s="141"/>
      <c r="K1044" s="141"/>
      <c r="L1044" s="141"/>
      <c r="M1044" s="141"/>
      <c r="N1044" s="147"/>
      <c r="O1044" s="147"/>
      <c r="P1044" s="147"/>
      <c r="Q1044" s="129"/>
      <c r="R1044" s="129"/>
      <c r="S1044" s="141"/>
      <c r="T1044" s="145"/>
      <c r="U1044" s="139"/>
      <c r="V1044" s="139"/>
      <c r="W1044" s="128"/>
    </row>
    <row r="1045" s="124" customFormat="true" ht="18" hidden="false" customHeight="true" outlineLevel="0" collapsed="false">
      <c r="B1045" s="129"/>
      <c r="C1045" s="129"/>
      <c r="D1045" s="129"/>
      <c r="E1045" s="3"/>
      <c r="F1045" s="130"/>
      <c r="G1045" s="141"/>
      <c r="H1045" s="141"/>
      <c r="I1045" s="141"/>
      <c r="J1045" s="141"/>
      <c r="K1045" s="141"/>
      <c r="L1045" s="141"/>
      <c r="M1045" s="141"/>
      <c r="N1045" s="147"/>
      <c r="O1045" s="147"/>
      <c r="P1045" s="147"/>
      <c r="Q1045" s="129"/>
      <c r="R1045" s="129"/>
      <c r="S1045" s="141"/>
      <c r="T1045" s="145"/>
      <c r="U1045" s="139"/>
      <c r="V1045" s="139"/>
      <c r="W1045" s="128"/>
    </row>
    <row r="1046" s="124" customFormat="true" ht="18" hidden="false" customHeight="true" outlineLevel="0" collapsed="false">
      <c r="B1046" s="129"/>
      <c r="C1046" s="129"/>
      <c r="D1046" s="129"/>
      <c r="E1046" s="3"/>
      <c r="F1046" s="130"/>
      <c r="G1046" s="141"/>
      <c r="H1046" s="141"/>
      <c r="I1046" s="141"/>
      <c r="J1046" s="141"/>
      <c r="K1046" s="141"/>
      <c r="L1046" s="141"/>
      <c r="M1046" s="141"/>
      <c r="N1046" s="147"/>
      <c r="O1046" s="147"/>
      <c r="P1046" s="147"/>
      <c r="Q1046" s="129"/>
      <c r="R1046" s="129"/>
      <c r="S1046" s="141"/>
      <c r="T1046" s="145"/>
      <c r="U1046" s="139"/>
      <c r="V1046" s="139"/>
      <c r="W1046" s="128"/>
    </row>
    <row r="1047" s="124" customFormat="true" ht="18" hidden="false" customHeight="true" outlineLevel="0" collapsed="false">
      <c r="B1047" s="129"/>
      <c r="C1047" s="129"/>
      <c r="D1047" s="129"/>
      <c r="E1047" s="3"/>
      <c r="F1047" s="130"/>
      <c r="G1047" s="141"/>
      <c r="H1047" s="141"/>
      <c r="I1047" s="141"/>
      <c r="J1047" s="141"/>
      <c r="K1047" s="141"/>
      <c r="L1047" s="141"/>
      <c r="M1047" s="141"/>
      <c r="N1047" s="147"/>
      <c r="O1047" s="147"/>
      <c r="P1047" s="147"/>
      <c r="Q1047" s="129"/>
      <c r="R1047" s="129"/>
      <c r="S1047" s="141"/>
      <c r="T1047" s="145"/>
      <c r="U1047" s="139"/>
      <c r="V1047" s="139"/>
      <c r="W1047" s="128"/>
    </row>
    <row r="1048" s="124" customFormat="true" ht="18" hidden="false" customHeight="true" outlineLevel="0" collapsed="false">
      <c r="B1048" s="129"/>
      <c r="C1048" s="129"/>
      <c r="D1048" s="129"/>
      <c r="E1048" s="3"/>
      <c r="F1048" s="130"/>
      <c r="G1048" s="141"/>
      <c r="H1048" s="141"/>
      <c r="I1048" s="141"/>
      <c r="J1048" s="141"/>
      <c r="K1048" s="141"/>
      <c r="L1048" s="141"/>
      <c r="M1048" s="141"/>
      <c r="N1048" s="147"/>
      <c r="O1048" s="147"/>
      <c r="P1048" s="147"/>
      <c r="Q1048" s="129"/>
      <c r="R1048" s="129"/>
      <c r="S1048" s="141"/>
      <c r="T1048" s="145"/>
      <c r="U1048" s="139"/>
      <c r="V1048" s="139"/>
      <c r="W1048" s="128"/>
    </row>
    <row r="1049" s="124" customFormat="true" ht="18" hidden="false" customHeight="true" outlineLevel="0" collapsed="false">
      <c r="B1049" s="129"/>
      <c r="C1049" s="129"/>
      <c r="D1049" s="129"/>
      <c r="E1049" s="3"/>
      <c r="F1049" s="130"/>
      <c r="G1049" s="141"/>
      <c r="H1049" s="141"/>
      <c r="I1049" s="141"/>
      <c r="J1049" s="141"/>
      <c r="K1049" s="141"/>
      <c r="L1049" s="141"/>
      <c r="M1049" s="141"/>
      <c r="N1049" s="147"/>
      <c r="O1049" s="147"/>
      <c r="P1049" s="147"/>
      <c r="Q1049" s="129"/>
      <c r="R1049" s="129"/>
      <c r="S1049" s="141"/>
      <c r="T1049" s="145"/>
      <c r="U1049" s="139"/>
      <c r="V1049" s="139"/>
      <c r="W1049" s="128"/>
    </row>
    <row r="1050" s="124" customFormat="true" ht="18" hidden="false" customHeight="true" outlineLevel="0" collapsed="false">
      <c r="B1050" s="129"/>
      <c r="C1050" s="129"/>
      <c r="D1050" s="129"/>
      <c r="E1050" s="3"/>
      <c r="F1050" s="130"/>
      <c r="G1050" s="141"/>
      <c r="H1050" s="141"/>
      <c r="I1050" s="141"/>
      <c r="J1050" s="141"/>
      <c r="K1050" s="141"/>
      <c r="L1050" s="141"/>
      <c r="M1050" s="141"/>
      <c r="N1050" s="147"/>
      <c r="O1050" s="147"/>
      <c r="P1050" s="147"/>
      <c r="Q1050" s="129"/>
      <c r="R1050" s="129"/>
      <c r="S1050" s="141"/>
      <c r="T1050" s="145"/>
      <c r="U1050" s="139"/>
      <c r="V1050" s="139"/>
      <c r="W1050" s="128"/>
    </row>
    <row r="1051" s="124" customFormat="true" ht="18" hidden="false" customHeight="true" outlineLevel="0" collapsed="false">
      <c r="B1051" s="129"/>
      <c r="C1051" s="129"/>
      <c r="D1051" s="129"/>
      <c r="E1051" s="3"/>
      <c r="F1051" s="130"/>
      <c r="G1051" s="141"/>
      <c r="H1051" s="141"/>
      <c r="I1051" s="141"/>
      <c r="J1051" s="141"/>
      <c r="K1051" s="141"/>
      <c r="L1051" s="141"/>
      <c r="M1051" s="141"/>
      <c r="N1051" s="147"/>
      <c r="O1051" s="147"/>
      <c r="P1051" s="147"/>
      <c r="Q1051" s="129"/>
      <c r="R1051" s="129"/>
      <c r="S1051" s="141"/>
      <c r="T1051" s="145"/>
      <c r="U1051" s="139"/>
      <c r="V1051" s="139"/>
      <c r="W1051" s="128"/>
    </row>
    <row r="1052" s="124" customFormat="true" ht="18" hidden="false" customHeight="true" outlineLevel="0" collapsed="false">
      <c r="B1052" s="129"/>
      <c r="C1052" s="129"/>
      <c r="D1052" s="129"/>
      <c r="E1052" s="3"/>
      <c r="F1052" s="130"/>
      <c r="G1052" s="141"/>
      <c r="H1052" s="141"/>
      <c r="I1052" s="141"/>
      <c r="J1052" s="141"/>
      <c r="K1052" s="141"/>
      <c r="L1052" s="141"/>
      <c r="M1052" s="141"/>
      <c r="N1052" s="147"/>
      <c r="O1052" s="147"/>
      <c r="P1052" s="147"/>
      <c r="Q1052" s="129"/>
      <c r="R1052" s="129"/>
      <c r="S1052" s="141"/>
      <c r="T1052" s="145"/>
      <c r="U1052" s="139"/>
      <c r="V1052" s="139"/>
      <c r="W1052" s="128"/>
    </row>
    <row r="1053" s="124" customFormat="true" ht="18" hidden="false" customHeight="true" outlineLevel="0" collapsed="false">
      <c r="B1053" s="129"/>
      <c r="C1053" s="129"/>
      <c r="D1053" s="129"/>
      <c r="E1053" s="3"/>
      <c r="F1053" s="130"/>
      <c r="G1053" s="141"/>
      <c r="H1053" s="141"/>
      <c r="I1053" s="141"/>
      <c r="J1053" s="141"/>
      <c r="K1053" s="141"/>
      <c r="L1053" s="141"/>
      <c r="M1053" s="141"/>
      <c r="N1053" s="147"/>
      <c r="O1053" s="147"/>
      <c r="P1053" s="147"/>
      <c r="Q1053" s="129"/>
      <c r="R1053" s="129"/>
      <c r="S1053" s="141"/>
      <c r="T1053" s="145"/>
      <c r="U1053" s="139"/>
      <c r="V1053" s="139"/>
      <c r="W1053" s="128"/>
    </row>
    <row r="1054" s="124" customFormat="true" ht="18" hidden="false" customHeight="true" outlineLevel="0" collapsed="false">
      <c r="B1054" s="129"/>
      <c r="C1054" s="129"/>
      <c r="D1054" s="129"/>
      <c r="E1054" s="3"/>
      <c r="F1054" s="130"/>
      <c r="G1054" s="141"/>
      <c r="H1054" s="141"/>
      <c r="I1054" s="141"/>
      <c r="J1054" s="141"/>
      <c r="K1054" s="141"/>
      <c r="L1054" s="141"/>
      <c r="M1054" s="141"/>
      <c r="N1054" s="147"/>
      <c r="O1054" s="147"/>
      <c r="P1054" s="147"/>
      <c r="Q1054" s="129"/>
      <c r="R1054" s="129"/>
      <c r="S1054" s="141"/>
      <c r="T1054" s="145"/>
      <c r="U1054" s="139"/>
      <c r="V1054" s="139"/>
      <c r="W1054" s="128"/>
    </row>
    <row r="1055" s="124" customFormat="true" ht="18" hidden="false" customHeight="true" outlineLevel="0" collapsed="false">
      <c r="B1055" s="129"/>
      <c r="C1055" s="129"/>
      <c r="D1055" s="129"/>
      <c r="E1055" s="3"/>
      <c r="F1055" s="130"/>
      <c r="G1055" s="141"/>
      <c r="H1055" s="141"/>
      <c r="I1055" s="141"/>
      <c r="J1055" s="141"/>
      <c r="K1055" s="141"/>
      <c r="L1055" s="141"/>
      <c r="M1055" s="141"/>
      <c r="N1055" s="147"/>
      <c r="O1055" s="147"/>
      <c r="P1055" s="147"/>
      <c r="Q1055" s="129"/>
      <c r="R1055" s="129"/>
      <c r="S1055" s="141"/>
      <c r="T1055" s="145"/>
      <c r="U1055" s="139"/>
      <c r="V1055" s="139"/>
      <c r="W1055" s="128"/>
    </row>
    <row r="1056" s="124" customFormat="true" ht="18" hidden="false" customHeight="true" outlineLevel="0" collapsed="false">
      <c r="B1056" s="129"/>
      <c r="C1056" s="129"/>
      <c r="D1056" s="129"/>
      <c r="E1056" s="3"/>
      <c r="F1056" s="130"/>
      <c r="G1056" s="141"/>
      <c r="H1056" s="141"/>
      <c r="I1056" s="141"/>
      <c r="J1056" s="141"/>
      <c r="K1056" s="141"/>
      <c r="L1056" s="141"/>
      <c r="M1056" s="141"/>
      <c r="N1056" s="147"/>
      <c r="O1056" s="147"/>
      <c r="P1056" s="147"/>
      <c r="Q1056" s="129"/>
      <c r="R1056" s="129"/>
      <c r="S1056" s="141"/>
      <c r="T1056" s="145"/>
      <c r="U1056" s="139"/>
      <c r="V1056" s="139"/>
      <c r="W1056" s="128"/>
    </row>
    <row r="1057" s="124" customFormat="true" ht="18" hidden="false" customHeight="true" outlineLevel="0" collapsed="false">
      <c r="B1057" s="129"/>
      <c r="C1057" s="129"/>
      <c r="D1057" s="129"/>
      <c r="E1057" s="3"/>
      <c r="F1057" s="130"/>
      <c r="G1057" s="141"/>
      <c r="H1057" s="141"/>
      <c r="I1057" s="141"/>
      <c r="J1057" s="141"/>
      <c r="K1057" s="141"/>
      <c r="L1057" s="141"/>
      <c r="M1057" s="141"/>
      <c r="N1057" s="147"/>
      <c r="O1057" s="147"/>
      <c r="P1057" s="147"/>
      <c r="Q1057" s="129"/>
      <c r="R1057" s="129"/>
      <c r="S1057" s="141"/>
      <c r="T1057" s="145"/>
      <c r="U1057" s="139"/>
      <c r="V1057" s="139"/>
      <c r="W1057" s="128"/>
    </row>
    <row r="1058" s="124" customFormat="true" ht="18" hidden="false" customHeight="true" outlineLevel="0" collapsed="false">
      <c r="B1058" s="129"/>
      <c r="C1058" s="129"/>
      <c r="D1058" s="129"/>
      <c r="E1058" s="3"/>
      <c r="F1058" s="130"/>
      <c r="G1058" s="141"/>
      <c r="H1058" s="141"/>
      <c r="I1058" s="141"/>
      <c r="J1058" s="141"/>
      <c r="K1058" s="141"/>
      <c r="L1058" s="141"/>
      <c r="M1058" s="141"/>
      <c r="N1058" s="147"/>
      <c r="O1058" s="147"/>
      <c r="P1058" s="147"/>
      <c r="Q1058" s="129"/>
      <c r="R1058" s="129"/>
      <c r="S1058" s="141"/>
      <c r="T1058" s="145"/>
      <c r="U1058" s="139"/>
      <c r="V1058" s="139"/>
      <c r="W1058" s="128"/>
    </row>
    <row r="1059" s="124" customFormat="true" ht="18" hidden="false" customHeight="true" outlineLevel="0" collapsed="false">
      <c r="B1059" s="129"/>
      <c r="C1059" s="129"/>
      <c r="D1059" s="129"/>
      <c r="E1059" s="3"/>
      <c r="F1059" s="130"/>
      <c r="G1059" s="141"/>
      <c r="H1059" s="141"/>
      <c r="I1059" s="141"/>
      <c r="J1059" s="141"/>
      <c r="K1059" s="141"/>
      <c r="L1059" s="141"/>
      <c r="M1059" s="141"/>
      <c r="N1059" s="147"/>
      <c r="O1059" s="147"/>
      <c r="P1059" s="147"/>
      <c r="Q1059" s="129"/>
      <c r="R1059" s="129"/>
      <c r="S1059" s="141"/>
      <c r="T1059" s="145"/>
      <c r="U1059" s="139"/>
      <c r="V1059" s="139"/>
      <c r="W1059" s="128"/>
    </row>
    <row r="1060" s="124" customFormat="true" ht="18" hidden="false" customHeight="true" outlineLevel="0" collapsed="false">
      <c r="B1060" s="129"/>
      <c r="C1060" s="129"/>
      <c r="D1060" s="129"/>
      <c r="E1060" s="3"/>
      <c r="F1060" s="130"/>
      <c r="G1060" s="141"/>
      <c r="H1060" s="141"/>
      <c r="I1060" s="141"/>
      <c r="J1060" s="141"/>
      <c r="K1060" s="141"/>
      <c r="L1060" s="141"/>
      <c r="M1060" s="141"/>
      <c r="N1060" s="147"/>
      <c r="O1060" s="147"/>
      <c r="P1060" s="147"/>
      <c r="Q1060" s="129"/>
      <c r="R1060" s="129"/>
      <c r="S1060" s="141"/>
      <c r="T1060" s="145"/>
      <c r="U1060" s="139"/>
      <c r="V1060" s="139"/>
      <c r="W1060" s="128"/>
    </row>
    <row r="1061" s="124" customFormat="true" ht="18" hidden="false" customHeight="true" outlineLevel="0" collapsed="false">
      <c r="B1061" s="129"/>
      <c r="C1061" s="129"/>
      <c r="D1061" s="129"/>
      <c r="E1061" s="3"/>
      <c r="F1061" s="130"/>
      <c r="G1061" s="141"/>
      <c r="H1061" s="141"/>
      <c r="I1061" s="141"/>
      <c r="J1061" s="141"/>
      <c r="K1061" s="141"/>
      <c r="L1061" s="141"/>
      <c r="M1061" s="141"/>
      <c r="N1061" s="147"/>
      <c r="O1061" s="147"/>
      <c r="P1061" s="147"/>
      <c r="Q1061" s="129"/>
      <c r="R1061" s="129"/>
      <c r="S1061" s="141"/>
      <c r="T1061" s="145"/>
      <c r="U1061" s="139"/>
      <c r="V1061" s="139"/>
      <c r="W1061" s="128"/>
    </row>
    <row r="1062" s="124" customFormat="true" ht="18" hidden="false" customHeight="true" outlineLevel="0" collapsed="false">
      <c r="B1062" s="129"/>
      <c r="C1062" s="129"/>
      <c r="D1062" s="129"/>
      <c r="E1062" s="3"/>
      <c r="F1062" s="130"/>
      <c r="G1062" s="141"/>
      <c r="H1062" s="141"/>
      <c r="I1062" s="141"/>
      <c r="J1062" s="141"/>
      <c r="K1062" s="141"/>
      <c r="L1062" s="141"/>
      <c r="M1062" s="141"/>
      <c r="N1062" s="147"/>
      <c r="O1062" s="147"/>
      <c r="P1062" s="147"/>
      <c r="Q1062" s="129"/>
      <c r="R1062" s="129"/>
      <c r="S1062" s="141"/>
      <c r="T1062" s="145"/>
      <c r="U1062" s="139"/>
      <c r="V1062" s="139"/>
      <c r="W1062" s="128"/>
    </row>
    <row r="1063" s="124" customFormat="true" ht="18" hidden="false" customHeight="true" outlineLevel="0" collapsed="false">
      <c r="B1063" s="129"/>
      <c r="C1063" s="129"/>
      <c r="D1063" s="129"/>
      <c r="E1063" s="3"/>
      <c r="F1063" s="130"/>
      <c r="G1063" s="141"/>
      <c r="H1063" s="141"/>
      <c r="I1063" s="141"/>
      <c r="J1063" s="141"/>
      <c r="K1063" s="141"/>
      <c r="L1063" s="141"/>
      <c r="M1063" s="141"/>
      <c r="N1063" s="147"/>
      <c r="O1063" s="147"/>
      <c r="P1063" s="147"/>
      <c r="Q1063" s="129"/>
      <c r="R1063" s="129"/>
      <c r="S1063" s="141"/>
      <c r="T1063" s="145"/>
      <c r="U1063" s="139"/>
      <c r="V1063" s="139"/>
      <c r="W1063" s="128"/>
    </row>
    <row r="1064" s="124" customFormat="true" ht="18" hidden="false" customHeight="true" outlineLevel="0" collapsed="false">
      <c r="B1064" s="129"/>
      <c r="C1064" s="129"/>
      <c r="D1064" s="129"/>
      <c r="E1064" s="3"/>
      <c r="F1064" s="130"/>
      <c r="G1064" s="141"/>
      <c r="H1064" s="141"/>
      <c r="I1064" s="141"/>
      <c r="J1064" s="141"/>
      <c r="K1064" s="141"/>
      <c r="L1064" s="141"/>
      <c r="M1064" s="141"/>
      <c r="N1064" s="147"/>
      <c r="O1064" s="147"/>
      <c r="P1064" s="147"/>
      <c r="Q1064" s="129"/>
      <c r="R1064" s="129"/>
      <c r="S1064" s="141"/>
      <c r="T1064" s="145"/>
      <c r="U1064" s="139"/>
      <c r="V1064" s="139"/>
      <c r="W1064" s="128"/>
    </row>
    <row r="1065" s="124" customFormat="true" ht="18" hidden="false" customHeight="true" outlineLevel="0" collapsed="false">
      <c r="B1065" s="129"/>
      <c r="C1065" s="129"/>
      <c r="D1065" s="129"/>
      <c r="E1065" s="3"/>
      <c r="F1065" s="130"/>
      <c r="G1065" s="141"/>
      <c r="H1065" s="141"/>
      <c r="I1065" s="141"/>
      <c r="J1065" s="141"/>
      <c r="K1065" s="141"/>
      <c r="L1065" s="141"/>
      <c r="M1065" s="141"/>
      <c r="N1065" s="147"/>
      <c r="O1065" s="147"/>
      <c r="P1065" s="147"/>
      <c r="Q1065" s="129"/>
      <c r="R1065" s="129"/>
      <c r="S1065" s="141"/>
      <c r="T1065" s="145"/>
      <c r="U1065" s="139"/>
      <c r="V1065" s="139"/>
      <c r="W1065" s="128"/>
    </row>
    <row r="1066" s="124" customFormat="true" ht="18" hidden="false" customHeight="true" outlineLevel="0" collapsed="false">
      <c r="B1066" s="129"/>
      <c r="C1066" s="129"/>
      <c r="D1066" s="129"/>
      <c r="E1066" s="3"/>
      <c r="F1066" s="130"/>
      <c r="G1066" s="141"/>
      <c r="H1066" s="141"/>
      <c r="I1066" s="141"/>
      <c r="J1066" s="141"/>
      <c r="K1066" s="141"/>
      <c r="L1066" s="141"/>
      <c r="M1066" s="141"/>
      <c r="N1066" s="147"/>
      <c r="O1066" s="147"/>
      <c r="P1066" s="147"/>
      <c r="Q1066" s="129"/>
      <c r="R1066" s="129"/>
      <c r="S1066" s="141"/>
      <c r="T1066" s="145"/>
      <c r="U1066" s="139"/>
      <c r="V1066" s="139"/>
      <c r="W1066" s="128"/>
    </row>
    <row r="1067" s="124" customFormat="true" ht="18" hidden="false" customHeight="true" outlineLevel="0" collapsed="false">
      <c r="B1067" s="129"/>
      <c r="C1067" s="129"/>
      <c r="D1067" s="129"/>
      <c r="E1067" s="3"/>
      <c r="F1067" s="130"/>
      <c r="G1067" s="141"/>
      <c r="H1067" s="141"/>
      <c r="I1067" s="141"/>
      <c r="J1067" s="141"/>
      <c r="K1067" s="141"/>
      <c r="L1067" s="141"/>
      <c r="M1067" s="141"/>
      <c r="N1067" s="147"/>
      <c r="O1067" s="147"/>
      <c r="P1067" s="147"/>
      <c r="Q1067" s="129"/>
      <c r="R1067" s="129"/>
      <c r="S1067" s="141"/>
      <c r="T1067" s="145"/>
      <c r="U1067" s="139"/>
      <c r="V1067" s="139"/>
      <c r="W1067" s="128"/>
    </row>
    <row r="1068" s="124" customFormat="true" ht="18" hidden="false" customHeight="true" outlineLevel="0" collapsed="false">
      <c r="B1068" s="129"/>
      <c r="C1068" s="129"/>
      <c r="D1068" s="129"/>
      <c r="E1068" s="3"/>
      <c r="F1068" s="130"/>
      <c r="G1068" s="141"/>
      <c r="H1068" s="141"/>
      <c r="I1068" s="141"/>
      <c r="J1068" s="141"/>
      <c r="K1068" s="141"/>
      <c r="L1068" s="141"/>
      <c r="M1068" s="141"/>
      <c r="N1068" s="147"/>
      <c r="O1068" s="147"/>
      <c r="P1068" s="147"/>
      <c r="Q1068" s="129"/>
      <c r="R1068" s="129"/>
      <c r="S1068" s="141"/>
      <c r="T1068" s="145"/>
      <c r="U1068" s="139"/>
      <c r="V1068" s="139"/>
      <c r="W1068" s="128"/>
    </row>
    <row r="1069" s="124" customFormat="true" ht="18" hidden="false" customHeight="true" outlineLevel="0" collapsed="false">
      <c r="B1069" s="129"/>
      <c r="C1069" s="129"/>
      <c r="D1069" s="129"/>
      <c r="E1069" s="3"/>
      <c r="F1069" s="130"/>
      <c r="G1069" s="141"/>
      <c r="H1069" s="141"/>
      <c r="I1069" s="141"/>
      <c r="J1069" s="141"/>
      <c r="K1069" s="141"/>
      <c r="L1069" s="141"/>
      <c r="M1069" s="141"/>
      <c r="N1069" s="147"/>
      <c r="O1069" s="147"/>
      <c r="P1069" s="147"/>
      <c r="Q1069" s="129"/>
      <c r="R1069" s="129"/>
      <c r="S1069" s="141"/>
      <c r="T1069" s="145"/>
      <c r="U1069" s="139"/>
      <c r="V1069" s="139"/>
      <c r="W1069" s="128"/>
    </row>
    <row r="1070" s="124" customFormat="true" ht="18" hidden="false" customHeight="true" outlineLevel="0" collapsed="false">
      <c r="B1070" s="129"/>
      <c r="C1070" s="129"/>
      <c r="D1070" s="129"/>
      <c r="E1070" s="3"/>
      <c r="F1070" s="130"/>
      <c r="G1070" s="141"/>
      <c r="H1070" s="141"/>
      <c r="I1070" s="141"/>
      <c r="J1070" s="141"/>
      <c r="K1070" s="141"/>
      <c r="L1070" s="141"/>
      <c r="M1070" s="141"/>
      <c r="N1070" s="147"/>
      <c r="O1070" s="147"/>
      <c r="P1070" s="147"/>
      <c r="Q1070" s="129"/>
      <c r="R1070" s="129"/>
      <c r="S1070" s="141"/>
      <c r="T1070" s="145"/>
      <c r="U1070" s="139"/>
      <c r="V1070" s="139"/>
      <c r="W1070" s="128"/>
    </row>
    <row r="1071" s="124" customFormat="true" ht="18" hidden="false" customHeight="true" outlineLevel="0" collapsed="false">
      <c r="B1071" s="129"/>
      <c r="C1071" s="129"/>
      <c r="D1071" s="129"/>
      <c r="E1071" s="3"/>
      <c r="F1071" s="130"/>
      <c r="G1071" s="141"/>
      <c r="H1071" s="141"/>
      <c r="I1071" s="141"/>
      <c r="J1071" s="141"/>
      <c r="K1071" s="141"/>
      <c r="L1071" s="141"/>
      <c r="M1071" s="141"/>
      <c r="N1071" s="147"/>
      <c r="O1071" s="147"/>
      <c r="P1071" s="147"/>
      <c r="Q1071" s="129"/>
      <c r="R1071" s="129"/>
      <c r="S1071" s="141"/>
      <c r="T1071" s="145"/>
      <c r="U1071" s="139"/>
      <c r="V1071" s="139"/>
      <c r="W1071" s="128"/>
    </row>
    <row r="1072" s="124" customFormat="true" ht="18" hidden="false" customHeight="true" outlineLevel="0" collapsed="false">
      <c r="B1072" s="129"/>
      <c r="C1072" s="129"/>
      <c r="D1072" s="129"/>
      <c r="E1072" s="3"/>
      <c r="F1072" s="130"/>
      <c r="G1072" s="141"/>
      <c r="H1072" s="141"/>
      <c r="I1072" s="141"/>
      <c r="J1072" s="141"/>
      <c r="K1072" s="141"/>
      <c r="L1072" s="141"/>
      <c r="M1072" s="141"/>
      <c r="N1072" s="147"/>
      <c r="O1072" s="147"/>
      <c r="P1072" s="147"/>
      <c r="Q1072" s="129"/>
      <c r="R1072" s="129"/>
      <c r="S1072" s="141"/>
      <c r="T1072" s="145"/>
      <c r="U1072" s="139"/>
      <c r="V1072" s="139"/>
      <c r="W1072" s="128"/>
    </row>
    <row r="1073" s="124" customFormat="true" ht="18" hidden="false" customHeight="true" outlineLevel="0" collapsed="false">
      <c r="B1073" s="129"/>
      <c r="C1073" s="129"/>
      <c r="D1073" s="129"/>
      <c r="E1073" s="3"/>
      <c r="F1073" s="130"/>
      <c r="G1073" s="141"/>
      <c r="H1073" s="141"/>
      <c r="I1073" s="141"/>
      <c r="J1073" s="141"/>
      <c r="K1073" s="141"/>
      <c r="L1073" s="141"/>
      <c r="M1073" s="141"/>
      <c r="N1073" s="147"/>
      <c r="O1073" s="147"/>
      <c r="P1073" s="147"/>
      <c r="Q1073" s="129"/>
      <c r="R1073" s="129"/>
      <c r="S1073" s="141"/>
      <c r="T1073" s="145"/>
      <c r="U1073" s="139"/>
      <c r="V1073" s="139"/>
      <c r="W1073" s="128"/>
    </row>
    <row r="1074" s="124" customFormat="true" ht="18" hidden="false" customHeight="true" outlineLevel="0" collapsed="false">
      <c r="B1074" s="129"/>
      <c r="C1074" s="129"/>
      <c r="D1074" s="129"/>
      <c r="E1074" s="3"/>
      <c r="F1074" s="130"/>
      <c r="G1074" s="141"/>
      <c r="H1074" s="141"/>
      <c r="I1074" s="141"/>
      <c r="J1074" s="141"/>
      <c r="K1074" s="141"/>
      <c r="L1074" s="141"/>
      <c r="M1074" s="141"/>
      <c r="N1074" s="147"/>
      <c r="O1074" s="147"/>
      <c r="P1074" s="147"/>
      <c r="Q1074" s="129"/>
      <c r="R1074" s="129"/>
      <c r="S1074" s="141"/>
      <c r="T1074" s="145"/>
      <c r="U1074" s="139"/>
      <c r="V1074" s="139"/>
      <c r="W1074" s="128"/>
    </row>
    <row r="1075" s="124" customFormat="true" ht="18" hidden="false" customHeight="true" outlineLevel="0" collapsed="false">
      <c r="B1075" s="129"/>
      <c r="C1075" s="129"/>
      <c r="D1075" s="129"/>
      <c r="E1075" s="3"/>
      <c r="F1075" s="130"/>
      <c r="G1075" s="141"/>
      <c r="H1075" s="141"/>
      <c r="I1075" s="141"/>
      <c r="J1075" s="141"/>
      <c r="K1075" s="141"/>
      <c r="L1075" s="141"/>
      <c r="M1075" s="141"/>
      <c r="N1075" s="147"/>
      <c r="O1075" s="147"/>
      <c r="P1075" s="147"/>
      <c r="Q1075" s="129"/>
      <c r="R1075" s="129"/>
      <c r="S1075" s="141"/>
      <c r="T1075" s="145"/>
      <c r="U1075" s="139"/>
      <c r="V1075" s="139"/>
      <c r="W1075" s="128"/>
    </row>
    <row r="1076" s="124" customFormat="true" ht="18" hidden="false" customHeight="true" outlineLevel="0" collapsed="false">
      <c r="B1076" s="129"/>
      <c r="C1076" s="129"/>
      <c r="D1076" s="129"/>
      <c r="E1076" s="3"/>
      <c r="F1076" s="130"/>
      <c r="G1076" s="141"/>
      <c r="H1076" s="141"/>
      <c r="I1076" s="141"/>
      <c r="J1076" s="141"/>
      <c r="K1076" s="141"/>
      <c r="L1076" s="141"/>
      <c r="M1076" s="141"/>
      <c r="N1076" s="147"/>
      <c r="O1076" s="147"/>
      <c r="P1076" s="147"/>
      <c r="Q1076" s="129"/>
      <c r="R1076" s="129"/>
      <c r="S1076" s="141"/>
      <c r="T1076" s="145"/>
      <c r="U1076" s="139"/>
      <c r="V1076" s="139"/>
      <c r="W1076" s="128"/>
    </row>
    <row r="1077" s="124" customFormat="true" ht="18" hidden="false" customHeight="true" outlineLevel="0" collapsed="false">
      <c r="B1077" s="129"/>
      <c r="C1077" s="129"/>
      <c r="D1077" s="129"/>
      <c r="E1077" s="3"/>
      <c r="F1077" s="130"/>
      <c r="G1077" s="141"/>
      <c r="H1077" s="141"/>
      <c r="I1077" s="141"/>
      <c r="J1077" s="141"/>
      <c r="K1077" s="141"/>
      <c r="L1077" s="141"/>
      <c r="M1077" s="141"/>
      <c r="N1077" s="147"/>
      <c r="O1077" s="147"/>
      <c r="P1077" s="147"/>
      <c r="Q1077" s="129"/>
      <c r="R1077" s="129"/>
      <c r="S1077" s="141"/>
      <c r="T1077" s="145"/>
      <c r="U1077" s="139"/>
      <c r="V1077" s="139"/>
      <c r="W1077" s="128"/>
    </row>
    <row r="1078" s="124" customFormat="true" ht="18" hidden="false" customHeight="true" outlineLevel="0" collapsed="false">
      <c r="B1078" s="129"/>
      <c r="C1078" s="129"/>
      <c r="D1078" s="129"/>
      <c r="E1078" s="3"/>
      <c r="F1078" s="130"/>
      <c r="G1078" s="141"/>
      <c r="H1078" s="141"/>
      <c r="I1078" s="141"/>
      <c r="J1078" s="141"/>
      <c r="K1078" s="141"/>
      <c r="L1078" s="141"/>
      <c r="M1078" s="141"/>
      <c r="N1078" s="147"/>
      <c r="O1078" s="147"/>
      <c r="P1078" s="147"/>
      <c r="Q1078" s="129"/>
      <c r="R1078" s="129"/>
      <c r="S1078" s="141"/>
      <c r="T1078" s="145"/>
      <c r="U1078" s="139"/>
      <c r="V1078" s="139"/>
      <c r="W1078" s="128"/>
    </row>
    <row r="1079" s="124" customFormat="true" ht="18" hidden="false" customHeight="true" outlineLevel="0" collapsed="false">
      <c r="B1079" s="129"/>
      <c r="C1079" s="129"/>
      <c r="D1079" s="129"/>
      <c r="E1079" s="3"/>
      <c r="F1079" s="130"/>
      <c r="G1079" s="141"/>
      <c r="H1079" s="141"/>
      <c r="I1079" s="141"/>
      <c r="J1079" s="141"/>
      <c r="K1079" s="141"/>
      <c r="L1079" s="141"/>
      <c r="M1079" s="141"/>
      <c r="N1079" s="147"/>
      <c r="O1079" s="147"/>
      <c r="P1079" s="147"/>
      <c r="Q1079" s="129"/>
      <c r="R1079" s="129"/>
      <c r="S1079" s="141"/>
      <c r="T1079" s="145"/>
      <c r="U1079" s="139"/>
      <c r="V1079" s="139"/>
      <c r="W1079" s="128"/>
    </row>
    <row r="1080" s="124" customFormat="true" ht="18" hidden="false" customHeight="true" outlineLevel="0" collapsed="false">
      <c r="B1080" s="129"/>
      <c r="C1080" s="129"/>
      <c r="D1080" s="129"/>
      <c r="E1080" s="3"/>
      <c r="F1080" s="130"/>
      <c r="G1080" s="141"/>
      <c r="H1080" s="141"/>
      <c r="I1080" s="141"/>
      <c r="J1080" s="141"/>
      <c r="K1080" s="141"/>
      <c r="L1080" s="141"/>
      <c r="M1080" s="141"/>
      <c r="N1080" s="147"/>
      <c r="O1080" s="147"/>
      <c r="P1080" s="147"/>
      <c r="Q1080" s="129"/>
      <c r="R1080" s="129"/>
      <c r="S1080" s="141"/>
      <c r="T1080" s="145"/>
      <c r="U1080" s="139"/>
      <c r="V1080" s="139"/>
      <c r="W1080" s="128"/>
    </row>
    <row r="1081" s="124" customFormat="true" ht="18" hidden="false" customHeight="true" outlineLevel="0" collapsed="false">
      <c r="B1081" s="129"/>
      <c r="C1081" s="129"/>
      <c r="D1081" s="129"/>
      <c r="E1081" s="3"/>
      <c r="F1081" s="130"/>
      <c r="G1081" s="141"/>
      <c r="H1081" s="141"/>
      <c r="I1081" s="141"/>
      <c r="J1081" s="141"/>
      <c r="K1081" s="141"/>
      <c r="L1081" s="141"/>
      <c r="M1081" s="141"/>
      <c r="N1081" s="147"/>
      <c r="O1081" s="147"/>
      <c r="P1081" s="147"/>
      <c r="Q1081" s="129"/>
      <c r="R1081" s="129"/>
      <c r="S1081" s="141"/>
      <c r="T1081" s="145"/>
      <c r="U1081" s="139"/>
      <c r="V1081" s="139"/>
      <c r="W1081" s="128"/>
    </row>
    <row r="1082" s="124" customFormat="true" ht="18" hidden="false" customHeight="true" outlineLevel="0" collapsed="false">
      <c r="B1082" s="129"/>
      <c r="C1082" s="129"/>
      <c r="D1082" s="129"/>
      <c r="E1082" s="3"/>
      <c r="F1082" s="130"/>
      <c r="G1082" s="141"/>
      <c r="H1082" s="141"/>
      <c r="I1082" s="141"/>
      <c r="J1082" s="141"/>
      <c r="K1082" s="141"/>
      <c r="L1082" s="141"/>
      <c r="M1082" s="141"/>
      <c r="N1082" s="147"/>
      <c r="O1082" s="147"/>
      <c r="P1082" s="147"/>
      <c r="Q1082" s="129"/>
      <c r="R1082" s="129"/>
      <c r="S1082" s="141"/>
      <c r="T1082" s="145"/>
      <c r="U1082" s="139"/>
      <c r="V1082" s="139"/>
      <c r="W1082" s="128"/>
    </row>
    <row r="1083" s="124" customFormat="true" ht="18" hidden="false" customHeight="true" outlineLevel="0" collapsed="false">
      <c r="B1083" s="129"/>
      <c r="C1083" s="129"/>
      <c r="D1083" s="129"/>
      <c r="E1083" s="3"/>
      <c r="F1083" s="130"/>
      <c r="G1083" s="141"/>
      <c r="H1083" s="141"/>
      <c r="I1083" s="141"/>
      <c r="J1083" s="141"/>
      <c r="K1083" s="141"/>
      <c r="L1083" s="141"/>
      <c r="M1083" s="141"/>
      <c r="N1083" s="147"/>
      <c r="O1083" s="147"/>
      <c r="P1083" s="147"/>
      <c r="Q1083" s="129"/>
      <c r="R1083" s="129"/>
      <c r="S1083" s="141"/>
      <c r="T1083" s="145"/>
      <c r="U1083" s="139"/>
      <c r="V1083" s="139"/>
      <c r="W1083" s="128"/>
    </row>
    <row r="1084" s="124" customFormat="true" ht="18" hidden="false" customHeight="true" outlineLevel="0" collapsed="false">
      <c r="B1084" s="129"/>
      <c r="C1084" s="129"/>
      <c r="D1084" s="129"/>
      <c r="E1084" s="3"/>
      <c r="F1084" s="130"/>
      <c r="G1084" s="141"/>
      <c r="H1084" s="141"/>
      <c r="I1084" s="141"/>
      <c r="J1084" s="141"/>
      <c r="K1084" s="141"/>
      <c r="L1084" s="141"/>
      <c r="M1084" s="141"/>
      <c r="N1084" s="147"/>
      <c r="O1084" s="147"/>
      <c r="P1084" s="147"/>
      <c r="Q1084" s="129"/>
      <c r="R1084" s="129"/>
      <c r="S1084" s="141"/>
      <c r="T1084" s="145"/>
      <c r="U1084" s="139"/>
      <c r="V1084" s="139"/>
      <c r="W1084" s="128"/>
    </row>
    <row r="1085" s="124" customFormat="true" ht="18" hidden="false" customHeight="true" outlineLevel="0" collapsed="false">
      <c r="B1085" s="129"/>
      <c r="C1085" s="129"/>
      <c r="D1085" s="129"/>
      <c r="E1085" s="3"/>
      <c r="F1085" s="130"/>
      <c r="G1085" s="141"/>
      <c r="H1085" s="141"/>
      <c r="I1085" s="141"/>
      <c r="J1085" s="141"/>
      <c r="K1085" s="141"/>
      <c r="L1085" s="141"/>
      <c r="M1085" s="141"/>
      <c r="N1085" s="147"/>
      <c r="O1085" s="147"/>
      <c r="P1085" s="147"/>
      <c r="Q1085" s="129"/>
      <c r="R1085" s="129"/>
      <c r="S1085" s="141"/>
      <c r="T1085" s="145"/>
      <c r="U1085" s="139"/>
      <c r="V1085" s="139"/>
      <c r="W1085" s="128"/>
    </row>
    <row r="1086" s="124" customFormat="true" ht="18" hidden="false" customHeight="true" outlineLevel="0" collapsed="false">
      <c r="B1086" s="129"/>
      <c r="C1086" s="129"/>
      <c r="D1086" s="129"/>
      <c r="E1086" s="3"/>
      <c r="F1086" s="130"/>
      <c r="G1086" s="141"/>
      <c r="H1086" s="141"/>
      <c r="I1086" s="141"/>
      <c r="J1086" s="141"/>
      <c r="K1086" s="141"/>
      <c r="L1086" s="141"/>
      <c r="M1086" s="141"/>
      <c r="N1086" s="147"/>
      <c r="O1086" s="147"/>
      <c r="P1086" s="147"/>
      <c r="Q1086" s="129"/>
      <c r="R1086" s="129"/>
      <c r="S1086" s="141"/>
      <c r="T1086" s="145"/>
      <c r="U1086" s="139"/>
      <c r="V1086" s="139"/>
      <c r="W1086" s="128"/>
    </row>
    <row r="1087" s="124" customFormat="true" ht="18" hidden="false" customHeight="true" outlineLevel="0" collapsed="false">
      <c r="B1087" s="129"/>
      <c r="C1087" s="129"/>
      <c r="D1087" s="129"/>
      <c r="E1087" s="3"/>
      <c r="F1087" s="130"/>
      <c r="G1087" s="141"/>
      <c r="H1087" s="141"/>
      <c r="I1087" s="141"/>
      <c r="J1087" s="141"/>
      <c r="K1087" s="141"/>
      <c r="L1087" s="141"/>
      <c r="M1087" s="141"/>
      <c r="N1087" s="147"/>
      <c r="O1087" s="147"/>
      <c r="P1087" s="147"/>
      <c r="Q1087" s="129"/>
      <c r="R1087" s="129"/>
      <c r="S1087" s="141"/>
      <c r="T1087" s="145"/>
      <c r="U1087" s="139"/>
      <c r="V1087" s="139"/>
      <c r="W1087" s="128"/>
    </row>
    <row r="1088" s="124" customFormat="true" ht="18" hidden="false" customHeight="true" outlineLevel="0" collapsed="false">
      <c r="B1088" s="129"/>
      <c r="C1088" s="129"/>
      <c r="D1088" s="129"/>
      <c r="E1088" s="3"/>
      <c r="F1088" s="130"/>
      <c r="G1088" s="141"/>
      <c r="H1088" s="141"/>
      <c r="I1088" s="141"/>
      <c r="J1088" s="141"/>
      <c r="K1088" s="141"/>
      <c r="L1088" s="141"/>
      <c r="M1088" s="141"/>
      <c r="N1088" s="147"/>
      <c r="O1088" s="147"/>
      <c r="P1088" s="147"/>
      <c r="Q1088" s="129"/>
      <c r="R1088" s="129"/>
      <c r="S1088" s="141"/>
      <c r="T1088" s="145"/>
      <c r="U1088" s="139"/>
      <c r="V1088" s="139"/>
      <c r="W1088" s="128"/>
    </row>
    <row r="1089" s="124" customFormat="true" ht="18" hidden="false" customHeight="true" outlineLevel="0" collapsed="false">
      <c r="B1089" s="129"/>
      <c r="C1089" s="129"/>
      <c r="D1089" s="129"/>
      <c r="E1089" s="3"/>
      <c r="F1089" s="130"/>
      <c r="G1089" s="141"/>
      <c r="H1089" s="141"/>
      <c r="I1089" s="141"/>
      <c r="J1089" s="141"/>
      <c r="K1089" s="141"/>
      <c r="L1089" s="141"/>
      <c r="M1089" s="141"/>
      <c r="N1089" s="147"/>
      <c r="O1089" s="147"/>
      <c r="P1089" s="147"/>
      <c r="Q1089" s="129"/>
      <c r="R1089" s="129"/>
      <c r="S1089" s="141"/>
      <c r="T1089" s="145"/>
      <c r="U1089" s="139"/>
      <c r="V1089" s="139"/>
      <c r="W1089" s="128"/>
    </row>
    <row r="1090" s="124" customFormat="true" ht="18" hidden="false" customHeight="true" outlineLevel="0" collapsed="false">
      <c r="B1090" s="129"/>
      <c r="C1090" s="129"/>
      <c r="D1090" s="129"/>
      <c r="E1090" s="3"/>
      <c r="F1090" s="130"/>
      <c r="G1090" s="141"/>
      <c r="H1090" s="141"/>
      <c r="I1090" s="141"/>
      <c r="J1090" s="141"/>
      <c r="K1090" s="141"/>
      <c r="L1090" s="141"/>
      <c r="M1090" s="141"/>
      <c r="N1090" s="147"/>
      <c r="O1090" s="147"/>
      <c r="P1090" s="147"/>
      <c r="Q1090" s="129"/>
      <c r="R1090" s="129"/>
      <c r="S1090" s="141"/>
      <c r="T1090" s="145"/>
      <c r="U1090" s="139"/>
      <c r="V1090" s="139"/>
      <c r="W1090" s="128"/>
    </row>
    <row r="1091" s="124" customFormat="true" ht="18" hidden="false" customHeight="true" outlineLevel="0" collapsed="false">
      <c r="B1091" s="129"/>
      <c r="C1091" s="129"/>
      <c r="D1091" s="129"/>
      <c r="E1091" s="3"/>
      <c r="F1091" s="130"/>
      <c r="G1091" s="141"/>
      <c r="H1091" s="141"/>
      <c r="I1091" s="141"/>
      <c r="J1091" s="141"/>
      <c r="K1091" s="141"/>
      <c r="L1091" s="141"/>
      <c r="M1091" s="141"/>
      <c r="N1091" s="147"/>
      <c r="O1091" s="147"/>
      <c r="P1091" s="147"/>
      <c r="Q1091" s="129"/>
      <c r="R1091" s="129"/>
      <c r="S1091" s="141"/>
      <c r="T1091" s="145"/>
      <c r="U1091" s="139"/>
      <c r="V1091" s="139"/>
      <c r="W1091" s="128"/>
    </row>
    <row r="1092" s="124" customFormat="true" ht="18" hidden="false" customHeight="true" outlineLevel="0" collapsed="false">
      <c r="B1092" s="129"/>
      <c r="C1092" s="129"/>
      <c r="D1092" s="129"/>
      <c r="E1092" s="3"/>
      <c r="F1092" s="130"/>
      <c r="G1092" s="141"/>
      <c r="H1092" s="141"/>
      <c r="I1092" s="141"/>
      <c r="J1092" s="141"/>
      <c r="K1092" s="141"/>
      <c r="L1092" s="141"/>
      <c r="M1092" s="141"/>
      <c r="N1092" s="147"/>
      <c r="O1092" s="147"/>
      <c r="P1092" s="147"/>
      <c r="Q1092" s="129"/>
      <c r="R1092" s="129"/>
      <c r="S1092" s="141"/>
      <c r="T1092" s="145"/>
      <c r="U1092" s="139"/>
      <c r="V1092" s="139"/>
      <c r="W1092" s="128"/>
    </row>
    <row r="1093" s="124" customFormat="true" ht="18" hidden="false" customHeight="true" outlineLevel="0" collapsed="false">
      <c r="B1093" s="129"/>
      <c r="C1093" s="129"/>
      <c r="D1093" s="129"/>
      <c r="E1093" s="3"/>
      <c r="F1093" s="130"/>
      <c r="G1093" s="141"/>
      <c r="H1093" s="141"/>
      <c r="I1093" s="141"/>
      <c r="J1093" s="141"/>
      <c r="K1093" s="141"/>
      <c r="L1093" s="141"/>
      <c r="M1093" s="141"/>
      <c r="N1093" s="147"/>
      <c r="O1093" s="147"/>
      <c r="P1093" s="147"/>
      <c r="Q1093" s="129"/>
      <c r="R1093" s="129"/>
      <c r="S1093" s="141"/>
      <c r="T1093" s="145"/>
      <c r="U1093" s="139"/>
      <c r="V1093" s="139"/>
      <c r="W1093" s="128"/>
    </row>
    <row r="1094" s="124" customFormat="true" ht="18" hidden="false" customHeight="true" outlineLevel="0" collapsed="false">
      <c r="B1094" s="129"/>
      <c r="C1094" s="129"/>
      <c r="D1094" s="129"/>
      <c r="E1094" s="3"/>
      <c r="F1094" s="130"/>
      <c r="G1094" s="141"/>
      <c r="H1094" s="141"/>
      <c r="I1094" s="141"/>
      <c r="J1094" s="141"/>
      <c r="K1094" s="141"/>
      <c r="L1094" s="141"/>
      <c r="M1094" s="141"/>
      <c r="N1094" s="147"/>
      <c r="O1094" s="147"/>
      <c r="P1094" s="147"/>
      <c r="Q1094" s="129"/>
      <c r="R1094" s="129"/>
      <c r="S1094" s="141"/>
      <c r="T1094" s="145"/>
      <c r="U1094" s="139"/>
      <c r="V1094" s="139"/>
      <c r="W1094" s="128"/>
    </row>
    <row r="1095" s="124" customFormat="true" ht="18" hidden="false" customHeight="true" outlineLevel="0" collapsed="false">
      <c r="B1095" s="129"/>
      <c r="C1095" s="129"/>
      <c r="D1095" s="129"/>
      <c r="E1095" s="3"/>
      <c r="F1095" s="130"/>
      <c r="G1095" s="141"/>
      <c r="H1095" s="141"/>
      <c r="I1095" s="141"/>
      <c r="J1095" s="141"/>
      <c r="K1095" s="141"/>
      <c r="L1095" s="141"/>
      <c r="M1095" s="141"/>
      <c r="N1095" s="147"/>
      <c r="O1095" s="147"/>
      <c r="P1095" s="147"/>
      <c r="Q1095" s="129"/>
      <c r="R1095" s="129"/>
      <c r="S1095" s="141"/>
      <c r="T1095" s="145"/>
      <c r="U1095" s="139"/>
      <c r="V1095" s="139"/>
      <c r="W1095" s="128"/>
    </row>
    <row r="1096" s="124" customFormat="true" ht="18" hidden="false" customHeight="true" outlineLevel="0" collapsed="false">
      <c r="B1096" s="129"/>
      <c r="C1096" s="129"/>
      <c r="D1096" s="129"/>
      <c r="E1096" s="3"/>
      <c r="F1096" s="130"/>
      <c r="G1096" s="141"/>
      <c r="H1096" s="141"/>
      <c r="I1096" s="141"/>
      <c r="J1096" s="141"/>
      <c r="K1096" s="141"/>
      <c r="L1096" s="141"/>
      <c r="M1096" s="141"/>
      <c r="N1096" s="147"/>
      <c r="O1096" s="147"/>
      <c r="P1096" s="147"/>
      <c r="Q1096" s="129"/>
      <c r="R1096" s="129"/>
      <c r="S1096" s="141"/>
      <c r="T1096" s="145"/>
      <c r="U1096" s="139"/>
      <c r="V1096" s="139"/>
      <c r="W1096" s="128"/>
    </row>
    <row r="1097" s="124" customFormat="true" ht="18" hidden="false" customHeight="true" outlineLevel="0" collapsed="false">
      <c r="B1097" s="129"/>
      <c r="C1097" s="129"/>
      <c r="D1097" s="129"/>
      <c r="E1097" s="3"/>
      <c r="F1097" s="130"/>
      <c r="G1097" s="141"/>
      <c r="H1097" s="141"/>
      <c r="I1097" s="141"/>
      <c r="J1097" s="141"/>
      <c r="K1097" s="141"/>
      <c r="L1097" s="141"/>
      <c r="M1097" s="141"/>
      <c r="N1097" s="147"/>
      <c r="O1097" s="147"/>
      <c r="P1097" s="147"/>
      <c r="Q1097" s="129"/>
      <c r="R1097" s="129"/>
      <c r="S1097" s="141"/>
      <c r="T1097" s="145"/>
      <c r="U1097" s="139"/>
      <c r="V1097" s="139"/>
      <c r="W1097" s="128"/>
    </row>
    <row r="1098" s="124" customFormat="true" ht="18" hidden="false" customHeight="true" outlineLevel="0" collapsed="false">
      <c r="B1098" s="129"/>
      <c r="C1098" s="129"/>
      <c r="D1098" s="129"/>
      <c r="E1098" s="3"/>
      <c r="F1098" s="130"/>
      <c r="G1098" s="141"/>
      <c r="H1098" s="141"/>
      <c r="I1098" s="141"/>
      <c r="J1098" s="141"/>
      <c r="K1098" s="141"/>
      <c r="L1098" s="141"/>
      <c r="M1098" s="141"/>
      <c r="N1098" s="147"/>
      <c r="O1098" s="147"/>
      <c r="P1098" s="147"/>
      <c r="Q1098" s="129"/>
      <c r="R1098" s="129"/>
      <c r="S1098" s="141"/>
      <c r="T1098" s="145"/>
      <c r="U1098" s="139"/>
      <c r="V1098" s="139"/>
      <c r="W1098" s="128"/>
    </row>
    <row r="1099" s="124" customFormat="true" ht="18" hidden="false" customHeight="true" outlineLevel="0" collapsed="false">
      <c r="B1099" s="129"/>
      <c r="C1099" s="129"/>
      <c r="D1099" s="129"/>
      <c r="E1099" s="3"/>
      <c r="F1099" s="130"/>
      <c r="G1099" s="141"/>
      <c r="H1099" s="141"/>
      <c r="I1099" s="141"/>
      <c r="J1099" s="141"/>
      <c r="K1099" s="141"/>
      <c r="L1099" s="141"/>
      <c r="M1099" s="141"/>
      <c r="N1099" s="147"/>
      <c r="O1099" s="147"/>
      <c r="P1099" s="147"/>
      <c r="Q1099" s="129"/>
      <c r="R1099" s="129"/>
      <c r="S1099" s="141"/>
      <c r="T1099" s="145"/>
      <c r="U1099" s="139"/>
      <c r="V1099" s="139"/>
      <c r="W1099" s="128"/>
    </row>
    <row r="1100" s="124" customFormat="true" ht="18" hidden="false" customHeight="true" outlineLevel="0" collapsed="false">
      <c r="B1100" s="129"/>
      <c r="C1100" s="129"/>
      <c r="D1100" s="129"/>
      <c r="E1100" s="3"/>
      <c r="F1100" s="130"/>
      <c r="G1100" s="141"/>
      <c r="H1100" s="141"/>
      <c r="I1100" s="141"/>
      <c r="J1100" s="141"/>
      <c r="K1100" s="141"/>
      <c r="L1100" s="141"/>
      <c r="M1100" s="141"/>
      <c r="N1100" s="147"/>
      <c r="O1100" s="147"/>
      <c r="P1100" s="147"/>
      <c r="Q1100" s="129"/>
      <c r="R1100" s="129"/>
      <c r="S1100" s="141"/>
      <c r="T1100" s="145"/>
      <c r="U1100" s="139"/>
      <c r="V1100" s="139"/>
      <c r="W1100" s="128"/>
    </row>
    <row r="1101" s="124" customFormat="true" ht="18" hidden="false" customHeight="true" outlineLevel="0" collapsed="false">
      <c r="B1101" s="129"/>
      <c r="C1101" s="129"/>
      <c r="D1101" s="129"/>
      <c r="E1101" s="3"/>
      <c r="F1101" s="130"/>
      <c r="G1101" s="141"/>
      <c r="H1101" s="141"/>
      <c r="I1101" s="141"/>
      <c r="J1101" s="141"/>
      <c r="K1101" s="141"/>
      <c r="L1101" s="141"/>
      <c r="M1101" s="141"/>
      <c r="N1101" s="147"/>
      <c r="O1101" s="147"/>
      <c r="P1101" s="147"/>
      <c r="Q1101" s="129"/>
      <c r="R1101" s="129"/>
      <c r="S1101" s="141"/>
      <c r="T1101" s="145"/>
      <c r="U1101" s="139"/>
      <c r="V1101" s="139"/>
      <c r="W1101" s="128"/>
    </row>
    <row r="1102" s="124" customFormat="true" ht="18" hidden="false" customHeight="true" outlineLevel="0" collapsed="false">
      <c r="B1102" s="129"/>
      <c r="C1102" s="129"/>
      <c r="D1102" s="129"/>
      <c r="E1102" s="3"/>
      <c r="F1102" s="130"/>
      <c r="G1102" s="141"/>
      <c r="H1102" s="141"/>
      <c r="I1102" s="141"/>
      <c r="J1102" s="141"/>
      <c r="K1102" s="141"/>
      <c r="L1102" s="141"/>
      <c r="M1102" s="141"/>
      <c r="N1102" s="147"/>
      <c r="O1102" s="147"/>
      <c r="P1102" s="147"/>
      <c r="Q1102" s="129"/>
      <c r="R1102" s="129"/>
      <c r="S1102" s="141"/>
      <c r="T1102" s="145"/>
      <c r="U1102" s="139"/>
      <c r="V1102" s="139"/>
      <c r="W1102" s="128"/>
    </row>
    <row r="1103" s="124" customFormat="true" ht="18" hidden="false" customHeight="true" outlineLevel="0" collapsed="false">
      <c r="B1103" s="129"/>
      <c r="C1103" s="129"/>
      <c r="D1103" s="129"/>
      <c r="E1103" s="3"/>
      <c r="F1103" s="130"/>
      <c r="G1103" s="141"/>
      <c r="H1103" s="141"/>
      <c r="I1103" s="141"/>
      <c r="J1103" s="141"/>
      <c r="K1103" s="141"/>
      <c r="L1103" s="141"/>
      <c r="M1103" s="141"/>
      <c r="N1103" s="147"/>
      <c r="O1103" s="147"/>
      <c r="P1103" s="147"/>
      <c r="Q1103" s="129"/>
      <c r="R1103" s="129"/>
      <c r="S1103" s="141"/>
      <c r="T1103" s="145"/>
      <c r="U1103" s="139"/>
      <c r="V1103" s="139"/>
      <c r="W1103" s="128"/>
    </row>
    <row r="1104" s="124" customFormat="true" ht="18" hidden="false" customHeight="true" outlineLevel="0" collapsed="false">
      <c r="B1104" s="129"/>
      <c r="C1104" s="129"/>
      <c r="D1104" s="129"/>
      <c r="E1104" s="3"/>
      <c r="F1104" s="130"/>
      <c r="G1104" s="141"/>
      <c r="H1104" s="141"/>
      <c r="I1104" s="141"/>
      <c r="J1104" s="141"/>
      <c r="K1104" s="141"/>
      <c r="L1104" s="141"/>
      <c r="M1104" s="141"/>
      <c r="N1104" s="147"/>
      <c r="O1104" s="147"/>
      <c r="P1104" s="147"/>
      <c r="Q1104" s="129"/>
      <c r="R1104" s="129"/>
      <c r="S1104" s="141"/>
      <c r="T1104" s="145"/>
      <c r="U1104" s="139"/>
      <c r="V1104" s="139"/>
      <c r="W1104" s="128"/>
    </row>
    <row r="1105" s="124" customFormat="true" ht="18" hidden="false" customHeight="true" outlineLevel="0" collapsed="false">
      <c r="B1105" s="129"/>
      <c r="C1105" s="129"/>
      <c r="D1105" s="129"/>
      <c r="E1105" s="3"/>
      <c r="F1105" s="130"/>
      <c r="G1105" s="141"/>
      <c r="H1105" s="141"/>
      <c r="I1105" s="141"/>
      <c r="J1105" s="141"/>
      <c r="K1105" s="141"/>
      <c r="L1105" s="141"/>
      <c r="M1105" s="141"/>
      <c r="N1105" s="147"/>
      <c r="O1105" s="147"/>
      <c r="P1105" s="147"/>
      <c r="Q1105" s="129"/>
      <c r="R1105" s="129"/>
      <c r="S1105" s="141"/>
      <c r="T1105" s="145"/>
      <c r="U1105" s="139"/>
      <c r="V1105" s="139"/>
      <c r="W1105" s="128"/>
    </row>
    <row r="1106" s="124" customFormat="true" ht="18" hidden="false" customHeight="true" outlineLevel="0" collapsed="false">
      <c r="B1106" s="129"/>
      <c r="C1106" s="129"/>
      <c r="D1106" s="129"/>
      <c r="E1106" s="3"/>
      <c r="F1106" s="130"/>
      <c r="G1106" s="141"/>
      <c r="H1106" s="141"/>
      <c r="I1106" s="141"/>
      <c r="J1106" s="141"/>
      <c r="K1106" s="141"/>
      <c r="L1106" s="141"/>
      <c r="M1106" s="141"/>
      <c r="N1106" s="147"/>
      <c r="O1106" s="147"/>
      <c r="P1106" s="147"/>
      <c r="Q1106" s="129"/>
      <c r="R1106" s="129"/>
      <c r="S1106" s="141"/>
      <c r="T1106" s="145"/>
      <c r="U1106" s="139"/>
      <c r="V1106" s="139"/>
      <c r="W1106" s="128"/>
    </row>
    <row r="1107" s="124" customFormat="true" ht="18" hidden="false" customHeight="true" outlineLevel="0" collapsed="false">
      <c r="B1107" s="129"/>
      <c r="C1107" s="129"/>
      <c r="D1107" s="129"/>
      <c r="E1107" s="3"/>
      <c r="F1107" s="130"/>
      <c r="G1107" s="141"/>
      <c r="H1107" s="141"/>
      <c r="I1107" s="141"/>
      <c r="J1107" s="141"/>
      <c r="K1107" s="141"/>
      <c r="L1107" s="141"/>
      <c r="M1107" s="141"/>
      <c r="N1107" s="147"/>
      <c r="O1107" s="147"/>
      <c r="P1107" s="147"/>
      <c r="Q1107" s="129"/>
      <c r="R1107" s="129"/>
      <c r="S1107" s="141"/>
      <c r="T1107" s="145"/>
      <c r="U1107" s="139"/>
      <c r="V1107" s="139"/>
      <c r="W1107" s="128"/>
    </row>
    <row r="1108" s="124" customFormat="true" ht="18" hidden="false" customHeight="true" outlineLevel="0" collapsed="false">
      <c r="B1108" s="129"/>
      <c r="C1108" s="129"/>
      <c r="D1108" s="129"/>
      <c r="E1108" s="3"/>
      <c r="F1108" s="130"/>
      <c r="G1108" s="141"/>
      <c r="H1108" s="141"/>
      <c r="I1108" s="141"/>
      <c r="J1108" s="141"/>
      <c r="K1108" s="141"/>
      <c r="L1108" s="141"/>
      <c r="M1108" s="141"/>
      <c r="N1108" s="147"/>
      <c r="O1108" s="147"/>
      <c r="P1108" s="147"/>
      <c r="Q1108" s="129"/>
      <c r="R1108" s="129"/>
      <c r="S1108" s="141"/>
      <c r="T1108" s="145"/>
      <c r="U1108" s="139"/>
      <c r="V1108" s="139"/>
      <c r="W1108" s="128"/>
    </row>
    <row r="1109" s="124" customFormat="true" ht="18" hidden="false" customHeight="true" outlineLevel="0" collapsed="false">
      <c r="B1109" s="129"/>
      <c r="C1109" s="129"/>
      <c r="D1109" s="129"/>
      <c r="E1109" s="3"/>
      <c r="F1109" s="130"/>
      <c r="G1109" s="141"/>
      <c r="H1109" s="141"/>
      <c r="I1109" s="141"/>
      <c r="J1109" s="141"/>
      <c r="K1109" s="141"/>
      <c r="L1109" s="141"/>
      <c r="M1109" s="141"/>
      <c r="N1109" s="147"/>
      <c r="O1109" s="147"/>
      <c r="P1109" s="147"/>
      <c r="Q1109" s="129"/>
      <c r="R1109" s="129"/>
      <c r="S1109" s="141"/>
      <c r="T1109" s="145"/>
      <c r="U1109" s="139"/>
      <c r="V1109" s="139"/>
      <c r="W1109" s="128"/>
    </row>
    <row r="1110" s="124" customFormat="true" ht="18" hidden="false" customHeight="true" outlineLevel="0" collapsed="false">
      <c r="B1110" s="129"/>
      <c r="C1110" s="129"/>
      <c r="D1110" s="129"/>
      <c r="E1110" s="3"/>
      <c r="F1110" s="130"/>
      <c r="G1110" s="141"/>
      <c r="H1110" s="141"/>
      <c r="I1110" s="141"/>
      <c r="J1110" s="141"/>
      <c r="K1110" s="141"/>
      <c r="L1110" s="141"/>
      <c r="M1110" s="141"/>
      <c r="N1110" s="147"/>
      <c r="O1110" s="147"/>
      <c r="P1110" s="147"/>
      <c r="Q1110" s="129"/>
      <c r="R1110" s="129"/>
      <c r="S1110" s="141"/>
      <c r="T1110" s="145"/>
      <c r="U1110" s="139"/>
      <c r="V1110" s="139"/>
      <c r="W1110" s="128"/>
    </row>
    <row r="1111" s="124" customFormat="true" ht="18" hidden="false" customHeight="true" outlineLevel="0" collapsed="false">
      <c r="B1111" s="129"/>
      <c r="C1111" s="129"/>
      <c r="D1111" s="129"/>
      <c r="E1111" s="3"/>
      <c r="F1111" s="130"/>
      <c r="G1111" s="141"/>
      <c r="H1111" s="141"/>
      <c r="I1111" s="141"/>
      <c r="J1111" s="141"/>
      <c r="K1111" s="141"/>
      <c r="L1111" s="141"/>
      <c r="M1111" s="141"/>
      <c r="N1111" s="147"/>
      <c r="O1111" s="147"/>
      <c r="P1111" s="147"/>
      <c r="Q1111" s="129"/>
      <c r="R1111" s="129"/>
      <c r="S1111" s="141"/>
      <c r="T1111" s="145"/>
      <c r="U1111" s="139"/>
      <c r="V1111" s="139"/>
      <c r="W1111" s="128"/>
    </row>
    <row r="1112" s="124" customFormat="true" ht="18" hidden="false" customHeight="true" outlineLevel="0" collapsed="false">
      <c r="B1112" s="129"/>
      <c r="C1112" s="129"/>
      <c r="D1112" s="129"/>
      <c r="E1112" s="3"/>
      <c r="F1112" s="130"/>
      <c r="G1112" s="141"/>
      <c r="H1112" s="141"/>
      <c r="I1112" s="141"/>
      <c r="J1112" s="141"/>
      <c r="K1112" s="141"/>
      <c r="L1112" s="141"/>
      <c r="M1112" s="141"/>
      <c r="N1112" s="147"/>
      <c r="O1112" s="147"/>
      <c r="P1112" s="147"/>
      <c r="Q1112" s="129"/>
      <c r="R1112" s="129"/>
      <c r="S1112" s="141"/>
      <c r="T1112" s="145"/>
      <c r="U1112" s="139"/>
      <c r="V1112" s="139"/>
      <c r="W1112" s="128"/>
    </row>
    <row r="1113" s="124" customFormat="true" ht="18" hidden="false" customHeight="true" outlineLevel="0" collapsed="false">
      <c r="B1113" s="129"/>
      <c r="C1113" s="129"/>
      <c r="D1113" s="129"/>
      <c r="E1113" s="3"/>
      <c r="F1113" s="130"/>
      <c r="G1113" s="141"/>
      <c r="H1113" s="141"/>
      <c r="I1113" s="141"/>
      <c r="J1113" s="141"/>
      <c r="K1113" s="141"/>
      <c r="L1113" s="141"/>
      <c r="M1113" s="141"/>
      <c r="N1113" s="147"/>
      <c r="O1113" s="147"/>
      <c r="P1113" s="147"/>
      <c r="Q1113" s="129"/>
      <c r="R1113" s="129"/>
      <c r="S1113" s="141"/>
      <c r="T1113" s="145"/>
      <c r="U1113" s="139"/>
      <c r="V1113" s="139"/>
      <c r="W1113" s="128"/>
    </row>
    <row r="1114" s="124" customFormat="true" ht="18" hidden="false" customHeight="true" outlineLevel="0" collapsed="false">
      <c r="B1114" s="129"/>
      <c r="C1114" s="129"/>
      <c r="D1114" s="129"/>
      <c r="E1114" s="3"/>
      <c r="F1114" s="130"/>
      <c r="G1114" s="141"/>
      <c r="H1114" s="141"/>
      <c r="I1114" s="141"/>
      <c r="J1114" s="141"/>
      <c r="K1114" s="141"/>
      <c r="L1114" s="141"/>
      <c r="M1114" s="141"/>
      <c r="N1114" s="147"/>
      <c r="O1114" s="147"/>
      <c r="P1114" s="147"/>
      <c r="Q1114" s="129"/>
      <c r="R1114" s="129"/>
      <c r="S1114" s="141"/>
      <c r="T1114" s="145"/>
      <c r="U1114" s="139"/>
      <c r="V1114" s="139"/>
      <c r="W1114" s="128"/>
    </row>
    <row r="1115" s="124" customFormat="true" ht="18" hidden="false" customHeight="true" outlineLevel="0" collapsed="false">
      <c r="B1115" s="129"/>
      <c r="C1115" s="129"/>
      <c r="D1115" s="129"/>
      <c r="E1115" s="3"/>
      <c r="F1115" s="130"/>
      <c r="G1115" s="141"/>
      <c r="H1115" s="141"/>
      <c r="I1115" s="141"/>
      <c r="J1115" s="141"/>
      <c r="K1115" s="141"/>
      <c r="L1115" s="141"/>
      <c r="M1115" s="141"/>
      <c r="N1115" s="147"/>
      <c r="O1115" s="147"/>
      <c r="P1115" s="147"/>
      <c r="Q1115" s="129"/>
      <c r="R1115" s="129"/>
      <c r="S1115" s="141"/>
      <c r="T1115" s="145"/>
      <c r="U1115" s="139"/>
      <c r="V1115" s="139"/>
      <c r="W1115" s="128"/>
    </row>
    <row r="1116" s="124" customFormat="true" ht="18" hidden="false" customHeight="true" outlineLevel="0" collapsed="false">
      <c r="B1116" s="129"/>
      <c r="C1116" s="129"/>
      <c r="D1116" s="129"/>
      <c r="E1116" s="3"/>
      <c r="F1116" s="130"/>
      <c r="G1116" s="141"/>
      <c r="H1116" s="141"/>
      <c r="I1116" s="141"/>
      <c r="J1116" s="141"/>
      <c r="K1116" s="141"/>
      <c r="L1116" s="141"/>
      <c r="M1116" s="141"/>
      <c r="N1116" s="147"/>
      <c r="O1116" s="147"/>
      <c r="P1116" s="147"/>
      <c r="Q1116" s="129"/>
      <c r="R1116" s="129"/>
      <c r="S1116" s="141"/>
      <c r="T1116" s="145"/>
      <c r="U1116" s="139"/>
      <c r="V1116" s="139"/>
      <c r="W1116" s="128"/>
    </row>
    <row r="1117" s="124" customFormat="true" ht="18" hidden="false" customHeight="true" outlineLevel="0" collapsed="false">
      <c r="B1117" s="129"/>
      <c r="C1117" s="129"/>
      <c r="D1117" s="129"/>
      <c r="E1117" s="3"/>
      <c r="F1117" s="130"/>
      <c r="G1117" s="141"/>
      <c r="H1117" s="141"/>
      <c r="I1117" s="141"/>
      <c r="J1117" s="141"/>
      <c r="K1117" s="141"/>
      <c r="L1117" s="141"/>
      <c r="M1117" s="141"/>
      <c r="N1117" s="147"/>
      <c r="O1117" s="147"/>
      <c r="P1117" s="147"/>
      <c r="Q1117" s="129"/>
      <c r="R1117" s="129"/>
      <c r="S1117" s="141"/>
      <c r="T1117" s="145"/>
      <c r="U1117" s="139"/>
      <c r="V1117" s="139"/>
      <c r="W1117" s="128"/>
    </row>
    <row r="1118" s="124" customFormat="true" ht="18" hidden="false" customHeight="true" outlineLevel="0" collapsed="false">
      <c r="B1118" s="129"/>
      <c r="C1118" s="129"/>
      <c r="D1118" s="129"/>
      <c r="E1118" s="3"/>
      <c r="F1118" s="130"/>
      <c r="G1118" s="141"/>
      <c r="H1118" s="141"/>
      <c r="I1118" s="141"/>
      <c r="J1118" s="141"/>
      <c r="K1118" s="141"/>
      <c r="L1118" s="141"/>
      <c r="M1118" s="141"/>
      <c r="N1118" s="147"/>
      <c r="O1118" s="147"/>
      <c r="P1118" s="147"/>
      <c r="Q1118" s="129"/>
      <c r="R1118" s="129"/>
      <c r="S1118" s="141"/>
      <c r="T1118" s="145"/>
      <c r="U1118" s="139"/>
      <c r="V1118" s="139"/>
      <c r="W1118" s="128"/>
    </row>
    <row r="1119" s="124" customFormat="true" ht="18" hidden="false" customHeight="true" outlineLevel="0" collapsed="false">
      <c r="B1119" s="129"/>
      <c r="C1119" s="129"/>
      <c r="D1119" s="129"/>
      <c r="E1119" s="3"/>
      <c r="F1119" s="130"/>
      <c r="G1119" s="141"/>
      <c r="H1119" s="141"/>
      <c r="I1119" s="141"/>
      <c r="J1119" s="141"/>
      <c r="K1119" s="141"/>
      <c r="L1119" s="141"/>
      <c r="M1119" s="141"/>
      <c r="N1119" s="147"/>
      <c r="O1119" s="147"/>
      <c r="P1119" s="147"/>
      <c r="Q1119" s="129"/>
      <c r="R1119" s="129"/>
      <c r="S1119" s="141"/>
      <c r="T1119" s="145"/>
      <c r="U1119" s="139"/>
      <c r="V1119" s="139"/>
      <c r="W1119" s="128"/>
    </row>
    <row r="1120" s="124" customFormat="true" ht="18" hidden="false" customHeight="true" outlineLevel="0" collapsed="false">
      <c r="B1120" s="129"/>
      <c r="C1120" s="129"/>
      <c r="D1120" s="129"/>
      <c r="E1120" s="3"/>
      <c r="F1120" s="130"/>
      <c r="G1120" s="141"/>
      <c r="H1120" s="141"/>
      <c r="I1120" s="141"/>
      <c r="J1120" s="141"/>
      <c r="K1120" s="141"/>
      <c r="L1120" s="141"/>
      <c r="M1120" s="141"/>
      <c r="N1120" s="147"/>
      <c r="O1120" s="147"/>
      <c r="P1120" s="147"/>
      <c r="Q1120" s="129"/>
      <c r="R1120" s="129"/>
      <c r="S1120" s="141"/>
      <c r="T1120" s="145"/>
      <c r="U1120" s="139"/>
      <c r="V1120" s="139"/>
      <c r="W1120" s="128"/>
    </row>
    <row r="1121" s="124" customFormat="true" ht="18" hidden="false" customHeight="true" outlineLevel="0" collapsed="false">
      <c r="B1121" s="129"/>
      <c r="C1121" s="129"/>
      <c r="D1121" s="129"/>
      <c r="E1121" s="3"/>
      <c r="F1121" s="130"/>
      <c r="G1121" s="141"/>
      <c r="H1121" s="141"/>
      <c r="I1121" s="141"/>
      <c r="J1121" s="141"/>
      <c r="K1121" s="141"/>
      <c r="L1121" s="141"/>
      <c r="M1121" s="141"/>
      <c r="N1121" s="147"/>
      <c r="O1121" s="147"/>
      <c r="P1121" s="147"/>
      <c r="Q1121" s="129"/>
      <c r="R1121" s="129"/>
      <c r="S1121" s="141"/>
      <c r="T1121" s="145"/>
      <c r="U1121" s="139"/>
      <c r="V1121" s="139"/>
      <c r="W1121" s="128"/>
    </row>
    <row r="1122" s="124" customFormat="true" ht="18" hidden="false" customHeight="true" outlineLevel="0" collapsed="false">
      <c r="B1122" s="129"/>
      <c r="C1122" s="129"/>
      <c r="D1122" s="129"/>
      <c r="E1122" s="3"/>
      <c r="F1122" s="130"/>
      <c r="G1122" s="141"/>
      <c r="H1122" s="141"/>
      <c r="I1122" s="141"/>
      <c r="J1122" s="141"/>
      <c r="K1122" s="141"/>
      <c r="L1122" s="141"/>
      <c r="M1122" s="141"/>
      <c r="N1122" s="147"/>
      <c r="O1122" s="147"/>
      <c r="P1122" s="147"/>
      <c r="Q1122" s="129"/>
      <c r="R1122" s="129"/>
      <c r="S1122" s="141"/>
      <c r="T1122" s="145"/>
      <c r="U1122" s="139"/>
      <c r="V1122" s="139"/>
      <c r="W1122" s="128"/>
    </row>
    <row r="1123" s="124" customFormat="true" ht="18" hidden="false" customHeight="true" outlineLevel="0" collapsed="false">
      <c r="B1123" s="129"/>
      <c r="C1123" s="129"/>
      <c r="D1123" s="129"/>
      <c r="E1123" s="3"/>
      <c r="F1123" s="130"/>
      <c r="G1123" s="141"/>
      <c r="H1123" s="141"/>
      <c r="I1123" s="141"/>
      <c r="J1123" s="141"/>
      <c r="K1123" s="141"/>
      <c r="L1123" s="141"/>
      <c r="M1123" s="141"/>
      <c r="N1123" s="147"/>
      <c r="O1123" s="147"/>
      <c r="P1123" s="147"/>
      <c r="Q1123" s="129"/>
      <c r="R1123" s="129"/>
      <c r="S1123" s="141"/>
      <c r="T1123" s="145"/>
      <c r="U1123" s="139"/>
      <c r="V1123" s="139"/>
      <c r="W1123" s="128"/>
    </row>
    <row r="1124" s="124" customFormat="true" ht="18" hidden="false" customHeight="true" outlineLevel="0" collapsed="false">
      <c r="B1124" s="129"/>
      <c r="C1124" s="129"/>
      <c r="D1124" s="129"/>
      <c r="E1124" s="3"/>
      <c r="F1124" s="130"/>
      <c r="G1124" s="141"/>
      <c r="H1124" s="141"/>
      <c r="I1124" s="141"/>
      <c r="J1124" s="141"/>
      <c r="K1124" s="141"/>
      <c r="L1124" s="141"/>
      <c r="M1124" s="141"/>
      <c r="N1124" s="147"/>
      <c r="O1124" s="147"/>
      <c r="P1124" s="147"/>
      <c r="Q1124" s="129"/>
      <c r="R1124" s="129"/>
      <c r="S1124" s="141"/>
      <c r="T1124" s="145"/>
      <c r="U1124" s="139"/>
      <c r="V1124" s="139"/>
      <c r="W1124" s="128"/>
    </row>
    <row r="1125" s="124" customFormat="true" ht="18" hidden="false" customHeight="true" outlineLevel="0" collapsed="false">
      <c r="B1125" s="129"/>
      <c r="C1125" s="129"/>
      <c r="D1125" s="129"/>
      <c r="E1125" s="3"/>
      <c r="F1125" s="130"/>
      <c r="G1125" s="141"/>
      <c r="H1125" s="141"/>
      <c r="I1125" s="141"/>
      <c r="J1125" s="141"/>
      <c r="K1125" s="141"/>
      <c r="L1125" s="141"/>
      <c r="M1125" s="141"/>
      <c r="N1125" s="147"/>
      <c r="O1125" s="147"/>
      <c r="P1125" s="147"/>
      <c r="Q1125" s="129"/>
      <c r="R1125" s="129"/>
      <c r="S1125" s="141"/>
      <c r="T1125" s="145"/>
      <c r="U1125" s="139"/>
      <c r="V1125" s="139"/>
      <c r="W1125" s="128"/>
    </row>
    <row r="1126" s="124" customFormat="true" ht="18" hidden="false" customHeight="true" outlineLevel="0" collapsed="false">
      <c r="B1126" s="129"/>
      <c r="C1126" s="129"/>
      <c r="D1126" s="129"/>
      <c r="E1126" s="3"/>
      <c r="F1126" s="130"/>
      <c r="G1126" s="141"/>
      <c r="H1126" s="141"/>
      <c r="I1126" s="141"/>
      <c r="J1126" s="141"/>
      <c r="K1126" s="141"/>
      <c r="L1126" s="141"/>
      <c r="M1126" s="141"/>
      <c r="N1126" s="147"/>
      <c r="O1126" s="147"/>
      <c r="P1126" s="147"/>
      <c r="Q1126" s="129"/>
      <c r="R1126" s="129"/>
      <c r="S1126" s="141"/>
      <c r="T1126" s="145"/>
      <c r="U1126" s="139"/>
      <c r="V1126" s="139"/>
      <c r="W1126" s="128"/>
    </row>
    <row r="1127" s="124" customFormat="true" ht="18" hidden="false" customHeight="true" outlineLevel="0" collapsed="false">
      <c r="B1127" s="129"/>
      <c r="C1127" s="129"/>
      <c r="D1127" s="129"/>
      <c r="E1127" s="3"/>
      <c r="F1127" s="130"/>
      <c r="G1127" s="141"/>
      <c r="H1127" s="141"/>
      <c r="I1127" s="141"/>
      <c r="J1127" s="141"/>
      <c r="K1127" s="141"/>
      <c r="L1127" s="141"/>
      <c r="M1127" s="141"/>
      <c r="N1127" s="147"/>
      <c r="O1127" s="147"/>
      <c r="P1127" s="147"/>
      <c r="Q1127" s="129"/>
      <c r="R1127" s="129"/>
      <c r="S1127" s="141"/>
      <c r="T1127" s="145"/>
      <c r="U1127" s="139"/>
      <c r="V1127" s="139"/>
      <c r="W1127" s="128"/>
    </row>
    <row r="1128" s="124" customFormat="true" ht="18" hidden="false" customHeight="true" outlineLevel="0" collapsed="false">
      <c r="B1128" s="129"/>
      <c r="C1128" s="129"/>
      <c r="D1128" s="129"/>
      <c r="E1128" s="3"/>
      <c r="F1128" s="130"/>
      <c r="G1128" s="141"/>
      <c r="H1128" s="141"/>
      <c r="I1128" s="141"/>
      <c r="J1128" s="141"/>
      <c r="K1128" s="141"/>
      <c r="L1128" s="141"/>
      <c r="M1128" s="141"/>
      <c r="N1128" s="147"/>
      <c r="O1128" s="147"/>
      <c r="P1128" s="147"/>
      <c r="Q1128" s="129"/>
      <c r="R1128" s="129"/>
      <c r="S1128" s="141"/>
      <c r="T1128" s="145"/>
      <c r="U1128" s="139"/>
      <c r="V1128" s="139"/>
      <c r="W1128" s="128"/>
    </row>
    <row r="1129" s="124" customFormat="true" ht="18" hidden="false" customHeight="true" outlineLevel="0" collapsed="false">
      <c r="B1129" s="129"/>
      <c r="C1129" s="129"/>
      <c r="D1129" s="129"/>
      <c r="E1129" s="3"/>
      <c r="F1129" s="130"/>
      <c r="G1129" s="141"/>
      <c r="H1129" s="141"/>
      <c r="I1129" s="141"/>
      <c r="J1129" s="141"/>
      <c r="K1129" s="141"/>
      <c r="L1129" s="141"/>
      <c r="M1129" s="141"/>
      <c r="N1129" s="147"/>
      <c r="O1129" s="147"/>
      <c r="P1129" s="147"/>
      <c r="Q1129" s="129"/>
      <c r="R1129" s="129"/>
      <c r="S1129" s="141"/>
      <c r="T1129" s="145"/>
      <c r="U1129" s="139"/>
      <c r="V1129" s="139"/>
      <c r="W1129" s="128"/>
    </row>
    <row r="1130" s="124" customFormat="true" ht="18" hidden="false" customHeight="true" outlineLevel="0" collapsed="false">
      <c r="B1130" s="129"/>
      <c r="C1130" s="129"/>
      <c r="D1130" s="129"/>
      <c r="E1130" s="3"/>
      <c r="F1130" s="130"/>
      <c r="G1130" s="141"/>
      <c r="H1130" s="141"/>
      <c r="I1130" s="141"/>
      <c r="J1130" s="141"/>
      <c r="K1130" s="141"/>
      <c r="L1130" s="141"/>
      <c r="M1130" s="141"/>
      <c r="N1130" s="147"/>
      <c r="O1130" s="147"/>
      <c r="P1130" s="147"/>
      <c r="Q1130" s="129"/>
      <c r="R1130" s="129"/>
      <c r="S1130" s="141"/>
      <c r="T1130" s="145"/>
      <c r="U1130" s="139"/>
      <c r="V1130" s="139"/>
      <c r="W1130" s="128"/>
    </row>
    <row r="1131" s="124" customFormat="true" ht="18" hidden="false" customHeight="true" outlineLevel="0" collapsed="false">
      <c r="B1131" s="129"/>
      <c r="C1131" s="129"/>
      <c r="D1131" s="129"/>
      <c r="E1131" s="3"/>
      <c r="F1131" s="130"/>
      <c r="G1131" s="141"/>
      <c r="H1131" s="141"/>
      <c r="I1131" s="141"/>
      <c r="J1131" s="141"/>
      <c r="K1131" s="141"/>
      <c r="L1131" s="141"/>
      <c r="M1131" s="141"/>
      <c r="N1131" s="147"/>
      <c r="O1131" s="147"/>
      <c r="P1131" s="147"/>
      <c r="Q1131" s="129"/>
      <c r="R1131" s="129"/>
      <c r="S1131" s="141"/>
      <c r="T1131" s="145"/>
      <c r="U1131" s="139"/>
      <c r="V1131" s="139"/>
      <c r="W1131" s="128"/>
    </row>
    <row r="1132" s="124" customFormat="true" ht="18" hidden="false" customHeight="true" outlineLevel="0" collapsed="false">
      <c r="B1132" s="129"/>
      <c r="C1132" s="129"/>
      <c r="D1132" s="129"/>
      <c r="E1132" s="3"/>
      <c r="F1132" s="130"/>
      <c r="G1132" s="141"/>
      <c r="H1132" s="141"/>
      <c r="I1132" s="141"/>
      <c r="J1132" s="141"/>
      <c r="K1132" s="141"/>
      <c r="L1132" s="141"/>
      <c r="M1132" s="141"/>
      <c r="N1132" s="147"/>
      <c r="O1132" s="147"/>
      <c r="P1132" s="147"/>
      <c r="Q1132" s="129"/>
      <c r="R1132" s="129"/>
      <c r="S1132" s="141"/>
      <c r="T1132" s="145"/>
      <c r="U1132" s="139"/>
      <c r="V1132" s="139"/>
      <c r="W1132" s="128"/>
    </row>
    <row r="1133" s="124" customFormat="true" ht="18" hidden="false" customHeight="true" outlineLevel="0" collapsed="false">
      <c r="B1133" s="129"/>
      <c r="C1133" s="129"/>
      <c r="D1133" s="129"/>
      <c r="E1133" s="3"/>
      <c r="F1133" s="130"/>
      <c r="G1133" s="141"/>
      <c r="H1133" s="141"/>
      <c r="I1133" s="141"/>
      <c r="J1133" s="141"/>
      <c r="K1133" s="141"/>
      <c r="L1133" s="141"/>
      <c r="M1133" s="141"/>
      <c r="N1133" s="147"/>
      <c r="O1133" s="147"/>
      <c r="P1133" s="147"/>
      <c r="Q1133" s="129"/>
      <c r="R1133" s="129"/>
      <c r="S1133" s="141"/>
      <c r="T1133" s="145"/>
      <c r="U1133" s="139"/>
      <c r="V1133" s="139"/>
      <c r="W1133" s="128"/>
    </row>
    <row r="1134" s="124" customFormat="true" ht="18" hidden="false" customHeight="true" outlineLevel="0" collapsed="false">
      <c r="B1134" s="129"/>
      <c r="C1134" s="129"/>
      <c r="D1134" s="129"/>
      <c r="E1134" s="3"/>
      <c r="F1134" s="130"/>
      <c r="G1134" s="141"/>
      <c r="H1134" s="141"/>
      <c r="I1134" s="141"/>
      <c r="J1134" s="141"/>
      <c r="K1134" s="141"/>
      <c r="L1134" s="141"/>
      <c r="M1134" s="141"/>
      <c r="N1134" s="147"/>
      <c r="O1134" s="147"/>
      <c r="P1134" s="147"/>
      <c r="Q1134" s="129"/>
      <c r="R1134" s="129"/>
      <c r="S1134" s="141"/>
      <c r="T1134" s="145"/>
      <c r="U1134" s="139"/>
      <c r="V1134" s="139"/>
      <c r="W1134" s="128"/>
    </row>
    <row r="1135" s="124" customFormat="true" ht="18" hidden="false" customHeight="true" outlineLevel="0" collapsed="false">
      <c r="B1135" s="129"/>
      <c r="C1135" s="129"/>
      <c r="D1135" s="129"/>
      <c r="E1135" s="3"/>
      <c r="F1135" s="130"/>
      <c r="G1135" s="141"/>
      <c r="H1135" s="141"/>
      <c r="I1135" s="141"/>
      <c r="J1135" s="141"/>
      <c r="K1135" s="141"/>
      <c r="L1135" s="141"/>
      <c r="M1135" s="141"/>
      <c r="N1135" s="147"/>
      <c r="O1135" s="147"/>
      <c r="P1135" s="147"/>
      <c r="Q1135" s="129"/>
      <c r="R1135" s="129"/>
      <c r="S1135" s="141"/>
      <c r="T1135" s="145"/>
      <c r="U1135" s="139"/>
      <c r="V1135" s="139"/>
      <c r="W1135" s="128"/>
    </row>
    <row r="1136" s="124" customFormat="true" ht="18" hidden="false" customHeight="true" outlineLevel="0" collapsed="false">
      <c r="B1136" s="129"/>
      <c r="C1136" s="129"/>
      <c r="D1136" s="129"/>
      <c r="E1136" s="3"/>
      <c r="F1136" s="130"/>
      <c r="G1136" s="141"/>
      <c r="H1136" s="141"/>
      <c r="I1136" s="141"/>
      <c r="J1136" s="141"/>
      <c r="K1136" s="141"/>
      <c r="L1136" s="141"/>
      <c r="M1136" s="141"/>
      <c r="N1136" s="147"/>
      <c r="O1136" s="147"/>
      <c r="P1136" s="147"/>
      <c r="Q1136" s="129"/>
      <c r="R1136" s="129"/>
      <c r="S1136" s="141"/>
      <c r="T1136" s="145"/>
      <c r="U1136" s="139"/>
      <c r="V1136" s="139"/>
      <c r="W1136" s="128"/>
    </row>
    <row r="1137" s="124" customFormat="true" ht="18" hidden="false" customHeight="true" outlineLevel="0" collapsed="false">
      <c r="B1137" s="129"/>
      <c r="C1137" s="129"/>
      <c r="D1137" s="129"/>
      <c r="E1137" s="3"/>
      <c r="F1137" s="130"/>
      <c r="G1137" s="141"/>
      <c r="H1137" s="141"/>
      <c r="I1137" s="141"/>
      <c r="J1137" s="141"/>
      <c r="K1137" s="141"/>
      <c r="L1137" s="141"/>
      <c r="M1137" s="141"/>
      <c r="N1137" s="147"/>
      <c r="O1137" s="147"/>
      <c r="P1137" s="147"/>
      <c r="Q1137" s="129"/>
      <c r="R1137" s="129"/>
      <c r="S1137" s="141"/>
      <c r="T1137" s="145"/>
      <c r="U1137" s="139"/>
      <c r="V1137" s="139"/>
      <c r="W1137" s="128"/>
    </row>
    <row r="1138" s="124" customFormat="true" ht="18" hidden="false" customHeight="true" outlineLevel="0" collapsed="false">
      <c r="B1138" s="129"/>
      <c r="C1138" s="129"/>
      <c r="D1138" s="129"/>
      <c r="E1138" s="3"/>
      <c r="F1138" s="130"/>
      <c r="G1138" s="141"/>
      <c r="H1138" s="141"/>
      <c r="I1138" s="141"/>
      <c r="J1138" s="141"/>
      <c r="K1138" s="141"/>
      <c r="L1138" s="141"/>
      <c r="M1138" s="141"/>
      <c r="N1138" s="147"/>
      <c r="O1138" s="147"/>
      <c r="P1138" s="147"/>
      <c r="Q1138" s="129"/>
      <c r="R1138" s="129"/>
      <c r="S1138" s="141"/>
      <c r="T1138" s="145"/>
      <c r="U1138" s="139"/>
      <c r="V1138" s="139"/>
      <c r="W1138" s="128"/>
    </row>
    <row r="1139" s="124" customFormat="true" ht="18" hidden="false" customHeight="true" outlineLevel="0" collapsed="false">
      <c r="B1139" s="129"/>
      <c r="C1139" s="129"/>
      <c r="D1139" s="129"/>
      <c r="E1139" s="3"/>
      <c r="F1139" s="130"/>
      <c r="G1139" s="141"/>
      <c r="H1139" s="141"/>
      <c r="I1139" s="141"/>
      <c r="J1139" s="141"/>
      <c r="K1139" s="141"/>
      <c r="L1139" s="141"/>
      <c r="M1139" s="141"/>
      <c r="N1139" s="147"/>
      <c r="O1139" s="147"/>
      <c r="P1139" s="147"/>
      <c r="Q1139" s="129"/>
      <c r="R1139" s="129"/>
      <c r="S1139" s="141"/>
      <c r="T1139" s="145"/>
      <c r="U1139" s="139"/>
      <c r="V1139" s="139"/>
      <c r="W1139" s="128"/>
    </row>
    <row r="1140" s="124" customFormat="true" ht="18" hidden="false" customHeight="true" outlineLevel="0" collapsed="false">
      <c r="B1140" s="129"/>
      <c r="C1140" s="129"/>
      <c r="D1140" s="129"/>
      <c r="E1140" s="3"/>
      <c r="F1140" s="130"/>
      <c r="G1140" s="141"/>
      <c r="H1140" s="141"/>
      <c r="I1140" s="141"/>
      <c r="J1140" s="141"/>
      <c r="K1140" s="141"/>
      <c r="L1140" s="141"/>
      <c r="M1140" s="141"/>
      <c r="N1140" s="147"/>
      <c r="O1140" s="147"/>
      <c r="P1140" s="147"/>
      <c r="Q1140" s="129"/>
      <c r="R1140" s="129"/>
      <c r="S1140" s="141"/>
      <c r="T1140" s="145"/>
      <c r="U1140" s="139"/>
      <c r="V1140" s="139"/>
      <c r="W1140" s="128"/>
    </row>
    <row r="1141" s="124" customFormat="true" ht="18" hidden="false" customHeight="true" outlineLevel="0" collapsed="false">
      <c r="B1141" s="129"/>
      <c r="C1141" s="129"/>
      <c r="D1141" s="129"/>
      <c r="E1141" s="3"/>
      <c r="F1141" s="130"/>
      <c r="G1141" s="141"/>
      <c r="H1141" s="141"/>
      <c r="I1141" s="141"/>
      <c r="J1141" s="141"/>
      <c r="K1141" s="141"/>
      <c r="L1141" s="141"/>
      <c r="M1141" s="141"/>
      <c r="N1141" s="147"/>
      <c r="O1141" s="147"/>
      <c r="P1141" s="147"/>
      <c r="Q1141" s="129"/>
      <c r="R1141" s="129"/>
      <c r="S1141" s="141"/>
      <c r="T1141" s="145"/>
      <c r="U1141" s="139"/>
      <c r="V1141" s="139"/>
      <c r="W1141" s="128"/>
    </row>
    <row r="1142" s="124" customFormat="true" ht="18" hidden="false" customHeight="true" outlineLevel="0" collapsed="false">
      <c r="B1142" s="129"/>
      <c r="C1142" s="129"/>
      <c r="D1142" s="129"/>
      <c r="E1142" s="3"/>
      <c r="F1142" s="130"/>
      <c r="G1142" s="141"/>
      <c r="H1142" s="141"/>
      <c r="I1142" s="141"/>
      <c r="J1142" s="141"/>
      <c r="K1142" s="141"/>
      <c r="L1142" s="141"/>
      <c r="M1142" s="141"/>
      <c r="N1142" s="147"/>
      <c r="O1142" s="147"/>
      <c r="P1142" s="147"/>
      <c r="Q1142" s="129"/>
      <c r="R1142" s="129"/>
      <c r="S1142" s="141"/>
      <c r="T1142" s="145"/>
      <c r="U1142" s="139"/>
      <c r="V1142" s="139"/>
      <c r="W1142" s="128"/>
    </row>
    <row r="1143" s="124" customFormat="true" ht="18" hidden="false" customHeight="true" outlineLevel="0" collapsed="false">
      <c r="B1143" s="129"/>
      <c r="C1143" s="129"/>
      <c r="D1143" s="129"/>
      <c r="E1143" s="3"/>
      <c r="F1143" s="130"/>
      <c r="G1143" s="141"/>
      <c r="H1143" s="141"/>
      <c r="I1143" s="141"/>
      <c r="J1143" s="141"/>
      <c r="K1143" s="141"/>
      <c r="L1143" s="141"/>
      <c r="M1143" s="141"/>
      <c r="N1143" s="147"/>
      <c r="O1143" s="147"/>
      <c r="P1143" s="147"/>
      <c r="Q1143" s="129"/>
      <c r="R1143" s="129"/>
      <c r="S1143" s="141"/>
      <c r="T1143" s="145"/>
      <c r="U1143" s="139"/>
      <c r="V1143" s="139"/>
      <c r="W1143" s="128"/>
    </row>
    <row r="1144" s="124" customFormat="true" ht="18" hidden="false" customHeight="true" outlineLevel="0" collapsed="false">
      <c r="B1144" s="129"/>
      <c r="C1144" s="129"/>
      <c r="D1144" s="129"/>
      <c r="E1144" s="3"/>
      <c r="F1144" s="130"/>
      <c r="G1144" s="141"/>
      <c r="H1144" s="141"/>
      <c r="I1144" s="141"/>
      <c r="J1144" s="141"/>
      <c r="K1144" s="141"/>
      <c r="L1144" s="141"/>
      <c r="M1144" s="141"/>
      <c r="N1144" s="147"/>
      <c r="O1144" s="147"/>
      <c r="P1144" s="147"/>
      <c r="Q1144" s="129"/>
      <c r="R1144" s="129"/>
      <c r="S1144" s="141"/>
      <c r="T1144" s="145"/>
      <c r="U1144" s="139"/>
      <c r="V1144" s="139"/>
      <c r="W1144" s="128"/>
    </row>
    <row r="1145" s="124" customFormat="true" ht="18" hidden="false" customHeight="true" outlineLevel="0" collapsed="false">
      <c r="B1145" s="129"/>
      <c r="C1145" s="129"/>
      <c r="D1145" s="129"/>
      <c r="E1145" s="3"/>
      <c r="F1145" s="130"/>
      <c r="G1145" s="141"/>
      <c r="H1145" s="141"/>
      <c r="I1145" s="141"/>
      <c r="J1145" s="141"/>
      <c r="K1145" s="141"/>
      <c r="L1145" s="141"/>
      <c r="M1145" s="141"/>
      <c r="N1145" s="147"/>
      <c r="O1145" s="147"/>
      <c r="P1145" s="147"/>
      <c r="Q1145" s="129"/>
      <c r="R1145" s="129"/>
      <c r="S1145" s="141"/>
      <c r="T1145" s="145"/>
      <c r="U1145" s="139"/>
      <c r="V1145" s="139"/>
      <c r="W1145" s="128"/>
    </row>
    <row r="1146" s="124" customFormat="true" ht="18" hidden="false" customHeight="true" outlineLevel="0" collapsed="false">
      <c r="B1146" s="129"/>
      <c r="C1146" s="129"/>
      <c r="D1146" s="129"/>
      <c r="E1146" s="3"/>
      <c r="F1146" s="130"/>
      <c r="G1146" s="141"/>
      <c r="H1146" s="141"/>
      <c r="I1146" s="141"/>
      <c r="J1146" s="141"/>
      <c r="K1146" s="141"/>
      <c r="L1146" s="141"/>
      <c r="M1146" s="141"/>
      <c r="N1146" s="147"/>
      <c r="O1146" s="147"/>
      <c r="P1146" s="147"/>
      <c r="Q1146" s="129"/>
      <c r="R1146" s="129"/>
      <c r="S1146" s="141"/>
      <c r="T1146" s="145"/>
      <c r="U1146" s="139"/>
      <c r="V1146" s="139"/>
      <c r="W1146" s="128"/>
    </row>
    <row r="1147" s="124" customFormat="true" ht="18" hidden="false" customHeight="true" outlineLevel="0" collapsed="false">
      <c r="B1147" s="129"/>
      <c r="C1147" s="129"/>
      <c r="D1147" s="129"/>
      <c r="E1147" s="3"/>
      <c r="F1147" s="130"/>
      <c r="G1147" s="141"/>
      <c r="H1147" s="141"/>
      <c r="I1147" s="141"/>
      <c r="J1147" s="141"/>
      <c r="K1147" s="141"/>
      <c r="L1147" s="141"/>
      <c r="M1147" s="141"/>
      <c r="N1147" s="147"/>
      <c r="O1147" s="147"/>
      <c r="P1147" s="147"/>
      <c r="Q1147" s="129"/>
      <c r="R1147" s="129"/>
      <c r="S1147" s="141"/>
      <c r="T1147" s="145"/>
      <c r="U1147" s="139"/>
      <c r="V1147" s="139"/>
      <c r="W1147" s="128"/>
    </row>
    <row r="1148" s="124" customFormat="true" ht="18" hidden="false" customHeight="true" outlineLevel="0" collapsed="false">
      <c r="B1148" s="129"/>
      <c r="C1148" s="129"/>
      <c r="D1148" s="129"/>
      <c r="E1148" s="3"/>
      <c r="F1148" s="130"/>
      <c r="G1148" s="141"/>
      <c r="H1148" s="141"/>
      <c r="I1148" s="141"/>
      <c r="J1148" s="141"/>
      <c r="K1148" s="141"/>
      <c r="L1148" s="141"/>
      <c r="M1148" s="141"/>
      <c r="N1148" s="147"/>
      <c r="O1148" s="147"/>
      <c r="P1148" s="147"/>
      <c r="Q1148" s="129"/>
      <c r="R1148" s="129"/>
      <c r="S1148" s="141"/>
      <c r="T1148" s="145"/>
      <c r="U1148" s="139"/>
      <c r="V1148" s="139"/>
      <c r="W1148" s="128"/>
    </row>
    <row r="1149" s="124" customFormat="true" ht="18" hidden="false" customHeight="true" outlineLevel="0" collapsed="false">
      <c r="B1149" s="129"/>
      <c r="C1149" s="129"/>
      <c r="D1149" s="129"/>
      <c r="E1149" s="3"/>
      <c r="F1149" s="130"/>
      <c r="G1149" s="141"/>
      <c r="H1149" s="141"/>
      <c r="I1149" s="141"/>
      <c r="J1149" s="141"/>
      <c r="K1149" s="141"/>
      <c r="L1149" s="141"/>
      <c r="M1149" s="141"/>
      <c r="N1149" s="147"/>
      <c r="O1149" s="147"/>
      <c r="P1149" s="147"/>
      <c r="Q1149" s="129"/>
      <c r="R1149" s="129"/>
      <c r="S1149" s="141"/>
      <c r="T1149" s="145"/>
      <c r="U1149" s="139"/>
      <c r="V1149" s="139"/>
      <c r="W1149" s="128"/>
    </row>
    <row r="1150" s="124" customFormat="true" ht="18" hidden="false" customHeight="true" outlineLevel="0" collapsed="false">
      <c r="B1150" s="129"/>
      <c r="C1150" s="129"/>
      <c r="D1150" s="129"/>
      <c r="E1150" s="3"/>
      <c r="F1150" s="130"/>
      <c r="G1150" s="141"/>
      <c r="H1150" s="141"/>
      <c r="I1150" s="141"/>
      <c r="J1150" s="141"/>
      <c r="K1150" s="141"/>
      <c r="L1150" s="141"/>
      <c r="M1150" s="141"/>
      <c r="N1150" s="147"/>
      <c r="O1150" s="147"/>
      <c r="P1150" s="147"/>
      <c r="Q1150" s="129"/>
      <c r="R1150" s="129"/>
      <c r="S1150" s="141"/>
      <c r="T1150" s="145"/>
      <c r="U1150" s="139"/>
      <c r="V1150" s="139"/>
      <c r="W1150" s="128"/>
    </row>
    <row r="1151" s="124" customFormat="true" ht="18" hidden="false" customHeight="true" outlineLevel="0" collapsed="false">
      <c r="B1151" s="129"/>
      <c r="C1151" s="129"/>
      <c r="D1151" s="129"/>
      <c r="E1151" s="3"/>
      <c r="F1151" s="130"/>
      <c r="G1151" s="141"/>
      <c r="H1151" s="141"/>
      <c r="I1151" s="141"/>
      <c r="J1151" s="141"/>
      <c r="K1151" s="141"/>
      <c r="L1151" s="141"/>
      <c r="M1151" s="141"/>
      <c r="N1151" s="147"/>
      <c r="O1151" s="147"/>
      <c r="P1151" s="147"/>
      <c r="Q1151" s="129"/>
      <c r="R1151" s="129"/>
      <c r="S1151" s="141"/>
      <c r="T1151" s="145"/>
      <c r="U1151" s="139"/>
      <c r="V1151" s="139"/>
      <c r="W1151" s="128"/>
    </row>
    <row r="1152" s="124" customFormat="true" ht="18" hidden="false" customHeight="true" outlineLevel="0" collapsed="false">
      <c r="B1152" s="129"/>
      <c r="C1152" s="129"/>
      <c r="D1152" s="129"/>
      <c r="E1152" s="3"/>
      <c r="F1152" s="130"/>
      <c r="G1152" s="141"/>
      <c r="H1152" s="141"/>
      <c r="I1152" s="141"/>
      <c r="J1152" s="141"/>
      <c r="K1152" s="141"/>
      <c r="L1152" s="141"/>
      <c r="M1152" s="141"/>
      <c r="N1152" s="147"/>
      <c r="O1152" s="147"/>
      <c r="P1152" s="147"/>
      <c r="Q1152" s="129"/>
      <c r="R1152" s="129"/>
      <c r="S1152" s="141"/>
      <c r="T1152" s="145"/>
      <c r="U1152" s="139"/>
      <c r="V1152" s="139"/>
      <c r="W1152" s="128"/>
    </row>
    <row r="1153" s="124" customFormat="true" ht="18" hidden="false" customHeight="true" outlineLevel="0" collapsed="false">
      <c r="B1153" s="129"/>
      <c r="C1153" s="129"/>
      <c r="D1153" s="129"/>
      <c r="E1153" s="3"/>
      <c r="F1153" s="130"/>
      <c r="G1153" s="141"/>
      <c r="H1153" s="141"/>
      <c r="I1153" s="141"/>
      <c r="J1153" s="141"/>
      <c r="K1153" s="141"/>
      <c r="L1153" s="141"/>
      <c r="M1153" s="141"/>
      <c r="N1153" s="147"/>
      <c r="O1153" s="147"/>
      <c r="P1153" s="147"/>
      <c r="Q1153" s="129"/>
      <c r="R1153" s="129"/>
      <c r="S1153" s="141"/>
      <c r="T1153" s="145"/>
      <c r="U1153" s="139"/>
      <c r="V1153" s="139"/>
      <c r="W1153" s="128"/>
    </row>
    <row r="1154" s="124" customFormat="true" ht="18" hidden="false" customHeight="true" outlineLevel="0" collapsed="false">
      <c r="B1154" s="129"/>
      <c r="C1154" s="129"/>
      <c r="D1154" s="129"/>
      <c r="E1154" s="3"/>
      <c r="F1154" s="130"/>
      <c r="G1154" s="141"/>
      <c r="H1154" s="141"/>
      <c r="I1154" s="141"/>
      <c r="J1154" s="141"/>
      <c r="K1154" s="141"/>
      <c r="L1154" s="141"/>
      <c r="M1154" s="141"/>
      <c r="N1154" s="147"/>
      <c r="O1154" s="147"/>
      <c r="P1154" s="147"/>
      <c r="Q1154" s="129"/>
      <c r="R1154" s="129"/>
      <c r="S1154" s="141"/>
      <c r="T1154" s="145"/>
      <c r="U1154" s="139"/>
      <c r="V1154" s="139"/>
      <c r="W1154" s="128"/>
    </row>
    <row r="1155" s="124" customFormat="true" ht="18" hidden="false" customHeight="true" outlineLevel="0" collapsed="false">
      <c r="B1155" s="129"/>
      <c r="C1155" s="129"/>
      <c r="D1155" s="129"/>
      <c r="E1155" s="3"/>
      <c r="F1155" s="130"/>
      <c r="G1155" s="141"/>
      <c r="H1155" s="141"/>
      <c r="I1155" s="141"/>
      <c r="J1155" s="141"/>
      <c r="K1155" s="141"/>
      <c r="L1155" s="141"/>
      <c r="M1155" s="141"/>
      <c r="N1155" s="147"/>
      <c r="O1155" s="147"/>
      <c r="P1155" s="147"/>
      <c r="Q1155" s="129"/>
      <c r="R1155" s="129"/>
      <c r="S1155" s="141"/>
      <c r="T1155" s="145"/>
      <c r="U1155" s="139"/>
      <c r="V1155" s="139"/>
      <c r="W1155" s="128"/>
    </row>
    <row r="1156" s="124" customFormat="true" ht="18" hidden="false" customHeight="true" outlineLevel="0" collapsed="false">
      <c r="B1156" s="129"/>
      <c r="C1156" s="129"/>
      <c r="D1156" s="129"/>
      <c r="E1156" s="3"/>
      <c r="F1156" s="130"/>
      <c r="G1156" s="141"/>
      <c r="H1156" s="141"/>
      <c r="I1156" s="141"/>
      <c r="J1156" s="141"/>
      <c r="K1156" s="141"/>
      <c r="L1156" s="141"/>
      <c r="M1156" s="141"/>
      <c r="N1156" s="147"/>
      <c r="O1156" s="147"/>
      <c r="P1156" s="147"/>
      <c r="Q1156" s="129"/>
      <c r="R1156" s="129"/>
      <c r="S1156" s="141"/>
      <c r="T1156" s="145"/>
      <c r="U1156" s="139"/>
      <c r="V1156" s="139"/>
      <c r="W1156" s="128"/>
    </row>
    <row r="1157" s="124" customFormat="true" ht="18" hidden="false" customHeight="true" outlineLevel="0" collapsed="false">
      <c r="B1157" s="129"/>
      <c r="C1157" s="129"/>
      <c r="D1157" s="129"/>
      <c r="E1157" s="3"/>
      <c r="F1157" s="130"/>
      <c r="G1157" s="141"/>
      <c r="H1157" s="141"/>
      <c r="I1157" s="141"/>
      <c r="J1157" s="141"/>
      <c r="K1157" s="141"/>
      <c r="L1157" s="141"/>
      <c r="M1157" s="141"/>
      <c r="N1157" s="147"/>
      <c r="O1157" s="147"/>
      <c r="P1157" s="147"/>
      <c r="Q1157" s="129"/>
      <c r="R1157" s="129"/>
      <c r="S1157" s="141"/>
      <c r="T1157" s="145"/>
      <c r="U1157" s="139"/>
      <c r="V1157" s="139"/>
      <c r="W1157" s="128"/>
    </row>
    <row r="1158" s="124" customFormat="true" ht="18" hidden="false" customHeight="true" outlineLevel="0" collapsed="false">
      <c r="B1158" s="129"/>
      <c r="C1158" s="129"/>
      <c r="D1158" s="129"/>
      <c r="E1158" s="3"/>
      <c r="F1158" s="130"/>
      <c r="G1158" s="141"/>
      <c r="H1158" s="141"/>
      <c r="I1158" s="141"/>
      <c r="J1158" s="141"/>
      <c r="K1158" s="141"/>
      <c r="L1158" s="141"/>
      <c r="M1158" s="141"/>
      <c r="N1158" s="147"/>
      <c r="O1158" s="147"/>
      <c r="P1158" s="147"/>
      <c r="Q1158" s="129"/>
      <c r="R1158" s="129"/>
      <c r="S1158" s="141"/>
      <c r="T1158" s="145"/>
      <c r="U1158" s="139"/>
      <c r="V1158" s="139"/>
      <c r="W1158" s="128"/>
    </row>
    <row r="1159" s="124" customFormat="true" ht="18" hidden="false" customHeight="true" outlineLevel="0" collapsed="false">
      <c r="B1159" s="129"/>
      <c r="C1159" s="129"/>
      <c r="D1159" s="129"/>
      <c r="E1159" s="3"/>
      <c r="F1159" s="130"/>
      <c r="G1159" s="141"/>
      <c r="H1159" s="141"/>
      <c r="I1159" s="141"/>
      <c r="J1159" s="141"/>
      <c r="K1159" s="141"/>
      <c r="L1159" s="141"/>
      <c r="M1159" s="141"/>
      <c r="N1159" s="147"/>
      <c r="O1159" s="147"/>
      <c r="P1159" s="147"/>
      <c r="Q1159" s="129"/>
      <c r="R1159" s="129"/>
      <c r="S1159" s="141"/>
      <c r="T1159" s="145"/>
      <c r="U1159" s="139"/>
      <c r="V1159" s="139"/>
      <c r="W1159" s="128"/>
    </row>
    <row r="1160" s="124" customFormat="true" ht="18" hidden="false" customHeight="true" outlineLevel="0" collapsed="false">
      <c r="B1160" s="129"/>
      <c r="C1160" s="129"/>
      <c r="D1160" s="129"/>
      <c r="E1160" s="3"/>
      <c r="F1160" s="130"/>
      <c r="G1160" s="141"/>
      <c r="H1160" s="141"/>
      <c r="I1160" s="141"/>
      <c r="J1160" s="141"/>
      <c r="K1160" s="141"/>
      <c r="L1160" s="141"/>
      <c r="M1160" s="141"/>
      <c r="N1160" s="147"/>
      <c r="O1160" s="147"/>
      <c r="P1160" s="147"/>
      <c r="Q1160" s="129"/>
      <c r="R1160" s="129"/>
      <c r="S1160" s="141"/>
      <c r="T1160" s="145"/>
      <c r="U1160" s="139"/>
      <c r="V1160" s="139"/>
      <c r="W1160" s="128"/>
    </row>
    <row r="1161" s="124" customFormat="true" ht="18" hidden="false" customHeight="true" outlineLevel="0" collapsed="false">
      <c r="B1161" s="129"/>
      <c r="C1161" s="129"/>
      <c r="D1161" s="129"/>
      <c r="E1161" s="3"/>
      <c r="F1161" s="130"/>
      <c r="G1161" s="141"/>
      <c r="H1161" s="141"/>
      <c r="I1161" s="141"/>
      <c r="J1161" s="141"/>
      <c r="K1161" s="141"/>
      <c r="L1161" s="141"/>
      <c r="M1161" s="141"/>
      <c r="N1161" s="147"/>
      <c r="O1161" s="147"/>
      <c r="P1161" s="147"/>
      <c r="Q1161" s="129"/>
      <c r="R1161" s="129"/>
      <c r="S1161" s="141"/>
      <c r="T1161" s="145"/>
      <c r="U1161" s="139"/>
      <c r="V1161" s="139"/>
      <c r="W1161" s="128"/>
    </row>
    <row r="1162" s="124" customFormat="true" ht="18" hidden="false" customHeight="true" outlineLevel="0" collapsed="false">
      <c r="B1162" s="129"/>
      <c r="C1162" s="129"/>
      <c r="D1162" s="129"/>
      <c r="E1162" s="3"/>
      <c r="F1162" s="130"/>
      <c r="G1162" s="141"/>
      <c r="H1162" s="141"/>
      <c r="I1162" s="141"/>
      <c r="J1162" s="141"/>
      <c r="K1162" s="141"/>
      <c r="L1162" s="141"/>
      <c r="M1162" s="141"/>
      <c r="N1162" s="147"/>
      <c r="O1162" s="147"/>
      <c r="P1162" s="147"/>
      <c r="Q1162" s="129"/>
      <c r="R1162" s="129"/>
      <c r="S1162" s="141"/>
      <c r="T1162" s="145"/>
      <c r="U1162" s="139"/>
      <c r="V1162" s="139"/>
      <c r="W1162" s="128"/>
    </row>
    <row r="1163" s="124" customFormat="true" ht="18" hidden="false" customHeight="true" outlineLevel="0" collapsed="false">
      <c r="B1163" s="129"/>
      <c r="C1163" s="129"/>
      <c r="D1163" s="129"/>
      <c r="E1163" s="3"/>
      <c r="F1163" s="130"/>
      <c r="G1163" s="141"/>
      <c r="H1163" s="141"/>
      <c r="I1163" s="141"/>
      <c r="J1163" s="141"/>
      <c r="K1163" s="141"/>
      <c r="L1163" s="141"/>
      <c r="M1163" s="141"/>
      <c r="N1163" s="147"/>
      <c r="O1163" s="147"/>
      <c r="P1163" s="147"/>
      <c r="Q1163" s="129"/>
      <c r="R1163" s="129"/>
      <c r="S1163" s="141"/>
      <c r="T1163" s="145"/>
      <c r="U1163" s="139"/>
      <c r="V1163" s="139"/>
      <c r="W1163" s="128"/>
    </row>
    <row r="1164" s="124" customFormat="true" ht="18" hidden="false" customHeight="true" outlineLevel="0" collapsed="false">
      <c r="B1164" s="129"/>
      <c r="C1164" s="129"/>
      <c r="D1164" s="129"/>
      <c r="E1164" s="3"/>
      <c r="F1164" s="130"/>
      <c r="G1164" s="141"/>
      <c r="H1164" s="141"/>
      <c r="I1164" s="141"/>
      <c r="J1164" s="141"/>
      <c r="K1164" s="141"/>
      <c r="L1164" s="141"/>
      <c r="M1164" s="141"/>
      <c r="N1164" s="147"/>
      <c r="O1164" s="147"/>
      <c r="P1164" s="147"/>
      <c r="Q1164" s="129"/>
      <c r="R1164" s="129"/>
      <c r="S1164" s="141"/>
      <c r="T1164" s="145"/>
      <c r="U1164" s="139"/>
      <c r="V1164" s="139"/>
      <c r="W1164" s="128"/>
    </row>
    <row r="1165" s="124" customFormat="true" ht="18" hidden="false" customHeight="true" outlineLevel="0" collapsed="false">
      <c r="B1165" s="129"/>
      <c r="C1165" s="129"/>
      <c r="D1165" s="129"/>
      <c r="E1165" s="3"/>
      <c r="F1165" s="130"/>
      <c r="G1165" s="141"/>
      <c r="H1165" s="141"/>
      <c r="I1165" s="141"/>
      <c r="J1165" s="141"/>
      <c r="K1165" s="141"/>
      <c r="L1165" s="141"/>
      <c r="M1165" s="141"/>
      <c r="N1165" s="147"/>
      <c r="O1165" s="147"/>
      <c r="P1165" s="147"/>
      <c r="Q1165" s="129"/>
      <c r="R1165" s="129"/>
      <c r="S1165" s="141"/>
      <c r="T1165" s="145"/>
      <c r="U1165" s="139"/>
      <c r="V1165" s="139"/>
      <c r="W1165" s="128"/>
    </row>
    <row r="1166" s="124" customFormat="true" ht="18" hidden="false" customHeight="true" outlineLevel="0" collapsed="false">
      <c r="B1166" s="129"/>
      <c r="C1166" s="129"/>
      <c r="D1166" s="129"/>
      <c r="E1166" s="3"/>
      <c r="F1166" s="130"/>
      <c r="G1166" s="141"/>
      <c r="H1166" s="141"/>
      <c r="I1166" s="141"/>
      <c r="J1166" s="141"/>
      <c r="K1166" s="141"/>
      <c r="L1166" s="141"/>
      <c r="M1166" s="141"/>
      <c r="N1166" s="147"/>
      <c r="O1166" s="147"/>
      <c r="P1166" s="147"/>
      <c r="Q1166" s="129"/>
      <c r="R1166" s="129"/>
      <c r="S1166" s="141"/>
      <c r="T1166" s="145"/>
      <c r="U1166" s="139"/>
      <c r="V1166" s="139"/>
      <c r="W1166" s="128"/>
    </row>
    <row r="1167" s="124" customFormat="true" ht="18" hidden="false" customHeight="true" outlineLevel="0" collapsed="false">
      <c r="B1167" s="129"/>
      <c r="C1167" s="129"/>
      <c r="D1167" s="129"/>
      <c r="E1167" s="3"/>
      <c r="F1167" s="130"/>
      <c r="G1167" s="141"/>
      <c r="H1167" s="141"/>
      <c r="I1167" s="141"/>
      <c r="J1167" s="141"/>
      <c r="K1167" s="141"/>
      <c r="L1167" s="141"/>
      <c r="M1167" s="141"/>
      <c r="N1167" s="147"/>
      <c r="O1167" s="147"/>
      <c r="P1167" s="147"/>
      <c r="Q1167" s="129"/>
      <c r="R1167" s="129"/>
      <c r="S1167" s="141"/>
      <c r="T1167" s="145"/>
      <c r="U1167" s="139"/>
      <c r="V1167" s="139"/>
      <c r="W1167" s="128"/>
    </row>
    <row r="1168" s="124" customFormat="true" ht="18" hidden="false" customHeight="true" outlineLevel="0" collapsed="false">
      <c r="B1168" s="129"/>
      <c r="C1168" s="129"/>
      <c r="D1168" s="129"/>
      <c r="E1168" s="3"/>
      <c r="F1168" s="130"/>
      <c r="G1168" s="141"/>
      <c r="H1168" s="141"/>
      <c r="I1168" s="141"/>
      <c r="J1168" s="141"/>
      <c r="K1168" s="141"/>
      <c r="L1168" s="141"/>
      <c r="M1168" s="141"/>
      <c r="N1168" s="147"/>
      <c r="O1168" s="147"/>
      <c r="P1168" s="147"/>
      <c r="Q1168" s="129"/>
      <c r="R1168" s="129"/>
      <c r="S1168" s="141"/>
      <c r="T1168" s="145"/>
      <c r="U1168" s="139"/>
      <c r="V1168" s="139"/>
      <c r="W1168" s="128"/>
    </row>
    <row r="1169" s="124" customFormat="true" ht="18" hidden="false" customHeight="true" outlineLevel="0" collapsed="false">
      <c r="B1169" s="129"/>
      <c r="C1169" s="129"/>
      <c r="D1169" s="129"/>
      <c r="E1169" s="3"/>
      <c r="F1169" s="130"/>
      <c r="G1169" s="141"/>
      <c r="H1169" s="141"/>
      <c r="I1169" s="141"/>
      <c r="J1169" s="141"/>
      <c r="K1169" s="141"/>
      <c r="L1169" s="141"/>
      <c r="M1169" s="141"/>
      <c r="N1169" s="147"/>
      <c r="O1169" s="147"/>
      <c r="P1169" s="147"/>
      <c r="Q1169" s="129"/>
      <c r="R1169" s="129"/>
      <c r="S1169" s="141"/>
      <c r="T1169" s="145"/>
      <c r="U1169" s="139"/>
      <c r="V1169" s="139"/>
      <c r="W1169" s="128"/>
    </row>
    <row r="1170" s="124" customFormat="true" ht="18" hidden="false" customHeight="true" outlineLevel="0" collapsed="false">
      <c r="B1170" s="129"/>
      <c r="C1170" s="129"/>
      <c r="D1170" s="129"/>
      <c r="E1170" s="3"/>
      <c r="F1170" s="130"/>
      <c r="G1170" s="141"/>
      <c r="H1170" s="141"/>
      <c r="I1170" s="141"/>
      <c r="J1170" s="141"/>
      <c r="K1170" s="141"/>
      <c r="L1170" s="141"/>
      <c r="M1170" s="141"/>
      <c r="N1170" s="147"/>
      <c r="O1170" s="147"/>
      <c r="P1170" s="147"/>
      <c r="Q1170" s="129"/>
      <c r="R1170" s="129"/>
      <c r="S1170" s="141"/>
      <c r="T1170" s="145"/>
      <c r="U1170" s="139"/>
      <c r="V1170" s="139"/>
      <c r="W1170" s="128"/>
    </row>
    <row r="1171" s="124" customFormat="true" ht="18" hidden="false" customHeight="true" outlineLevel="0" collapsed="false">
      <c r="B1171" s="129"/>
      <c r="C1171" s="129"/>
      <c r="D1171" s="129"/>
      <c r="E1171" s="3"/>
      <c r="F1171" s="130"/>
      <c r="G1171" s="141"/>
      <c r="H1171" s="141"/>
      <c r="I1171" s="141"/>
      <c r="J1171" s="141"/>
      <c r="K1171" s="141"/>
      <c r="L1171" s="141"/>
      <c r="M1171" s="141"/>
      <c r="N1171" s="147"/>
      <c r="O1171" s="147"/>
      <c r="P1171" s="147"/>
      <c r="Q1171" s="129"/>
      <c r="R1171" s="129"/>
      <c r="S1171" s="141"/>
      <c r="T1171" s="145"/>
      <c r="U1171" s="139"/>
      <c r="V1171" s="139"/>
      <c r="W1171" s="128"/>
    </row>
    <row r="1172" s="124" customFormat="true" ht="18" hidden="false" customHeight="true" outlineLevel="0" collapsed="false">
      <c r="B1172" s="129"/>
      <c r="C1172" s="129"/>
      <c r="D1172" s="129"/>
      <c r="E1172" s="3"/>
      <c r="F1172" s="130"/>
      <c r="G1172" s="141"/>
      <c r="H1172" s="141"/>
      <c r="I1172" s="141"/>
      <c r="J1172" s="141"/>
      <c r="K1172" s="141"/>
      <c r="L1172" s="141"/>
      <c r="M1172" s="141"/>
      <c r="N1172" s="147"/>
      <c r="O1172" s="147"/>
      <c r="P1172" s="147"/>
      <c r="Q1172" s="129"/>
      <c r="R1172" s="129"/>
      <c r="S1172" s="141"/>
      <c r="T1172" s="145"/>
      <c r="U1172" s="139"/>
      <c r="V1172" s="139"/>
      <c r="W1172" s="128"/>
    </row>
    <row r="1173" s="124" customFormat="true" ht="18" hidden="false" customHeight="true" outlineLevel="0" collapsed="false">
      <c r="B1173" s="129"/>
      <c r="C1173" s="129"/>
      <c r="D1173" s="129"/>
      <c r="E1173" s="3"/>
      <c r="F1173" s="130"/>
      <c r="G1173" s="141"/>
      <c r="H1173" s="141"/>
      <c r="I1173" s="141"/>
      <c r="J1173" s="141"/>
      <c r="K1173" s="141"/>
      <c r="L1173" s="141"/>
      <c r="M1173" s="141"/>
      <c r="N1173" s="147"/>
      <c r="O1173" s="147"/>
      <c r="P1173" s="147"/>
      <c r="Q1173" s="129"/>
      <c r="R1173" s="129"/>
      <c r="S1173" s="141"/>
      <c r="T1173" s="145"/>
      <c r="U1173" s="139"/>
      <c r="V1173" s="139"/>
      <c r="W1173" s="128"/>
    </row>
    <row r="1174" s="124" customFormat="true" ht="18" hidden="false" customHeight="true" outlineLevel="0" collapsed="false">
      <c r="B1174" s="129"/>
      <c r="C1174" s="129"/>
      <c r="D1174" s="129"/>
      <c r="E1174" s="3"/>
      <c r="F1174" s="130"/>
      <c r="G1174" s="141"/>
      <c r="H1174" s="141"/>
      <c r="I1174" s="141"/>
      <c r="J1174" s="141"/>
      <c r="K1174" s="141"/>
      <c r="L1174" s="141"/>
      <c r="M1174" s="141"/>
      <c r="N1174" s="147"/>
      <c r="O1174" s="147"/>
      <c r="P1174" s="147"/>
      <c r="Q1174" s="129"/>
      <c r="R1174" s="129"/>
      <c r="S1174" s="141"/>
      <c r="T1174" s="145"/>
      <c r="U1174" s="139"/>
      <c r="V1174" s="139"/>
      <c r="W1174" s="128"/>
    </row>
    <row r="1175" s="124" customFormat="true" ht="18" hidden="false" customHeight="true" outlineLevel="0" collapsed="false">
      <c r="B1175" s="129"/>
      <c r="C1175" s="129"/>
      <c r="D1175" s="129"/>
      <c r="E1175" s="3"/>
      <c r="F1175" s="130"/>
      <c r="G1175" s="141"/>
      <c r="H1175" s="141"/>
      <c r="I1175" s="141"/>
      <c r="J1175" s="141"/>
      <c r="K1175" s="141"/>
      <c r="L1175" s="141"/>
      <c r="M1175" s="141"/>
      <c r="N1175" s="147"/>
      <c r="O1175" s="147"/>
      <c r="P1175" s="147"/>
      <c r="Q1175" s="129"/>
      <c r="R1175" s="129"/>
      <c r="S1175" s="141"/>
      <c r="T1175" s="145"/>
      <c r="U1175" s="139"/>
      <c r="V1175" s="139"/>
      <c r="W1175" s="128"/>
    </row>
    <row r="1176" s="124" customFormat="true" ht="18" hidden="false" customHeight="true" outlineLevel="0" collapsed="false">
      <c r="B1176" s="129"/>
      <c r="C1176" s="129"/>
      <c r="D1176" s="129"/>
      <c r="E1176" s="3"/>
      <c r="F1176" s="130"/>
      <c r="G1176" s="141"/>
      <c r="H1176" s="141"/>
      <c r="I1176" s="141"/>
      <c r="J1176" s="141"/>
      <c r="K1176" s="141"/>
      <c r="L1176" s="141"/>
      <c r="M1176" s="141"/>
      <c r="N1176" s="147"/>
      <c r="O1176" s="147"/>
      <c r="P1176" s="147"/>
      <c r="Q1176" s="129"/>
      <c r="R1176" s="129"/>
      <c r="S1176" s="141"/>
      <c r="T1176" s="145"/>
      <c r="U1176" s="139"/>
      <c r="V1176" s="139"/>
      <c r="W1176" s="128"/>
    </row>
    <row r="1177" s="124" customFormat="true" ht="18" hidden="false" customHeight="true" outlineLevel="0" collapsed="false">
      <c r="B1177" s="129"/>
      <c r="C1177" s="129"/>
      <c r="D1177" s="129"/>
      <c r="E1177" s="3"/>
      <c r="F1177" s="130"/>
      <c r="G1177" s="141"/>
      <c r="H1177" s="141"/>
      <c r="I1177" s="141"/>
      <c r="J1177" s="141"/>
      <c r="K1177" s="141"/>
      <c r="L1177" s="141"/>
      <c r="M1177" s="141"/>
      <c r="N1177" s="147"/>
      <c r="O1177" s="147"/>
      <c r="P1177" s="147"/>
      <c r="Q1177" s="129"/>
      <c r="R1177" s="129"/>
      <c r="S1177" s="141"/>
      <c r="T1177" s="145"/>
      <c r="U1177" s="139"/>
      <c r="V1177" s="139"/>
      <c r="W1177" s="128"/>
    </row>
    <row r="1178" s="124" customFormat="true" ht="18" hidden="false" customHeight="true" outlineLevel="0" collapsed="false">
      <c r="B1178" s="129"/>
      <c r="C1178" s="129"/>
      <c r="D1178" s="129"/>
      <c r="E1178" s="3"/>
      <c r="F1178" s="130"/>
      <c r="G1178" s="141"/>
      <c r="H1178" s="141"/>
      <c r="I1178" s="141"/>
      <c r="J1178" s="141"/>
      <c r="K1178" s="141"/>
      <c r="L1178" s="141"/>
      <c r="M1178" s="141"/>
      <c r="N1178" s="147"/>
      <c r="O1178" s="147"/>
      <c r="P1178" s="147"/>
      <c r="Q1178" s="129"/>
      <c r="R1178" s="129"/>
      <c r="S1178" s="141"/>
      <c r="T1178" s="145"/>
      <c r="U1178" s="139"/>
      <c r="V1178" s="139"/>
      <c r="W1178" s="128"/>
    </row>
    <row r="1179" s="124" customFormat="true" ht="18" hidden="false" customHeight="true" outlineLevel="0" collapsed="false">
      <c r="B1179" s="129"/>
      <c r="C1179" s="129"/>
      <c r="D1179" s="129"/>
      <c r="E1179" s="3"/>
      <c r="F1179" s="130"/>
      <c r="G1179" s="141"/>
      <c r="H1179" s="141"/>
      <c r="I1179" s="141"/>
      <c r="J1179" s="141"/>
      <c r="K1179" s="141"/>
      <c r="L1179" s="141"/>
      <c r="M1179" s="141"/>
      <c r="N1179" s="147"/>
      <c r="O1179" s="147"/>
      <c r="P1179" s="147"/>
      <c r="Q1179" s="129"/>
      <c r="R1179" s="129"/>
      <c r="S1179" s="141"/>
      <c r="T1179" s="145"/>
      <c r="U1179" s="139"/>
      <c r="V1179" s="139"/>
      <c r="W1179" s="128"/>
    </row>
    <row r="1180" s="124" customFormat="true" ht="18" hidden="false" customHeight="true" outlineLevel="0" collapsed="false">
      <c r="B1180" s="129"/>
      <c r="C1180" s="129"/>
      <c r="D1180" s="129"/>
      <c r="E1180" s="3"/>
      <c r="F1180" s="130"/>
      <c r="G1180" s="141"/>
      <c r="H1180" s="141"/>
      <c r="I1180" s="141"/>
      <c r="J1180" s="141"/>
      <c r="K1180" s="141"/>
      <c r="L1180" s="141"/>
      <c r="M1180" s="141"/>
      <c r="N1180" s="147"/>
      <c r="O1180" s="147"/>
      <c r="P1180" s="147"/>
      <c r="Q1180" s="129"/>
      <c r="R1180" s="129"/>
      <c r="S1180" s="141"/>
      <c r="T1180" s="145"/>
      <c r="U1180" s="139"/>
      <c r="V1180" s="139"/>
      <c r="W1180" s="128"/>
    </row>
    <row r="1181" s="124" customFormat="true" ht="18" hidden="false" customHeight="true" outlineLevel="0" collapsed="false">
      <c r="B1181" s="129"/>
      <c r="C1181" s="129"/>
      <c r="D1181" s="129"/>
      <c r="E1181" s="3"/>
      <c r="F1181" s="130"/>
      <c r="G1181" s="141"/>
      <c r="H1181" s="141"/>
      <c r="I1181" s="141"/>
      <c r="J1181" s="141"/>
      <c r="K1181" s="141"/>
      <c r="L1181" s="141"/>
      <c r="M1181" s="141"/>
      <c r="N1181" s="147"/>
      <c r="O1181" s="147"/>
      <c r="P1181" s="147"/>
      <c r="Q1181" s="129"/>
      <c r="R1181" s="129"/>
      <c r="S1181" s="141"/>
      <c r="T1181" s="145"/>
      <c r="U1181" s="139"/>
      <c r="V1181" s="139"/>
      <c r="W1181" s="128"/>
    </row>
    <row r="1182" s="124" customFormat="true" ht="18" hidden="false" customHeight="true" outlineLevel="0" collapsed="false">
      <c r="B1182" s="129"/>
      <c r="C1182" s="129"/>
      <c r="D1182" s="129"/>
      <c r="E1182" s="3"/>
      <c r="F1182" s="130"/>
      <c r="G1182" s="141"/>
      <c r="H1182" s="141"/>
      <c r="I1182" s="141"/>
      <c r="J1182" s="141"/>
      <c r="K1182" s="141"/>
      <c r="L1182" s="141"/>
      <c r="M1182" s="141"/>
      <c r="N1182" s="147"/>
      <c r="O1182" s="147"/>
      <c r="P1182" s="147"/>
      <c r="Q1182" s="129"/>
      <c r="R1182" s="129"/>
      <c r="S1182" s="141"/>
      <c r="T1182" s="145"/>
      <c r="U1182" s="139"/>
      <c r="V1182" s="139"/>
      <c r="W1182" s="128"/>
    </row>
    <row r="1183" s="124" customFormat="true" ht="18" hidden="false" customHeight="true" outlineLevel="0" collapsed="false">
      <c r="B1183" s="129"/>
      <c r="C1183" s="129"/>
      <c r="D1183" s="129"/>
      <c r="E1183" s="3"/>
      <c r="F1183" s="130"/>
      <c r="G1183" s="141"/>
      <c r="H1183" s="141"/>
      <c r="I1183" s="141"/>
      <c r="J1183" s="141"/>
      <c r="K1183" s="141"/>
      <c r="L1183" s="141"/>
      <c r="M1183" s="141"/>
      <c r="N1183" s="147"/>
      <c r="O1183" s="147"/>
      <c r="P1183" s="147"/>
      <c r="Q1183" s="129"/>
      <c r="R1183" s="129"/>
      <c r="S1183" s="141"/>
      <c r="T1183" s="145"/>
      <c r="U1183" s="139"/>
      <c r="V1183" s="139"/>
      <c r="W1183" s="128"/>
    </row>
    <row r="1184" s="124" customFormat="true" ht="18" hidden="false" customHeight="true" outlineLevel="0" collapsed="false">
      <c r="B1184" s="129"/>
      <c r="C1184" s="129"/>
      <c r="D1184" s="129"/>
      <c r="E1184" s="3"/>
      <c r="F1184" s="130"/>
      <c r="G1184" s="141"/>
      <c r="H1184" s="141"/>
      <c r="I1184" s="141"/>
      <c r="J1184" s="141"/>
      <c r="K1184" s="141"/>
      <c r="L1184" s="141"/>
      <c r="M1184" s="141"/>
      <c r="N1184" s="147"/>
      <c r="O1184" s="147"/>
      <c r="P1184" s="147"/>
      <c r="Q1184" s="129"/>
      <c r="R1184" s="129"/>
      <c r="S1184" s="141"/>
      <c r="T1184" s="145"/>
      <c r="U1184" s="139"/>
      <c r="V1184" s="139"/>
      <c r="W1184" s="128"/>
    </row>
    <row r="1185" s="124" customFormat="true" ht="18" hidden="false" customHeight="true" outlineLevel="0" collapsed="false">
      <c r="B1185" s="129"/>
      <c r="C1185" s="129"/>
      <c r="D1185" s="129"/>
      <c r="E1185" s="3"/>
      <c r="F1185" s="130"/>
      <c r="G1185" s="141"/>
      <c r="H1185" s="141"/>
      <c r="I1185" s="141"/>
      <c r="J1185" s="141"/>
      <c r="K1185" s="141"/>
      <c r="L1185" s="141"/>
      <c r="M1185" s="141"/>
      <c r="N1185" s="147"/>
      <c r="O1185" s="147"/>
      <c r="P1185" s="147"/>
      <c r="Q1185" s="129"/>
      <c r="R1185" s="129"/>
      <c r="S1185" s="141"/>
      <c r="T1185" s="145"/>
      <c r="U1185" s="139"/>
      <c r="V1185" s="139"/>
      <c r="W1185" s="128"/>
    </row>
    <row r="1186" s="124" customFormat="true" ht="18" hidden="false" customHeight="true" outlineLevel="0" collapsed="false">
      <c r="B1186" s="129"/>
      <c r="C1186" s="129"/>
      <c r="D1186" s="129"/>
      <c r="E1186" s="3"/>
      <c r="F1186" s="130"/>
      <c r="G1186" s="141"/>
      <c r="H1186" s="141"/>
      <c r="I1186" s="141"/>
      <c r="J1186" s="141"/>
      <c r="K1186" s="141"/>
      <c r="L1186" s="141"/>
      <c r="M1186" s="141"/>
      <c r="N1186" s="147"/>
      <c r="O1186" s="147"/>
      <c r="P1186" s="147"/>
      <c r="Q1186" s="129"/>
      <c r="R1186" s="129"/>
      <c r="S1186" s="141"/>
      <c r="T1186" s="145"/>
      <c r="U1186" s="139"/>
      <c r="V1186" s="139"/>
      <c r="W1186" s="128"/>
    </row>
    <row r="1187" s="124" customFormat="true" ht="18" hidden="false" customHeight="true" outlineLevel="0" collapsed="false">
      <c r="B1187" s="129"/>
      <c r="C1187" s="129"/>
      <c r="D1187" s="129"/>
      <c r="E1187" s="3"/>
      <c r="F1187" s="130"/>
      <c r="G1187" s="141"/>
      <c r="H1187" s="141"/>
      <c r="I1187" s="141"/>
      <c r="J1187" s="141"/>
      <c r="K1187" s="141"/>
      <c r="L1187" s="141"/>
      <c r="M1187" s="141"/>
      <c r="N1187" s="147"/>
      <c r="O1187" s="147"/>
      <c r="P1187" s="147"/>
      <c r="Q1187" s="129"/>
      <c r="R1187" s="129"/>
      <c r="S1187" s="141"/>
      <c r="T1187" s="145"/>
      <c r="U1187" s="139"/>
      <c r="V1187" s="139"/>
      <c r="W1187" s="128"/>
    </row>
    <row r="1188" s="124" customFormat="true" ht="18" hidden="false" customHeight="true" outlineLevel="0" collapsed="false">
      <c r="B1188" s="129"/>
      <c r="C1188" s="129"/>
      <c r="D1188" s="129"/>
      <c r="E1188" s="3"/>
      <c r="F1188" s="130"/>
      <c r="G1188" s="141"/>
      <c r="H1188" s="141"/>
      <c r="I1188" s="141"/>
      <c r="J1188" s="141"/>
      <c r="K1188" s="141"/>
      <c r="L1188" s="141"/>
      <c r="M1188" s="141"/>
      <c r="N1188" s="147"/>
      <c r="O1188" s="147"/>
      <c r="P1188" s="147"/>
      <c r="Q1188" s="129"/>
      <c r="R1188" s="129"/>
      <c r="S1188" s="141"/>
      <c r="T1188" s="145"/>
      <c r="U1188" s="139"/>
      <c r="V1188" s="139"/>
      <c r="W1188" s="128"/>
    </row>
    <row r="1189" s="124" customFormat="true" ht="18" hidden="false" customHeight="true" outlineLevel="0" collapsed="false">
      <c r="B1189" s="129"/>
      <c r="C1189" s="129"/>
      <c r="D1189" s="129"/>
      <c r="E1189" s="3"/>
      <c r="F1189" s="130"/>
      <c r="G1189" s="141"/>
      <c r="H1189" s="141"/>
      <c r="I1189" s="141"/>
      <c r="J1189" s="141"/>
      <c r="K1189" s="141"/>
      <c r="L1189" s="141"/>
      <c r="M1189" s="141"/>
      <c r="N1189" s="147"/>
      <c r="O1189" s="147"/>
      <c r="P1189" s="147"/>
      <c r="Q1189" s="129"/>
      <c r="R1189" s="129"/>
      <c r="S1189" s="141"/>
      <c r="T1189" s="145"/>
      <c r="U1189" s="139"/>
      <c r="V1189" s="139"/>
      <c r="W1189" s="128"/>
    </row>
    <row r="1190" s="124" customFormat="true" ht="18" hidden="false" customHeight="true" outlineLevel="0" collapsed="false">
      <c r="B1190" s="129"/>
      <c r="C1190" s="129"/>
      <c r="D1190" s="129"/>
      <c r="E1190" s="3"/>
      <c r="F1190" s="130"/>
      <c r="G1190" s="141"/>
      <c r="H1190" s="141"/>
      <c r="I1190" s="141"/>
      <c r="J1190" s="141"/>
      <c r="K1190" s="141"/>
      <c r="L1190" s="141"/>
      <c r="M1190" s="141"/>
      <c r="N1190" s="147"/>
      <c r="O1190" s="147"/>
      <c r="P1190" s="147"/>
      <c r="Q1190" s="129"/>
      <c r="R1190" s="129"/>
      <c r="S1190" s="141"/>
      <c r="T1190" s="145"/>
      <c r="U1190" s="139"/>
      <c r="V1190" s="139"/>
      <c r="W1190" s="128"/>
    </row>
    <row r="1191" s="124" customFormat="true" ht="18" hidden="false" customHeight="true" outlineLevel="0" collapsed="false">
      <c r="B1191" s="129"/>
      <c r="C1191" s="129"/>
      <c r="D1191" s="129"/>
      <c r="E1191" s="3"/>
      <c r="F1191" s="130"/>
      <c r="G1191" s="141"/>
      <c r="H1191" s="141"/>
      <c r="I1191" s="141"/>
      <c r="J1191" s="141"/>
      <c r="K1191" s="141"/>
      <c r="L1191" s="141"/>
      <c r="M1191" s="141"/>
      <c r="N1191" s="147"/>
      <c r="O1191" s="147"/>
      <c r="P1191" s="147"/>
      <c r="Q1191" s="129"/>
      <c r="R1191" s="129"/>
      <c r="S1191" s="141"/>
      <c r="T1191" s="145"/>
      <c r="U1191" s="139"/>
      <c r="V1191" s="139"/>
      <c r="W1191" s="128"/>
    </row>
    <row r="1192" s="124" customFormat="true" ht="18" hidden="false" customHeight="true" outlineLevel="0" collapsed="false">
      <c r="B1192" s="129"/>
      <c r="C1192" s="129"/>
      <c r="D1192" s="129"/>
      <c r="E1192" s="3"/>
      <c r="F1192" s="130"/>
      <c r="G1192" s="141"/>
      <c r="H1192" s="141"/>
      <c r="I1192" s="141"/>
      <c r="J1192" s="141"/>
      <c r="K1192" s="141"/>
      <c r="L1192" s="141"/>
      <c r="M1192" s="141"/>
      <c r="N1192" s="147"/>
      <c r="O1192" s="147"/>
      <c r="P1192" s="147"/>
      <c r="Q1192" s="129"/>
      <c r="R1192" s="129"/>
      <c r="S1192" s="141"/>
      <c r="T1192" s="145"/>
      <c r="U1192" s="139"/>
      <c r="V1192" s="139"/>
      <c r="W1192" s="128"/>
    </row>
    <row r="1193" s="124" customFormat="true" ht="18" hidden="false" customHeight="true" outlineLevel="0" collapsed="false">
      <c r="B1193" s="129"/>
      <c r="C1193" s="129"/>
      <c r="D1193" s="129"/>
      <c r="E1193" s="3"/>
      <c r="F1193" s="130"/>
      <c r="G1193" s="141"/>
      <c r="H1193" s="141"/>
      <c r="I1193" s="141"/>
      <c r="J1193" s="141"/>
      <c r="K1193" s="141"/>
      <c r="L1193" s="141"/>
      <c r="M1193" s="141"/>
      <c r="N1193" s="147"/>
      <c r="O1193" s="147"/>
      <c r="P1193" s="147"/>
      <c r="Q1193" s="129"/>
      <c r="R1193" s="129"/>
      <c r="S1193" s="141"/>
      <c r="T1193" s="145"/>
      <c r="U1193" s="139"/>
      <c r="V1193" s="139"/>
      <c r="W1193" s="128"/>
    </row>
    <row r="1194" s="124" customFormat="true" ht="18" hidden="false" customHeight="true" outlineLevel="0" collapsed="false">
      <c r="B1194" s="129"/>
      <c r="C1194" s="129"/>
      <c r="D1194" s="129"/>
      <c r="E1194" s="3"/>
      <c r="F1194" s="130"/>
      <c r="G1194" s="141"/>
      <c r="H1194" s="141"/>
      <c r="I1194" s="141"/>
      <c r="J1194" s="141"/>
      <c r="K1194" s="141"/>
      <c r="L1194" s="141"/>
      <c r="M1194" s="141"/>
      <c r="N1194" s="147"/>
      <c r="O1194" s="147"/>
      <c r="P1194" s="147"/>
      <c r="Q1194" s="129"/>
      <c r="R1194" s="129"/>
      <c r="S1194" s="141"/>
      <c r="T1194" s="145"/>
      <c r="U1194" s="139"/>
      <c r="V1194" s="139"/>
      <c r="W1194" s="128"/>
    </row>
    <row r="1195" s="124" customFormat="true" ht="18" hidden="false" customHeight="true" outlineLevel="0" collapsed="false">
      <c r="B1195" s="129"/>
      <c r="C1195" s="129"/>
      <c r="D1195" s="129"/>
      <c r="E1195" s="3"/>
      <c r="F1195" s="130"/>
      <c r="G1195" s="141"/>
      <c r="H1195" s="141"/>
      <c r="I1195" s="141"/>
      <c r="J1195" s="141"/>
      <c r="K1195" s="141"/>
      <c r="L1195" s="141"/>
      <c r="M1195" s="141"/>
      <c r="N1195" s="147"/>
      <c r="O1195" s="147"/>
      <c r="P1195" s="147"/>
      <c r="Q1195" s="129"/>
      <c r="R1195" s="129"/>
      <c r="S1195" s="141"/>
      <c r="T1195" s="145"/>
      <c r="U1195" s="139"/>
      <c r="V1195" s="139"/>
      <c r="W1195" s="128"/>
    </row>
    <row r="1196" s="124" customFormat="true" ht="18" hidden="false" customHeight="true" outlineLevel="0" collapsed="false">
      <c r="B1196" s="129"/>
      <c r="C1196" s="129"/>
      <c r="D1196" s="129"/>
      <c r="E1196" s="3"/>
      <c r="F1196" s="130"/>
      <c r="G1196" s="141"/>
      <c r="H1196" s="141"/>
      <c r="I1196" s="141"/>
      <c r="J1196" s="141"/>
      <c r="K1196" s="141"/>
      <c r="L1196" s="141"/>
      <c r="M1196" s="141"/>
      <c r="N1196" s="147"/>
      <c r="O1196" s="147"/>
      <c r="P1196" s="147"/>
      <c r="Q1196" s="129"/>
      <c r="R1196" s="129"/>
      <c r="S1196" s="141"/>
      <c r="T1196" s="145"/>
      <c r="U1196" s="139"/>
      <c r="V1196" s="139"/>
      <c r="W1196" s="128"/>
    </row>
    <row r="1197" s="124" customFormat="true" ht="18" hidden="false" customHeight="true" outlineLevel="0" collapsed="false">
      <c r="B1197" s="129"/>
      <c r="C1197" s="129"/>
      <c r="D1197" s="129"/>
      <c r="E1197" s="3"/>
      <c r="F1197" s="130"/>
      <c r="G1197" s="141"/>
      <c r="H1197" s="141"/>
      <c r="I1197" s="141"/>
      <c r="J1197" s="141"/>
      <c r="K1197" s="141"/>
      <c r="L1197" s="141"/>
      <c r="M1197" s="141"/>
      <c r="N1197" s="147"/>
      <c r="O1197" s="147"/>
      <c r="P1197" s="147"/>
      <c r="Q1197" s="129"/>
      <c r="R1197" s="129"/>
      <c r="S1197" s="141"/>
      <c r="T1197" s="145"/>
      <c r="U1197" s="139"/>
      <c r="V1197" s="139"/>
      <c r="W1197" s="128"/>
    </row>
    <row r="1198" s="124" customFormat="true" ht="18" hidden="false" customHeight="true" outlineLevel="0" collapsed="false">
      <c r="B1198" s="129"/>
      <c r="C1198" s="129"/>
      <c r="D1198" s="129"/>
      <c r="E1198" s="3"/>
      <c r="F1198" s="130"/>
      <c r="G1198" s="141"/>
      <c r="H1198" s="141"/>
      <c r="I1198" s="141"/>
      <c r="J1198" s="141"/>
      <c r="K1198" s="141"/>
      <c r="L1198" s="141"/>
      <c r="M1198" s="141"/>
      <c r="N1198" s="147"/>
      <c r="O1198" s="147"/>
      <c r="P1198" s="147"/>
      <c r="Q1198" s="129"/>
      <c r="R1198" s="129"/>
      <c r="S1198" s="141"/>
      <c r="T1198" s="145"/>
      <c r="U1198" s="139"/>
      <c r="V1198" s="139"/>
      <c r="W1198" s="128"/>
    </row>
    <row r="1199" s="124" customFormat="true" ht="18" hidden="false" customHeight="true" outlineLevel="0" collapsed="false">
      <c r="B1199" s="129"/>
      <c r="C1199" s="129"/>
      <c r="D1199" s="129"/>
      <c r="E1199" s="3"/>
      <c r="F1199" s="130"/>
      <c r="G1199" s="141"/>
      <c r="H1199" s="141"/>
      <c r="I1199" s="141"/>
      <c r="J1199" s="141"/>
      <c r="K1199" s="141"/>
      <c r="L1199" s="141"/>
      <c r="M1199" s="141"/>
      <c r="N1199" s="147"/>
      <c r="O1199" s="147"/>
      <c r="P1199" s="147"/>
      <c r="Q1199" s="129"/>
      <c r="R1199" s="129"/>
      <c r="S1199" s="141"/>
      <c r="T1199" s="145"/>
      <c r="U1199" s="139"/>
      <c r="V1199" s="139"/>
      <c r="W1199" s="128"/>
    </row>
    <row r="1200" s="124" customFormat="true" ht="18" hidden="false" customHeight="true" outlineLevel="0" collapsed="false">
      <c r="B1200" s="129"/>
      <c r="C1200" s="129"/>
      <c r="D1200" s="129"/>
      <c r="E1200" s="3"/>
      <c r="F1200" s="130"/>
      <c r="G1200" s="141"/>
      <c r="H1200" s="141"/>
      <c r="I1200" s="141"/>
      <c r="J1200" s="141"/>
      <c r="K1200" s="141"/>
      <c r="L1200" s="141"/>
      <c r="M1200" s="141"/>
      <c r="N1200" s="147"/>
      <c r="O1200" s="147"/>
      <c r="P1200" s="147"/>
      <c r="Q1200" s="129"/>
      <c r="R1200" s="129"/>
      <c r="S1200" s="141"/>
      <c r="T1200" s="145"/>
      <c r="U1200" s="139"/>
      <c r="V1200" s="139"/>
      <c r="W1200" s="128"/>
    </row>
    <row r="1201" s="124" customFormat="true" ht="18" hidden="false" customHeight="true" outlineLevel="0" collapsed="false">
      <c r="B1201" s="129"/>
      <c r="C1201" s="129"/>
      <c r="D1201" s="129"/>
      <c r="E1201" s="3"/>
      <c r="F1201" s="130"/>
      <c r="G1201" s="141"/>
      <c r="H1201" s="141"/>
      <c r="I1201" s="141"/>
      <c r="J1201" s="141"/>
      <c r="K1201" s="141"/>
      <c r="L1201" s="141"/>
      <c r="M1201" s="141"/>
      <c r="N1201" s="147"/>
      <c r="O1201" s="147"/>
      <c r="P1201" s="147"/>
      <c r="Q1201" s="129"/>
      <c r="R1201" s="129"/>
      <c r="S1201" s="141"/>
      <c r="T1201" s="145"/>
      <c r="U1201" s="139"/>
      <c r="V1201" s="139"/>
      <c r="W1201" s="128"/>
    </row>
    <row r="1202" s="124" customFormat="true" ht="18" hidden="false" customHeight="true" outlineLevel="0" collapsed="false">
      <c r="B1202" s="129"/>
      <c r="C1202" s="129"/>
      <c r="D1202" s="129"/>
      <c r="E1202" s="3"/>
      <c r="F1202" s="130"/>
      <c r="G1202" s="141"/>
      <c r="H1202" s="141"/>
      <c r="I1202" s="141"/>
      <c r="J1202" s="141"/>
      <c r="K1202" s="141"/>
      <c r="L1202" s="141"/>
      <c r="M1202" s="141"/>
      <c r="N1202" s="147"/>
      <c r="O1202" s="147"/>
      <c r="P1202" s="147"/>
      <c r="Q1202" s="129"/>
      <c r="R1202" s="129"/>
      <c r="S1202" s="141"/>
      <c r="T1202" s="145"/>
      <c r="U1202" s="139"/>
      <c r="V1202" s="139"/>
      <c r="W1202" s="128"/>
    </row>
    <row r="1203" s="124" customFormat="true" ht="18" hidden="false" customHeight="true" outlineLevel="0" collapsed="false">
      <c r="B1203" s="129"/>
      <c r="C1203" s="129"/>
      <c r="D1203" s="129"/>
      <c r="E1203" s="3"/>
      <c r="F1203" s="130"/>
      <c r="G1203" s="141"/>
      <c r="H1203" s="141"/>
      <c r="I1203" s="141"/>
      <c r="J1203" s="141"/>
      <c r="K1203" s="141"/>
      <c r="L1203" s="141"/>
      <c r="M1203" s="141"/>
      <c r="N1203" s="147"/>
      <c r="O1203" s="147"/>
      <c r="P1203" s="147"/>
      <c r="Q1203" s="129"/>
      <c r="R1203" s="129"/>
      <c r="S1203" s="141"/>
      <c r="T1203" s="145"/>
      <c r="U1203" s="139"/>
      <c r="V1203" s="139"/>
      <c r="W1203" s="128"/>
    </row>
    <row r="1204" s="124" customFormat="true" ht="18" hidden="false" customHeight="true" outlineLevel="0" collapsed="false">
      <c r="B1204" s="129"/>
      <c r="C1204" s="129"/>
      <c r="D1204" s="129"/>
      <c r="E1204" s="3"/>
      <c r="F1204" s="130"/>
      <c r="G1204" s="141"/>
      <c r="H1204" s="141"/>
      <c r="I1204" s="141"/>
      <c r="J1204" s="141"/>
      <c r="K1204" s="141"/>
      <c r="L1204" s="141"/>
      <c r="M1204" s="141"/>
      <c r="N1204" s="147"/>
      <c r="O1204" s="147"/>
      <c r="P1204" s="147"/>
      <c r="Q1204" s="129"/>
      <c r="R1204" s="129"/>
      <c r="S1204" s="141"/>
      <c r="T1204" s="145"/>
      <c r="U1204" s="139"/>
      <c r="V1204" s="139"/>
      <c r="W1204" s="128"/>
    </row>
    <row r="1205" s="124" customFormat="true" ht="18" hidden="false" customHeight="true" outlineLevel="0" collapsed="false">
      <c r="B1205" s="129"/>
      <c r="C1205" s="129"/>
      <c r="D1205" s="129"/>
      <c r="E1205" s="3"/>
      <c r="F1205" s="130"/>
      <c r="G1205" s="141"/>
      <c r="H1205" s="141"/>
      <c r="I1205" s="141"/>
      <c r="J1205" s="141"/>
      <c r="K1205" s="141"/>
      <c r="L1205" s="141"/>
      <c r="M1205" s="141"/>
      <c r="N1205" s="147"/>
      <c r="O1205" s="147"/>
      <c r="P1205" s="147"/>
      <c r="Q1205" s="129"/>
      <c r="R1205" s="129"/>
      <c r="S1205" s="141"/>
      <c r="T1205" s="145"/>
      <c r="U1205" s="139"/>
      <c r="V1205" s="139"/>
      <c r="W1205" s="128"/>
    </row>
    <row r="1206" s="124" customFormat="true" ht="18" hidden="false" customHeight="true" outlineLevel="0" collapsed="false">
      <c r="B1206" s="129"/>
      <c r="C1206" s="129"/>
      <c r="D1206" s="129"/>
      <c r="E1206" s="3"/>
      <c r="F1206" s="130"/>
      <c r="G1206" s="141"/>
      <c r="H1206" s="141"/>
      <c r="I1206" s="141"/>
      <c r="J1206" s="141"/>
      <c r="K1206" s="141"/>
      <c r="L1206" s="141"/>
      <c r="M1206" s="141"/>
      <c r="N1206" s="147"/>
      <c r="O1206" s="147"/>
      <c r="P1206" s="147"/>
      <c r="Q1206" s="129"/>
      <c r="R1206" s="129"/>
      <c r="S1206" s="141"/>
      <c r="T1206" s="145"/>
      <c r="U1206" s="139"/>
      <c r="V1206" s="139"/>
      <c r="W1206" s="128"/>
    </row>
    <row r="1207" s="124" customFormat="true" ht="18" hidden="false" customHeight="true" outlineLevel="0" collapsed="false">
      <c r="B1207" s="129"/>
      <c r="C1207" s="129"/>
      <c r="D1207" s="129"/>
      <c r="E1207" s="3"/>
      <c r="F1207" s="130"/>
      <c r="G1207" s="141"/>
      <c r="H1207" s="141"/>
      <c r="I1207" s="141"/>
      <c r="J1207" s="141"/>
      <c r="K1207" s="141"/>
      <c r="L1207" s="141"/>
      <c r="M1207" s="141"/>
      <c r="N1207" s="147"/>
      <c r="O1207" s="147"/>
      <c r="P1207" s="147"/>
      <c r="Q1207" s="129"/>
      <c r="R1207" s="129"/>
      <c r="S1207" s="141"/>
      <c r="T1207" s="145"/>
      <c r="U1207" s="139"/>
      <c r="V1207" s="139"/>
      <c r="W1207" s="128"/>
    </row>
    <row r="1208" s="124" customFormat="true" ht="18" hidden="false" customHeight="true" outlineLevel="0" collapsed="false">
      <c r="B1208" s="129"/>
      <c r="C1208" s="129"/>
      <c r="D1208" s="129"/>
      <c r="E1208" s="3"/>
      <c r="F1208" s="130"/>
      <c r="G1208" s="141"/>
      <c r="H1208" s="141"/>
      <c r="I1208" s="141"/>
      <c r="J1208" s="141"/>
      <c r="K1208" s="141"/>
      <c r="L1208" s="141"/>
      <c r="M1208" s="141"/>
      <c r="N1208" s="147"/>
      <c r="O1208" s="147"/>
      <c r="P1208" s="147"/>
      <c r="Q1208" s="129"/>
      <c r="R1208" s="129"/>
      <c r="S1208" s="141"/>
      <c r="T1208" s="145"/>
      <c r="U1208" s="139"/>
      <c r="V1208" s="139"/>
      <c r="W1208" s="128"/>
    </row>
    <row r="1209" s="124" customFormat="true" ht="18" hidden="false" customHeight="true" outlineLevel="0" collapsed="false">
      <c r="B1209" s="129"/>
      <c r="C1209" s="129"/>
      <c r="D1209" s="129"/>
      <c r="E1209" s="3"/>
      <c r="F1209" s="130"/>
      <c r="G1209" s="141"/>
      <c r="H1209" s="141"/>
      <c r="I1209" s="141"/>
      <c r="J1209" s="141"/>
      <c r="K1209" s="141"/>
      <c r="L1209" s="141"/>
      <c r="M1209" s="141"/>
      <c r="N1209" s="147"/>
      <c r="O1209" s="147"/>
      <c r="P1209" s="147"/>
      <c r="Q1209" s="129"/>
      <c r="R1209" s="129"/>
      <c r="S1209" s="141"/>
      <c r="T1209" s="145"/>
      <c r="U1209" s="139"/>
      <c r="V1209" s="139"/>
      <c r="W1209" s="128"/>
    </row>
    <row r="1210" s="124" customFormat="true" ht="18" hidden="false" customHeight="true" outlineLevel="0" collapsed="false">
      <c r="B1210" s="129"/>
      <c r="C1210" s="129"/>
      <c r="D1210" s="129"/>
      <c r="E1210" s="3"/>
      <c r="F1210" s="130"/>
      <c r="G1210" s="141"/>
      <c r="H1210" s="141"/>
      <c r="I1210" s="141"/>
      <c r="J1210" s="141"/>
      <c r="K1210" s="141"/>
      <c r="L1210" s="141"/>
      <c r="M1210" s="141"/>
      <c r="N1210" s="147"/>
      <c r="O1210" s="147"/>
      <c r="P1210" s="147"/>
      <c r="Q1210" s="129"/>
      <c r="R1210" s="129"/>
      <c r="S1210" s="141"/>
      <c r="T1210" s="145"/>
      <c r="U1210" s="139"/>
      <c r="V1210" s="139"/>
      <c r="W1210" s="128"/>
    </row>
    <row r="1211" s="124" customFormat="true" ht="18" hidden="false" customHeight="true" outlineLevel="0" collapsed="false">
      <c r="B1211" s="129"/>
      <c r="C1211" s="129"/>
      <c r="D1211" s="129"/>
      <c r="E1211" s="3"/>
      <c r="F1211" s="130"/>
      <c r="G1211" s="141"/>
      <c r="H1211" s="141"/>
      <c r="I1211" s="141"/>
      <c r="J1211" s="141"/>
      <c r="K1211" s="141"/>
      <c r="L1211" s="141"/>
      <c r="M1211" s="141"/>
      <c r="N1211" s="147"/>
      <c r="O1211" s="147"/>
      <c r="P1211" s="147"/>
      <c r="Q1211" s="129"/>
      <c r="R1211" s="129"/>
      <c r="S1211" s="141"/>
      <c r="T1211" s="145"/>
      <c r="U1211" s="139"/>
      <c r="V1211" s="139"/>
      <c r="W1211" s="128"/>
    </row>
    <row r="1212" s="124" customFormat="true" ht="18" hidden="false" customHeight="true" outlineLevel="0" collapsed="false">
      <c r="B1212" s="129"/>
      <c r="C1212" s="129"/>
      <c r="D1212" s="129"/>
      <c r="E1212" s="3"/>
      <c r="F1212" s="130"/>
      <c r="G1212" s="141"/>
      <c r="H1212" s="141"/>
      <c r="I1212" s="141"/>
      <c r="J1212" s="141"/>
      <c r="K1212" s="141"/>
      <c r="L1212" s="141"/>
      <c r="M1212" s="141"/>
      <c r="N1212" s="147"/>
      <c r="O1212" s="147"/>
      <c r="P1212" s="147"/>
      <c r="Q1212" s="129"/>
      <c r="R1212" s="129"/>
      <c r="S1212" s="141"/>
      <c r="T1212" s="145"/>
      <c r="U1212" s="139"/>
      <c r="V1212" s="139"/>
      <c r="W1212" s="128"/>
    </row>
    <row r="1213" s="124" customFormat="true" ht="18" hidden="false" customHeight="true" outlineLevel="0" collapsed="false">
      <c r="B1213" s="129"/>
      <c r="C1213" s="129"/>
      <c r="D1213" s="129"/>
      <c r="E1213" s="3"/>
      <c r="F1213" s="130"/>
      <c r="G1213" s="141"/>
      <c r="H1213" s="141"/>
      <c r="I1213" s="141"/>
      <c r="J1213" s="141"/>
      <c r="K1213" s="141"/>
      <c r="L1213" s="141"/>
      <c r="M1213" s="141"/>
      <c r="N1213" s="147"/>
      <c r="O1213" s="147"/>
      <c r="P1213" s="147"/>
      <c r="Q1213" s="129"/>
      <c r="R1213" s="129"/>
      <c r="S1213" s="141"/>
      <c r="T1213" s="145"/>
      <c r="U1213" s="139"/>
      <c r="V1213" s="139"/>
      <c r="W1213" s="128"/>
    </row>
    <row r="1214" s="124" customFormat="true" ht="18" hidden="false" customHeight="true" outlineLevel="0" collapsed="false">
      <c r="B1214" s="129"/>
      <c r="C1214" s="129"/>
      <c r="D1214" s="129"/>
      <c r="E1214" s="3"/>
      <c r="F1214" s="130"/>
      <c r="G1214" s="141"/>
      <c r="H1214" s="141"/>
      <c r="I1214" s="141"/>
      <c r="J1214" s="141"/>
      <c r="K1214" s="141"/>
      <c r="L1214" s="141"/>
      <c r="M1214" s="141"/>
      <c r="N1214" s="147"/>
      <c r="O1214" s="147"/>
      <c r="P1214" s="147"/>
      <c r="Q1214" s="129"/>
      <c r="R1214" s="129"/>
      <c r="S1214" s="141"/>
      <c r="T1214" s="145"/>
      <c r="U1214" s="139"/>
      <c r="V1214" s="139"/>
      <c r="W1214" s="128"/>
    </row>
    <row r="1215" s="124" customFormat="true" ht="18" hidden="false" customHeight="true" outlineLevel="0" collapsed="false">
      <c r="B1215" s="129"/>
      <c r="C1215" s="129"/>
      <c r="D1215" s="129"/>
      <c r="E1215" s="3"/>
      <c r="F1215" s="130"/>
      <c r="G1215" s="141"/>
      <c r="H1215" s="141"/>
      <c r="I1215" s="141"/>
      <c r="J1215" s="141"/>
      <c r="K1215" s="141"/>
      <c r="L1215" s="141"/>
      <c r="M1215" s="141"/>
      <c r="N1215" s="147"/>
      <c r="O1215" s="147"/>
      <c r="P1215" s="147"/>
      <c r="Q1215" s="129"/>
      <c r="R1215" s="129"/>
      <c r="S1215" s="141"/>
      <c r="T1215" s="145"/>
      <c r="U1215" s="139"/>
      <c r="V1215" s="139"/>
      <c r="W1215" s="128"/>
    </row>
    <row r="1216" s="124" customFormat="true" ht="18" hidden="false" customHeight="true" outlineLevel="0" collapsed="false">
      <c r="B1216" s="129"/>
      <c r="C1216" s="129"/>
      <c r="D1216" s="129"/>
      <c r="E1216" s="3"/>
      <c r="F1216" s="130"/>
      <c r="G1216" s="141"/>
      <c r="H1216" s="141"/>
      <c r="I1216" s="141"/>
      <c r="J1216" s="141"/>
      <c r="K1216" s="141"/>
      <c r="L1216" s="141"/>
      <c r="M1216" s="141"/>
      <c r="N1216" s="147"/>
      <c r="O1216" s="147"/>
      <c r="P1216" s="147"/>
      <c r="Q1216" s="129"/>
      <c r="R1216" s="129"/>
      <c r="S1216" s="141"/>
      <c r="T1216" s="145"/>
      <c r="U1216" s="139"/>
      <c r="V1216" s="139"/>
      <c r="W1216" s="128"/>
    </row>
    <row r="1217" s="124" customFormat="true" ht="18" hidden="false" customHeight="true" outlineLevel="0" collapsed="false">
      <c r="B1217" s="129"/>
      <c r="C1217" s="129"/>
      <c r="D1217" s="129"/>
      <c r="E1217" s="3"/>
      <c r="F1217" s="130"/>
      <c r="G1217" s="141"/>
      <c r="H1217" s="141"/>
      <c r="I1217" s="141"/>
      <c r="J1217" s="141"/>
      <c r="K1217" s="141"/>
      <c r="L1217" s="141"/>
      <c r="M1217" s="141"/>
      <c r="N1217" s="147"/>
      <c r="O1217" s="147"/>
      <c r="P1217" s="147"/>
      <c r="Q1217" s="129"/>
      <c r="R1217" s="129"/>
      <c r="S1217" s="141"/>
      <c r="T1217" s="145"/>
      <c r="U1217" s="139"/>
      <c r="V1217" s="139"/>
      <c r="W1217" s="128"/>
    </row>
    <row r="1218" s="124" customFormat="true" ht="18" hidden="false" customHeight="true" outlineLevel="0" collapsed="false">
      <c r="B1218" s="129"/>
      <c r="C1218" s="129"/>
      <c r="D1218" s="129"/>
      <c r="E1218" s="3"/>
      <c r="F1218" s="130"/>
      <c r="G1218" s="141"/>
      <c r="H1218" s="141"/>
      <c r="I1218" s="141"/>
      <c r="J1218" s="141"/>
      <c r="K1218" s="141"/>
      <c r="L1218" s="141"/>
      <c r="M1218" s="141"/>
      <c r="N1218" s="147"/>
      <c r="O1218" s="147"/>
      <c r="P1218" s="147"/>
      <c r="Q1218" s="129"/>
      <c r="R1218" s="129"/>
      <c r="S1218" s="141"/>
      <c r="T1218" s="145"/>
      <c r="U1218" s="139"/>
      <c r="V1218" s="139"/>
      <c r="W1218" s="128"/>
    </row>
    <row r="1219" s="124" customFormat="true" ht="18" hidden="false" customHeight="true" outlineLevel="0" collapsed="false">
      <c r="B1219" s="129"/>
      <c r="C1219" s="129"/>
      <c r="D1219" s="129"/>
      <c r="E1219" s="3"/>
      <c r="F1219" s="130"/>
      <c r="G1219" s="141"/>
      <c r="H1219" s="141"/>
      <c r="I1219" s="141"/>
      <c r="J1219" s="141"/>
      <c r="K1219" s="141"/>
      <c r="L1219" s="141"/>
      <c r="M1219" s="141"/>
      <c r="N1219" s="147"/>
      <c r="O1219" s="147"/>
      <c r="P1219" s="147"/>
      <c r="Q1219" s="129"/>
      <c r="R1219" s="129"/>
      <c r="S1219" s="141"/>
      <c r="T1219" s="145"/>
      <c r="U1219" s="139"/>
      <c r="V1219" s="139"/>
      <c r="W1219" s="128"/>
    </row>
    <row r="1220" s="124" customFormat="true" ht="18" hidden="false" customHeight="true" outlineLevel="0" collapsed="false">
      <c r="B1220" s="129"/>
      <c r="C1220" s="129"/>
      <c r="D1220" s="129"/>
      <c r="E1220" s="3"/>
      <c r="F1220" s="130"/>
      <c r="G1220" s="141"/>
      <c r="H1220" s="141"/>
      <c r="I1220" s="141"/>
      <c r="J1220" s="141"/>
      <c r="K1220" s="141"/>
      <c r="L1220" s="141"/>
      <c r="M1220" s="141"/>
      <c r="N1220" s="147"/>
      <c r="O1220" s="147"/>
      <c r="P1220" s="147"/>
      <c r="Q1220" s="129"/>
      <c r="R1220" s="129"/>
      <c r="S1220" s="141"/>
      <c r="T1220" s="145"/>
      <c r="U1220" s="139"/>
      <c r="V1220" s="139"/>
      <c r="W1220" s="128"/>
    </row>
    <row r="1221" s="124" customFormat="true" ht="18" hidden="false" customHeight="true" outlineLevel="0" collapsed="false">
      <c r="B1221" s="129"/>
      <c r="C1221" s="129"/>
      <c r="D1221" s="129"/>
      <c r="E1221" s="3"/>
      <c r="F1221" s="130"/>
      <c r="G1221" s="141"/>
      <c r="H1221" s="141"/>
      <c r="I1221" s="141"/>
      <c r="J1221" s="141"/>
      <c r="K1221" s="141"/>
      <c r="L1221" s="141"/>
      <c r="M1221" s="141"/>
      <c r="N1221" s="147"/>
      <c r="O1221" s="147"/>
      <c r="P1221" s="147"/>
      <c r="Q1221" s="129"/>
      <c r="R1221" s="129"/>
      <c r="S1221" s="141"/>
      <c r="T1221" s="145"/>
      <c r="U1221" s="139"/>
      <c r="V1221" s="139"/>
      <c r="W1221" s="128"/>
    </row>
    <row r="1222" s="124" customFormat="true" ht="18" hidden="false" customHeight="true" outlineLevel="0" collapsed="false">
      <c r="B1222" s="129"/>
      <c r="C1222" s="129"/>
      <c r="D1222" s="129"/>
      <c r="E1222" s="3"/>
      <c r="F1222" s="130"/>
      <c r="G1222" s="141"/>
      <c r="H1222" s="141"/>
      <c r="I1222" s="141"/>
      <c r="J1222" s="141"/>
      <c r="K1222" s="141"/>
      <c r="L1222" s="141"/>
      <c r="M1222" s="141"/>
      <c r="N1222" s="147"/>
      <c r="O1222" s="147"/>
      <c r="P1222" s="147"/>
      <c r="Q1222" s="129"/>
      <c r="R1222" s="129"/>
      <c r="S1222" s="141"/>
      <c r="T1222" s="145"/>
      <c r="U1222" s="139"/>
      <c r="V1222" s="139"/>
      <c r="W1222" s="128"/>
    </row>
    <row r="1223" s="124" customFormat="true" ht="18" hidden="false" customHeight="true" outlineLevel="0" collapsed="false">
      <c r="B1223" s="129"/>
      <c r="C1223" s="129"/>
      <c r="D1223" s="129"/>
      <c r="E1223" s="3"/>
      <c r="F1223" s="130"/>
      <c r="G1223" s="141"/>
      <c r="H1223" s="141"/>
      <c r="I1223" s="141"/>
      <c r="J1223" s="141"/>
      <c r="K1223" s="141"/>
      <c r="L1223" s="141"/>
      <c r="M1223" s="141"/>
      <c r="N1223" s="147"/>
      <c r="O1223" s="147"/>
      <c r="P1223" s="147"/>
      <c r="Q1223" s="129"/>
      <c r="R1223" s="129"/>
      <c r="S1223" s="141"/>
      <c r="T1223" s="145"/>
      <c r="U1223" s="139"/>
      <c r="V1223" s="139"/>
      <c r="W1223" s="128"/>
    </row>
    <row r="1224" s="124" customFormat="true" ht="18" hidden="false" customHeight="true" outlineLevel="0" collapsed="false">
      <c r="B1224" s="129"/>
      <c r="C1224" s="129"/>
      <c r="D1224" s="129"/>
      <c r="E1224" s="3"/>
      <c r="F1224" s="130"/>
      <c r="G1224" s="141"/>
      <c r="H1224" s="141"/>
      <c r="I1224" s="141"/>
      <c r="J1224" s="141"/>
      <c r="K1224" s="141"/>
      <c r="L1224" s="141"/>
      <c r="M1224" s="141"/>
      <c r="N1224" s="147"/>
      <c r="O1224" s="147"/>
      <c r="P1224" s="147"/>
      <c r="Q1224" s="129"/>
      <c r="R1224" s="129"/>
      <c r="S1224" s="141"/>
      <c r="T1224" s="145"/>
      <c r="U1224" s="139"/>
      <c r="V1224" s="139"/>
      <c r="W1224" s="128"/>
    </row>
    <row r="1225" s="124" customFormat="true" ht="18" hidden="false" customHeight="true" outlineLevel="0" collapsed="false">
      <c r="B1225" s="129"/>
      <c r="C1225" s="129"/>
      <c r="D1225" s="129"/>
      <c r="E1225" s="3"/>
      <c r="F1225" s="130"/>
      <c r="G1225" s="141"/>
      <c r="H1225" s="141"/>
      <c r="I1225" s="141"/>
      <c r="J1225" s="141"/>
      <c r="K1225" s="141"/>
      <c r="L1225" s="141"/>
      <c r="M1225" s="141"/>
      <c r="N1225" s="147"/>
      <c r="O1225" s="147"/>
      <c r="P1225" s="147"/>
      <c r="Q1225" s="129"/>
      <c r="R1225" s="129"/>
      <c r="S1225" s="141"/>
      <c r="T1225" s="145"/>
      <c r="U1225" s="139"/>
      <c r="V1225" s="139"/>
      <c r="W1225" s="128"/>
    </row>
    <row r="1226" s="124" customFormat="true" ht="18" hidden="false" customHeight="true" outlineLevel="0" collapsed="false">
      <c r="B1226" s="129"/>
      <c r="C1226" s="129"/>
      <c r="D1226" s="129"/>
      <c r="E1226" s="3"/>
      <c r="F1226" s="130"/>
      <c r="G1226" s="141"/>
      <c r="H1226" s="141"/>
      <c r="I1226" s="141"/>
      <c r="J1226" s="141"/>
      <c r="K1226" s="141"/>
      <c r="L1226" s="141"/>
      <c r="M1226" s="141"/>
      <c r="N1226" s="147"/>
      <c r="O1226" s="147"/>
      <c r="P1226" s="147"/>
      <c r="Q1226" s="129"/>
      <c r="R1226" s="129"/>
      <c r="S1226" s="141"/>
      <c r="T1226" s="145"/>
      <c r="U1226" s="139"/>
      <c r="V1226" s="139"/>
      <c r="W1226" s="128"/>
    </row>
    <row r="1227" s="124" customFormat="true" ht="18" hidden="false" customHeight="true" outlineLevel="0" collapsed="false">
      <c r="B1227" s="129"/>
      <c r="C1227" s="129"/>
      <c r="D1227" s="129"/>
      <c r="E1227" s="3"/>
      <c r="F1227" s="130"/>
      <c r="G1227" s="141"/>
      <c r="H1227" s="141"/>
      <c r="I1227" s="141"/>
      <c r="J1227" s="141"/>
      <c r="K1227" s="141"/>
      <c r="L1227" s="141"/>
      <c r="M1227" s="141"/>
      <c r="N1227" s="147"/>
      <c r="O1227" s="147"/>
      <c r="P1227" s="147"/>
      <c r="Q1227" s="129"/>
      <c r="R1227" s="129"/>
      <c r="S1227" s="141"/>
      <c r="T1227" s="145"/>
      <c r="U1227" s="139"/>
      <c r="V1227" s="139"/>
      <c r="W1227" s="128"/>
    </row>
    <row r="1228" s="124" customFormat="true" ht="18" hidden="false" customHeight="true" outlineLevel="0" collapsed="false">
      <c r="B1228" s="129"/>
      <c r="C1228" s="129"/>
      <c r="D1228" s="129"/>
      <c r="E1228" s="3"/>
      <c r="F1228" s="130"/>
      <c r="G1228" s="141"/>
      <c r="H1228" s="141"/>
      <c r="I1228" s="141"/>
      <c r="J1228" s="141"/>
      <c r="K1228" s="141"/>
      <c r="L1228" s="141"/>
      <c r="M1228" s="141"/>
      <c r="N1228" s="147"/>
      <c r="O1228" s="147"/>
      <c r="P1228" s="147"/>
      <c r="Q1228" s="129"/>
      <c r="R1228" s="129"/>
      <c r="S1228" s="141"/>
      <c r="T1228" s="145"/>
      <c r="U1228" s="139"/>
      <c r="V1228" s="139"/>
      <c r="W1228" s="128"/>
    </row>
    <row r="1229" s="124" customFormat="true" ht="18" hidden="false" customHeight="true" outlineLevel="0" collapsed="false">
      <c r="B1229" s="129"/>
      <c r="C1229" s="129"/>
      <c r="D1229" s="129"/>
      <c r="E1229" s="3"/>
      <c r="F1229" s="130"/>
      <c r="G1229" s="141"/>
      <c r="H1229" s="141"/>
      <c r="I1229" s="141"/>
      <c r="J1229" s="141"/>
      <c r="K1229" s="141"/>
      <c r="L1229" s="141"/>
      <c r="M1229" s="141"/>
      <c r="N1229" s="147"/>
      <c r="O1229" s="147"/>
      <c r="P1229" s="147"/>
      <c r="Q1229" s="129"/>
      <c r="R1229" s="129"/>
      <c r="S1229" s="141"/>
      <c r="T1229" s="145"/>
      <c r="U1229" s="139"/>
      <c r="V1229" s="139"/>
      <c r="W1229" s="128"/>
    </row>
    <row r="1230" s="124" customFormat="true" ht="18" hidden="false" customHeight="true" outlineLevel="0" collapsed="false">
      <c r="B1230" s="129"/>
      <c r="C1230" s="129"/>
      <c r="D1230" s="129"/>
      <c r="E1230" s="3"/>
      <c r="F1230" s="130"/>
      <c r="G1230" s="141"/>
      <c r="H1230" s="141"/>
      <c r="I1230" s="141"/>
      <c r="J1230" s="141"/>
      <c r="K1230" s="141"/>
      <c r="L1230" s="141"/>
      <c r="M1230" s="141"/>
      <c r="N1230" s="147"/>
      <c r="O1230" s="147"/>
      <c r="P1230" s="147"/>
      <c r="Q1230" s="129"/>
      <c r="R1230" s="129"/>
      <c r="S1230" s="141"/>
      <c r="T1230" s="145"/>
      <c r="U1230" s="139"/>
      <c r="V1230" s="139"/>
      <c r="W1230" s="128"/>
    </row>
    <row r="1231" s="124" customFormat="true" ht="18" hidden="false" customHeight="true" outlineLevel="0" collapsed="false">
      <c r="B1231" s="129"/>
      <c r="C1231" s="129"/>
      <c r="D1231" s="129"/>
      <c r="E1231" s="3"/>
      <c r="F1231" s="130"/>
      <c r="G1231" s="141"/>
      <c r="H1231" s="141"/>
      <c r="I1231" s="141"/>
      <c r="J1231" s="141"/>
      <c r="K1231" s="141"/>
      <c r="L1231" s="141"/>
      <c r="M1231" s="141"/>
      <c r="N1231" s="147"/>
      <c r="O1231" s="147"/>
      <c r="P1231" s="147"/>
      <c r="Q1231" s="129"/>
      <c r="R1231" s="129"/>
      <c r="S1231" s="141"/>
      <c r="T1231" s="145"/>
      <c r="U1231" s="139"/>
      <c r="V1231" s="139"/>
      <c r="W1231" s="128"/>
    </row>
    <row r="1232" s="124" customFormat="true" ht="18" hidden="false" customHeight="true" outlineLevel="0" collapsed="false">
      <c r="B1232" s="129"/>
      <c r="C1232" s="129"/>
      <c r="D1232" s="129"/>
      <c r="E1232" s="3"/>
      <c r="F1232" s="130"/>
      <c r="G1232" s="141"/>
      <c r="H1232" s="141"/>
      <c r="I1232" s="141"/>
      <c r="J1232" s="141"/>
      <c r="K1232" s="141"/>
      <c r="L1232" s="141"/>
      <c r="M1232" s="141"/>
      <c r="N1232" s="147"/>
      <c r="O1232" s="147"/>
      <c r="P1232" s="147"/>
      <c r="Q1232" s="129"/>
      <c r="R1232" s="129"/>
      <c r="S1232" s="141"/>
      <c r="T1232" s="145"/>
      <c r="U1232" s="139"/>
      <c r="V1232" s="139"/>
      <c r="W1232" s="128"/>
    </row>
    <row r="1233" s="124" customFormat="true" ht="18" hidden="false" customHeight="true" outlineLevel="0" collapsed="false">
      <c r="B1233" s="129"/>
      <c r="C1233" s="129"/>
      <c r="D1233" s="129"/>
      <c r="E1233" s="3"/>
      <c r="F1233" s="130"/>
      <c r="G1233" s="141"/>
      <c r="H1233" s="141"/>
      <c r="I1233" s="141"/>
      <c r="J1233" s="141"/>
      <c r="K1233" s="141"/>
      <c r="L1233" s="141"/>
      <c r="M1233" s="141"/>
      <c r="N1233" s="147"/>
      <c r="O1233" s="147"/>
      <c r="P1233" s="147"/>
      <c r="Q1233" s="129"/>
      <c r="R1233" s="129"/>
      <c r="S1233" s="141"/>
      <c r="T1233" s="145"/>
      <c r="U1233" s="139"/>
      <c r="V1233" s="139"/>
      <c r="W1233" s="128"/>
    </row>
    <row r="1234" s="124" customFormat="true" ht="18" hidden="false" customHeight="true" outlineLevel="0" collapsed="false">
      <c r="B1234" s="129"/>
      <c r="C1234" s="129"/>
      <c r="D1234" s="129"/>
      <c r="E1234" s="3"/>
      <c r="F1234" s="130"/>
      <c r="G1234" s="141"/>
      <c r="H1234" s="141"/>
      <c r="I1234" s="141"/>
      <c r="J1234" s="141"/>
      <c r="K1234" s="141"/>
      <c r="L1234" s="141"/>
      <c r="M1234" s="141"/>
      <c r="N1234" s="147"/>
      <c r="O1234" s="147"/>
      <c r="P1234" s="147"/>
      <c r="Q1234" s="129"/>
      <c r="R1234" s="129"/>
      <c r="S1234" s="141"/>
      <c r="T1234" s="145"/>
      <c r="U1234" s="139"/>
      <c r="V1234" s="139"/>
      <c r="W1234" s="128"/>
    </row>
    <row r="1235" s="124" customFormat="true" ht="18" hidden="false" customHeight="true" outlineLevel="0" collapsed="false">
      <c r="B1235" s="129"/>
      <c r="C1235" s="129"/>
      <c r="D1235" s="129"/>
      <c r="E1235" s="3"/>
      <c r="F1235" s="130"/>
      <c r="G1235" s="141"/>
      <c r="H1235" s="141"/>
      <c r="I1235" s="141"/>
      <c r="J1235" s="141"/>
      <c r="K1235" s="141"/>
      <c r="L1235" s="141"/>
      <c r="M1235" s="141"/>
      <c r="N1235" s="147"/>
      <c r="O1235" s="147"/>
      <c r="P1235" s="147"/>
      <c r="Q1235" s="129"/>
      <c r="R1235" s="129"/>
      <c r="S1235" s="141"/>
      <c r="T1235" s="145"/>
      <c r="U1235" s="139"/>
      <c r="V1235" s="139"/>
      <c r="W1235" s="128"/>
    </row>
    <row r="1236" s="124" customFormat="true" ht="18" hidden="false" customHeight="true" outlineLevel="0" collapsed="false">
      <c r="B1236" s="129"/>
      <c r="C1236" s="129"/>
      <c r="D1236" s="129"/>
      <c r="E1236" s="3"/>
      <c r="F1236" s="130"/>
      <c r="G1236" s="141"/>
      <c r="H1236" s="141"/>
      <c r="I1236" s="141"/>
      <c r="J1236" s="141"/>
      <c r="K1236" s="141"/>
      <c r="L1236" s="141"/>
      <c r="M1236" s="141"/>
      <c r="N1236" s="147"/>
      <c r="O1236" s="147"/>
      <c r="P1236" s="147"/>
      <c r="Q1236" s="129"/>
      <c r="R1236" s="129"/>
      <c r="S1236" s="141"/>
      <c r="T1236" s="145"/>
      <c r="U1236" s="139"/>
      <c r="V1236" s="139"/>
      <c r="W1236" s="128"/>
    </row>
    <row r="1237" s="124" customFormat="true" ht="18" hidden="false" customHeight="true" outlineLevel="0" collapsed="false">
      <c r="B1237" s="129"/>
      <c r="C1237" s="129"/>
      <c r="D1237" s="129"/>
      <c r="E1237" s="3"/>
      <c r="F1237" s="130"/>
      <c r="G1237" s="141"/>
      <c r="H1237" s="141"/>
      <c r="I1237" s="141"/>
      <c r="J1237" s="141"/>
      <c r="K1237" s="141"/>
      <c r="L1237" s="141"/>
      <c r="M1237" s="141"/>
      <c r="N1237" s="147"/>
      <c r="O1237" s="147"/>
      <c r="P1237" s="147"/>
      <c r="Q1237" s="129"/>
      <c r="R1237" s="129"/>
      <c r="S1237" s="141"/>
      <c r="T1237" s="145"/>
      <c r="U1237" s="139"/>
      <c r="V1237" s="139"/>
      <c r="W1237" s="128"/>
    </row>
    <row r="1238" s="124" customFormat="true" ht="18" hidden="false" customHeight="true" outlineLevel="0" collapsed="false">
      <c r="B1238" s="129"/>
      <c r="C1238" s="129"/>
      <c r="D1238" s="129"/>
      <c r="E1238" s="3"/>
      <c r="F1238" s="130"/>
      <c r="G1238" s="141"/>
      <c r="H1238" s="141"/>
      <c r="I1238" s="141"/>
      <c r="J1238" s="141"/>
      <c r="K1238" s="141"/>
      <c r="L1238" s="141"/>
      <c r="M1238" s="141"/>
      <c r="N1238" s="147"/>
      <c r="O1238" s="147"/>
      <c r="P1238" s="147"/>
      <c r="Q1238" s="129"/>
      <c r="R1238" s="129"/>
      <c r="S1238" s="141"/>
      <c r="T1238" s="145"/>
      <c r="U1238" s="139"/>
      <c r="V1238" s="139"/>
      <c r="W1238" s="128"/>
    </row>
    <row r="1239" s="124" customFormat="true" ht="18" hidden="false" customHeight="true" outlineLevel="0" collapsed="false">
      <c r="B1239" s="129"/>
      <c r="C1239" s="129"/>
      <c r="D1239" s="129"/>
      <c r="E1239" s="3"/>
      <c r="F1239" s="130"/>
      <c r="G1239" s="141"/>
      <c r="H1239" s="141"/>
      <c r="I1239" s="141"/>
      <c r="J1239" s="141"/>
      <c r="K1239" s="141"/>
      <c r="L1239" s="141"/>
      <c r="M1239" s="141"/>
      <c r="N1239" s="147"/>
      <c r="O1239" s="147"/>
      <c r="P1239" s="147"/>
      <c r="Q1239" s="129"/>
      <c r="R1239" s="129"/>
      <c r="S1239" s="141"/>
      <c r="T1239" s="145"/>
      <c r="U1239" s="139"/>
      <c r="V1239" s="139"/>
      <c r="W1239" s="128"/>
    </row>
    <row r="1240" s="124" customFormat="true" ht="18" hidden="false" customHeight="true" outlineLevel="0" collapsed="false">
      <c r="B1240" s="129"/>
      <c r="C1240" s="129"/>
      <c r="D1240" s="129"/>
      <c r="E1240" s="3"/>
      <c r="F1240" s="130"/>
      <c r="G1240" s="141"/>
      <c r="H1240" s="141"/>
      <c r="I1240" s="141"/>
      <c r="J1240" s="141"/>
      <c r="K1240" s="141"/>
      <c r="L1240" s="141"/>
      <c r="M1240" s="141"/>
      <c r="N1240" s="147"/>
      <c r="O1240" s="147"/>
      <c r="P1240" s="147"/>
      <c r="Q1240" s="129"/>
      <c r="R1240" s="129"/>
      <c r="S1240" s="141"/>
      <c r="T1240" s="145"/>
      <c r="U1240" s="139"/>
      <c r="V1240" s="139"/>
      <c r="W1240" s="128"/>
    </row>
    <row r="1241" s="124" customFormat="true" ht="18" hidden="false" customHeight="true" outlineLevel="0" collapsed="false">
      <c r="B1241" s="129"/>
      <c r="C1241" s="129"/>
      <c r="D1241" s="129"/>
      <c r="E1241" s="3"/>
      <c r="F1241" s="130"/>
      <c r="G1241" s="141"/>
      <c r="H1241" s="141"/>
      <c r="I1241" s="141"/>
      <c r="J1241" s="141"/>
      <c r="K1241" s="141"/>
      <c r="L1241" s="141"/>
      <c r="M1241" s="141"/>
      <c r="N1241" s="147"/>
      <c r="O1241" s="147"/>
      <c r="P1241" s="147"/>
      <c r="Q1241" s="129"/>
      <c r="R1241" s="129"/>
      <c r="S1241" s="141"/>
      <c r="T1241" s="145"/>
      <c r="U1241" s="139"/>
      <c r="V1241" s="139"/>
      <c r="W1241" s="128"/>
    </row>
    <row r="1242" s="124" customFormat="true" ht="18" hidden="false" customHeight="true" outlineLevel="0" collapsed="false">
      <c r="B1242" s="129"/>
      <c r="C1242" s="129"/>
      <c r="D1242" s="129"/>
      <c r="E1242" s="3"/>
      <c r="F1242" s="130"/>
      <c r="G1242" s="141"/>
      <c r="H1242" s="141"/>
      <c r="I1242" s="141"/>
      <c r="J1242" s="141"/>
      <c r="K1242" s="141"/>
      <c r="L1242" s="141"/>
      <c r="M1242" s="141"/>
      <c r="N1242" s="147"/>
      <c r="O1242" s="147"/>
      <c r="P1242" s="147"/>
      <c r="Q1242" s="129"/>
      <c r="R1242" s="129"/>
      <c r="S1242" s="141"/>
      <c r="T1242" s="145"/>
      <c r="U1242" s="139"/>
      <c r="V1242" s="139"/>
      <c r="W1242" s="128"/>
    </row>
    <row r="1243" s="124" customFormat="true" ht="18" hidden="false" customHeight="true" outlineLevel="0" collapsed="false">
      <c r="B1243" s="129"/>
      <c r="C1243" s="129"/>
      <c r="D1243" s="129"/>
      <c r="E1243" s="3"/>
      <c r="F1243" s="130"/>
      <c r="G1243" s="141"/>
      <c r="H1243" s="141"/>
      <c r="I1243" s="141"/>
      <c r="J1243" s="141"/>
      <c r="K1243" s="141"/>
      <c r="L1243" s="141"/>
      <c r="M1243" s="141"/>
      <c r="N1243" s="147"/>
      <c r="O1243" s="147"/>
      <c r="P1243" s="147"/>
      <c r="Q1243" s="129"/>
      <c r="R1243" s="129"/>
      <c r="S1243" s="141"/>
      <c r="T1243" s="145"/>
      <c r="U1243" s="139"/>
      <c r="V1243" s="139"/>
      <c r="W1243" s="128"/>
    </row>
    <row r="1244" s="124" customFormat="true" ht="18" hidden="false" customHeight="true" outlineLevel="0" collapsed="false">
      <c r="B1244" s="129"/>
      <c r="C1244" s="129"/>
      <c r="D1244" s="129"/>
      <c r="E1244" s="3"/>
      <c r="F1244" s="130"/>
      <c r="G1244" s="141"/>
      <c r="H1244" s="141"/>
      <c r="I1244" s="141"/>
      <c r="J1244" s="141"/>
      <c r="K1244" s="141"/>
      <c r="L1244" s="141"/>
      <c r="M1244" s="141"/>
      <c r="N1244" s="147"/>
      <c r="O1244" s="147"/>
      <c r="P1244" s="147"/>
      <c r="Q1244" s="129"/>
      <c r="R1244" s="129"/>
      <c r="S1244" s="141"/>
      <c r="T1244" s="145"/>
      <c r="U1244" s="139"/>
      <c r="V1244" s="139"/>
      <c r="W1244" s="128"/>
    </row>
    <row r="1245" s="124" customFormat="true" ht="18" hidden="false" customHeight="true" outlineLevel="0" collapsed="false">
      <c r="B1245" s="129"/>
      <c r="C1245" s="129"/>
      <c r="D1245" s="129"/>
      <c r="E1245" s="3"/>
      <c r="F1245" s="130"/>
      <c r="G1245" s="141"/>
      <c r="H1245" s="141"/>
      <c r="I1245" s="141"/>
      <c r="J1245" s="141"/>
      <c r="K1245" s="141"/>
      <c r="L1245" s="141"/>
      <c r="M1245" s="141"/>
      <c r="N1245" s="147"/>
      <c r="O1245" s="147"/>
      <c r="P1245" s="147"/>
      <c r="Q1245" s="129"/>
      <c r="R1245" s="129"/>
      <c r="S1245" s="141"/>
      <c r="T1245" s="145"/>
      <c r="U1245" s="139"/>
      <c r="V1245" s="139"/>
      <c r="W1245" s="128"/>
    </row>
    <row r="1246" s="124" customFormat="true" ht="18" hidden="false" customHeight="true" outlineLevel="0" collapsed="false">
      <c r="B1246" s="129"/>
      <c r="C1246" s="129"/>
      <c r="D1246" s="129"/>
      <c r="E1246" s="3"/>
      <c r="F1246" s="130"/>
      <c r="G1246" s="141"/>
      <c r="H1246" s="141"/>
      <c r="I1246" s="141"/>
      <c r="J1246" s="141"/>
      <c r="K1246" s="141"/>
      <c r="L1246" s="141"/>
      <c r="M1246" s="141"/>
      <c r="N1246" s="147"/>
      <c r="O1246" s="147"/>
      <c r="P1246" s="147"/>
      <c r="Q1246" s="129"/>
      <c r="R1246" s="129"/>
      <c r="S1246" s="141"/>
      <c r="T1246" s="145"/>
      <c r="U1246" s="139"/>
      <c r="V1246" s="139"/>
      <c r="W1246" s="128"/>
    </row>
    <row r="1247" s="124" customFormat="true" ht="18" hidden="false" customHeight="true" outlineLevel="0" collapsed="false">
      <c r="B1247" s="129"/>
      <c r="C1247" s="129"/>
      <c r="D1247" s="129"/>
      <c r="E1247" s="3"/>
      <c r="F1247" s="130"/>
      <c r="G1247" s="141"/>
      <c r="H1247" s="141"/>
      <c r="I1247" s="141"/>
      <c r="J1247" s="141"/>
      <c r="K1247" s="141"/>
      <c r="L1247" s="141"/>
      <c r="M1247" s="141"/>
      <c r="N1247" s="147"/>
      <c r="O1247" s="147"/>
      <c r="P1247" s="147"/>
      <c r="Q1247" s="129"/>
      <c r="R1247" s="129"/>
      <c r="S1247" s="141"/>
      <c r="T1247" s="145"/>
      <c r="U1247" s="139"/>
      <c r="V1247" s="139"/>
      <c r="W1247" s="128"/>
    </row>
    <row r="1248" s="124" customFormat="true" ht="18" hidden="false" customHeight="true" outlineLevel="0" collapsed="false">
      <c r="B1248" s="129"/>
      <c r="C1248" s="129"/>
      <c r="D1248" s="129"/>
      <c r="E1248" s="3"/>
      <c r="F1248" s="130"/>
      <c r="G1248" s="141"/>
      <c r="H1248" s="141"/>
      <c r="I1248" s="141"/>
      <c r="J1248" s="141"/>
      <c r="K1248" s="141"/>
      <c r="L1248" s="141"/>
      <c r="M1248" s="141"/>
      <c r="N1248" s="147"/>
      <c r="O1248" s="147"/>
      <c r="P1248" s="147"/>
      <c r="Q1248" s="129"/>
      <c r="R1248" s="129"/>
      <c r="S1248" s="141"/>
      <c r="T1248" s="145"/>
      <c r="U1248" s="139"/>
      <c r="V1248" s="139"/>
      <c r="W1248" s="128"/>
    </row>
    <row r="1249" s="124" customFormat="true" ht="18" hidden="false" customHeight="true" outlineLevel="0" collapsed="false">
      <c r="B1249" s="129"/>
      <c r="C1249" s="129"/>
      <c r="D1249" s="129"/>
      <c r="E1249" s="3"/>
      <c r="F1249" s="130"/>
      <c r="G1249" s="141"/>
      <c r="H1249" s="141"/>
      <c r="I1249" s="141"/>
      <c r="J1249" s="141"/>
      <c r="K1249" s="141"/>
      <c r="L1249" s="141"/>
      <c r="M1249" s="141"/>
      <c r="N1249" s="147"/>
      <c r="O1249" s="147"/>
      <c r="P1249" s="147"/>
      <c r="Q1249" s="129"/>
      <c r="R1249" s="129"/>
      <c r="S1249" s="141"/>
      <c r="T1249" s="145"/>
      <c r="U1249" s="139"/>
      <c r="V1249" s="139"/>
      <c r="W1249" s="128"/>
    </row>
    <row r="1250" s="124" customFormat="true" ht="18" hidden="false" customHeight="true" outlineLevel="0" collapsed="false">
      <c r="B1250" s="129"/>
      <c r="C1250" s="129"/>
      <c r="D1250" s="129"/>
      <c r="E1250" s="3"/>
      <c r="F1250" s="130"/>
      <c r="G1250" s="141"/>
      <c r="H1250" s="141"/>
      <c r="I1250" s="141"/>
      <c r="J1250" s="141"/>
      <c r="K1250" s="141"/>
      <c r="L1250" s="141"/>
      <c r="M1250" s="141"/>
      <c r="N1250" s="147"/>
      <c r="O1250" s="147"/>
      <c r="P1250" s="147"/>
      <c r="Q1250" s="129"/>
      <c r="R1250" s="129"/>
      <c r="S1250" s="141"/>
      <c r="T1250" s="145"/>
      <c r="U1250" s="139"/>
      <c r="V1250" s="139"/>
      <c r="W1250" s="128"/>
    </row>
    <row r="1251" s="124" customFormat="true" ht="18" hidden="false" customHeight="true" outlineLevel="0" collapsed="false">
      <c r="B1251" s="129"/>
      <c r="C1251" s="129"/>
      <c r="D1251" s="129"/>
      <c r="E1251" s="3"/>
      <c r="F1251" s="130"/>
      <c r="G1251" s="141"/>
      <c r="H1251" s="141"/>
      <c r="I1251" s="141"/>
      <c r="J1251" s="141"/>
      <c r="K1251" s="141"/>
      <c r="L1251" s="141"/>
      <c r="M1251" s="141"/>
      <c r="N1251" s="147"/>
      <c r="O1251" s="147"/>
      <c r="P1251" s="147"/>
      <c r="Q1251" s="129"/>
      <c r="R1251" s="129"/>
      <c r="S1251" s="141"/>
      <c r="T1251" s="145"/>
      <c r="U1251" s="139"/>
      <c r="V1251" s="139"/>
      <c r="W1251" s="128"/>
    </row>
    <row r="1252" s="124" customFormat="true" ht="18" hidden="false" customHeight="true" outlineLevel="0" collapsed="false">
      <c r="B1252" s="129"/>
      <c r="C1252" s="129"/>
      <c r="D1252" s="129"/>
      <c r="E1252" s="3"/>
      <c r="F1252" s="130"/>
      <c r="G1252" s="141"/>
      <c r="H1252" s="141"/>
      <c r="I1252" s="141"/>
      <c r="J1252" s="141"/>
      <c r="K1252" s="141"/>
      <c r="L1252" s="141"/>
      <c r="M1252" s="141"/>
      <c r="N1252" s="147"/>
      <c r="O1252" s="147"/>
      <c r="P1252" s="147"/>
      <c r="Q1252" s="129"/>
      <c r="R1252" s="129"/>
      <c r="S1252" s="141"/>
      <c r="T1252" s="145"/>
      <c r="U1252" s="139"/>
      <c r="V1252" s="139"/>
      <c r="W1252" s="128"/>
    </row>
    <row r="1253" s="124" customFormat="true" ht="18" hidden="false" customHeight="true" outlineLevel="0" collapsed="false">
      <c r="B1253" s="129"/>
      <c r="C1253" s="129"/>
      <c r="D1253" s="129"/>
      <c r="E1253" s="3"/>
      <c r="F1253" s="130"/>
      <c r="G1253" s="141"/>
      <c r="H1253" s="141"/>
      <c r="I1253" s="141"/>
      <c r="J1253" s="141"/>
      <c r="K1253" s="141"/>
      <c r="L1253" s="141"/>
      <c r="M1253" s="141"/>
      <c r="N1253" s="147"/>
      <c r="O1253" s="147"/>
      <c r="P1253" s="147"/>
      <c r="Q1253" s="129"/>
      <c r="R1253" s="129"/>
      <c r="S1253" s="141"/>
      <c r="T1253" s="145"/>
      <c r="U1253" s="139"/>
      <c r="V1253" s="139"/>
      <c r="W1253" s="128"/>
    </row>
    <row r="1254" s="124" customFormat="true" ht="18" hidden="false" customHeight="true" outlineLevel="0" collapsed="false">
      <c r="B1254" s="129"/>
      <c r="C1254" s="129"/>
      <c r="D1254" s="129"/>
      <c r="E1254" s="3"/>
      <c r="F1254" s="130"/>
      <c r="G1254" s="141"/>
      <c r="H1254" s="141"/>
      <c r="I1254" s="141"/>
      <c r="J1254" s="141"/>
      <c r="K1254" s="141"/>
      <c r="L1254" s="141"/>
      <c r="M1254" s="141"/>
      <c r="N1254" s="147"/>
      <c r="O1254" s="147"/>
      <c r="P1254" s="147"/>
      <c r="Q1254" s="129"/>
      <c r="R1254" s="129"/>
      <c r="S1254" s="141"/>
      <c r="T1254" s="145"/>
      <c r="U1254" s="139"/>
      <c r="V1254" s="139"/>
      <c r="W1254" s="128"/>
    </row>
    <row r="1255" s="124" customFormat="true" ht="18" hidden="false" customHeight="true" outlineLevel="0" collapsed="false">
      <c r="B1255" s="129"/>
      <c r="C1255" s="129"/>
      <c r="D1255" s="129"/>
      <c r="E1255" s="3"/>
      <c r="F1255" s="130"/>
      <c r="G1255" s="141"/>
      <c r="H1255" s="141"/>
      <c r="I1255" s="141"/>
      <c r="J1255" s="141"/>
      <c r="K1255" s="141"/>
      <c r="L1255" s="141"/>
      <c r="M1255" s="141"/>
      <c r="N1255" s="147"/>
      <c r="O1255" s="147"/>
      <c r="P1255" s="147"/>
      <c r="Q1255" s="129"/>
      <c r="R1255" s="129"/>
      <c r="S1255" s="141"/>
      <c r="T1255" s="145"/>
      <c r="U1255" s="139"/>
      <c r="V1255" s="139"/>
      <c r="W1255" s="128"/>
    </row>
    <row r="1256" s="124" customFormat="true" ht="18" hidden="false" customHeight="true" outlineLevel="0" collapsed="false">
      <c r="B1256" s="129"/>
      <c r="C1256" s="129"/>
      <c r="D1256" s="129"/>
      <c r="E1256" s="3"/>
      <c r="F1256" s="130"/>
      <c r="G1256" s="141"/>
      <c r="H1256" s="141"/>
      <c r="I1256" s="141"/>
      <c r="J1256" s="141"/>
      <c r="K1256" s="141"/>
      <c r="L1256" s="141"/>
      <c r="M1256" s="141"/>
      <c r="N1256" s="147"/>
      <c r="O1256" s="147"/>
      <c r="P1256" s="147"/>
      <c r="Q1256" s="129"/>
      <c r="R1256" s="129"/>
      <c r="S1256" s="141"/>
      <c r="T1256" s="145"/>
      <c r="U1256" s="139"/>
      <c r="V1256" s="139"/>
      <c r="W1256" s="128"/>
    </row>
    <row r="1257" s="124" customFormat="true" ht="18" hidden="false" customHeight="true" outlineLevel="0" collapsed="false">
      <c r="B1257" s="129"/>
      <c r="C1257" s="129"/>
      <c r="D1257" s="129"/>
      <c r="E1257" s="3"/>
      <c r="F1257" s="130"/>
      <c r="G1257" s="141"/>
      <c r="H1257" s="141"/>
      <c r="I1257" s="141"/>
      <c r="J1257" s="141"/>
      <c r="K1257" s="141"/>
      <c r="L1257" s="141"/>
      <c r="M1257" s="141"/>
      <c r="N1257" s="147"/>
      <c r="O1257" s="147"/>
      <c r="P1257" s="147"/>
      <c r="Q1257" s="129"/>
      <c r="R1257" s="129"/>
      <c r="S1257" s="141"/>
      <c r="T1257" s="145"/>
      <c r="U1257" s="139"/>
      <c r="V1257" s="139"/>
      <c r="W1257" s="128"/>
    </row>
    <row r="1258" s="124" customFormat="true" ht="18" hidden="false" customHeight="true" outlineLevel="0" collapsed="false">
      <c r="B1258" s="129"/>
      <c r="C1258" s="129"/>
      <c r="D1258" s="129"/>
      <c r="E1258" s="3"/>
      <c r="F1258" s="130"/>
      <c r="G1258" s="141"/>
      <c r="H1258" s="141"/>
      <c r="I1258" s="141"/>
      <c r="J1258" s="141"/>
      <c r="K1258" s="141"/>
      <c r="L1258" s="141"/>
      <c r="M1258" s="141"/>
      <c r="N1258" s="147"/>
      <c r="O1258" s="147"/>
      <c r="P1258" s="147"/>
      <c r="Q1258" s="129"/>
      <c r="R1258" s="129"/>
      <c r="S1258" s="141"/>
      <c r="T1258" s="145"/>
      <c r="U1258" s="139"/>
      <c r="V1258" s="139"/>
      <c r="W1258" s="128"/>
    </row>
    <row r="1259" s="124" customFormat="true" ht="18" hidden="false" customHeight="true" outlineLevel="0" collapsed="false">
      <c r="B1259" s="129"/>
      <c r="C1259" s="129"/>
      <c r="D1259" s="129"/>
      <c r="E1259" s="3"/>
      <c r="F1259" s="130"/>
      <c r="G1259" s="141"/>
      <c r="H1259" s="141"/>
      <c r="I1259" s="141"/>
      <c r="J1259" s="141"/>
      <c r="K1259" s="141"/>
      <c r="L1259" s="141"/>
      <c r="M1259" s="141"/>
      <c r="N1259" s="147"/>
      <c r="O1259" s="147"/>
      <c r="P1259" s="147"/>
      <c r="Q1259" s="129"/>
      <c r="R1259" s="129"/>
      <c r="S1259" s="141"/>
      <c r="T1259" s="145"/>
      <c r="U1259" s="139"/>
      <c r="V1259" s="139"/>
      <c r="W1259" s="128"/>
    </row>
    <row r="1260" s="124" customFormat="true" ht="18" hidden="false" customHeight="true" outlineLevel="0" collapsed="false">
      <c r="B1260" s="129"/>
      <c r="C1260" s="129"/>
      <c r="D1260" s="129"/>
      <c r="E1260" s="3"/>
      <c r="F1260" s="130"/>
      <c r="G1260" s="141"/>
      <c r="H1260" s="141"/>
      <c r="I1260" s="141"/>
      <c r="J1260" s="141"/>
      <c r="K1260" s="141"/>
      <c r="L1260" s="141"/>
      <c r="M1260" s="141"/>
      <c r="N1260" s="147"/>
      <c r="O1260" s="147"/>
      <c r="P1260" s="147"/>
      <c r="Q1260" s="129"/>
      <c r="R1260" s="129"/>
      <c r="S1260" s="141"/>
      <c r="T1260" s="145"/>
      <c r="U1260" s="139"/>
      <c r="V1260" s="139"/>
      <c r="W1260" s="128"/>
    </row>
    <row r="1261" s="124" customFormat="true" ht="18" hidden="false" customHeight="true" outlineLevel="0" collapsed="false">
      <c r="B1261" s="129"/>
      <c r="C1261" s="129"/>
      <c r="D1261" s="129"/>
      <c r="E1261" s="3"/>
      <c r="F1261" s="130"/>
      <c r="G1261" s="141"/>
      <c r="H1261" s="141"/>
      <c r="I1261" s="141"/>
      <c r="J1261" s="141"/>
      <c r="K1261" s="141"/>
      <c r="L1261" s="141"/>
      <c r="M1261" s="141"/>
      <c r="N1261" s="147"/>
      <c r="O1261" s="147"/>
      <c r="P1261" s="147"/>
      <c r="Q1261" s="129"/>
      <c r="R1261" s="129"/>
      <c r="S1261" s="141"/>
      <c r="T1261" s="145"/>
      <c r="U1261" s="139"/>
      <c r="V1261" s="139"/>
      <c r="W1261" s="128"/>
    </row>
    <row r="1262" s="124" customFormat="true" ht="18" hidden="false" customHeight="true" outlineLevel="0" collapsed="false">
      <c r="B1262" s="129"/>
      <c r="C1262" s="129"/>
      <c r="D1262" s="129"/>
      <c r="E1262" s="3"/>
      <c r="F1262" s="130"/>
      <c r="G1262" s="141"/>
      <c r="H1262" s="141"/>
      <c r="I1262" s="141"/>
      <c r="J1262" s="141"/>
      <c r="K1262" s="141"/>
      <c r="L1262" s="141"/>
      <c r="M1262" s="141"/>
      <c r="N1262" s="147"/>
      <c r="O1262" s="147"/>
      <c r="P1262" s="147"/>
      <c r="Q1262" s="129"/>
      <c r="R1262" s="129"/>
      <c r="S1262" s="141"/>
      <c r="T1262" s="145"/>
      <c r="U1262" s="139"/>
      <c r="V1262" s="139"/>
      <c r="W1262" s="128"/>
    </row>
    <row r="1263" s="124" customFormat="true" ht="18" hidden="false" customHeight="true" outlineLevel="0" collapsed="false">
      <c r="B1263" s="129"/>
      <c r="C1263" s="129"/>
      <c r="D1263" s="129"/>
      <c r="E1263" s="3"/>
      <c r="F1263" s="130"/>
      <c r="G1263" s="141"/>
      <c r="H1263" s="141"/>
      <c r="I1263" s="141"/>
      <c r="J1263" s="141"/>
      <c r="K1263" s="141"/>
      <c r="L1263" s="141"/>
      <c r="M1263" s="141"/>
      <c r="N1263" s="147"/>
      <c r="O1263" s="147"/>
      <c r="P1263" s="147"/>
      <c r="Q1263" s="129"/>
      <c r="R1263" s="129"/>
      <c r="S1263" s="141"/>
      <c r="T1263" s="145"/>
      <c r="U1263" s="139"/>
      <c r="V1263" s="139"/>
      <c r="W1263" s="128"/>
    </row>
    <row r="1264" s="124" customFormat="true" ht="18" hidden="false" customHeight="true" outlineLevel="0" collapsed="false">
      <c r="B1264" s="129"/>
      <c r="C1264" s="129"/>
      <c r="D1264" s="129"/>
      <c r="E1264" s="3"/>
      <c r="F1264" s="130"/>
      <c r="G1264" s="141"/>
      <c r="H1264" s="141"/>
      <c r="I1264" s="141"/>
      <c r="J1264" s="141"/>
      <c r="K1264" s="141"/>
      <c r="L1264" s="141"/>
      <c r="M1264" s="141"/>
      <c r="N1264" s="147"/>
      <c r="O1264" s="147"/>
      <c r="P1264" s="147"/>
      <c r="Q1264" s="129"/>
      <c r="R1264" s="129"/>
      <c r="S1264" s="141"/>
      <c r="T1264" s="145"/>
      <c r="U1264" s="139"/>
      <c r="V1264" s="139"/>
      <c r="W1264" s="128"/>
    </row>
    <row r="1265" s="124" customFormat="true" ht="18" hidden="false" customHeight="true" outlineLevel="0" collapsed="false">
      <c r="B1265" s="129"/>
      <c r="C1265" s="129"/>
      <c r="D1265" s="129"/>
      <c r="E1265" s="3"/>
      <c r="F1265" s="130"/>
      <c r="G1265" s="141"/>
      <c r="H1265" s="141"/>
      <c r="I1265" s="141"/>
      <c r="J1265" s="141"/>
      <c r="K1265" s="141"/>
      <c r="L1265" s="141"/>
      <c r="M1265" s="141"/>
      <c r="N1265" s="147"/>
      <c r="O1265" s="147"/>
      <c r="P1265" s="147"/>
      <c r="Q1265" s="129"/>
      <c r="R1265" s="129"/>
      <c r="S1265" s="141"/>
      <c r="T1265" s="145"/>
      <c r="U1265" s="139"/>
      <c r="V1265" s="139"/>
      <c r="W1265" s="128"/>
    </row>
    <row r="1266" s="124" customFormat="true" ht="18" hidden="false" customHeight="true" outlineLevel="0" collapsed="false">
      <c r="B1266" s="129"/>
      <c r="C1266" s="129"/>
      <c r="D1266" s="129"/>
      <c r="E1266" s="3"/>
      <c r="F1266" s="130"/>
      <c r="G1266" s="141"/>
      <c r="H1266" s="141"/>
      <c r="I1266" s="141"/>
      <c r="J1266" s="141"/>
      <c r="K1266" s="141"/>
      <c r="L1266" s="141"/>
      <c r="M1266" s="141"/>
      <c r="N1266" s="147"/>
      <c r="O1266" s="147"/>
      <c r="P1266" s="147"/>
      <c r="Q1266" s="129"/>
      <c r="R1266" s="129"/>
      <c r="S1266" s="141"/>
      <c r="T1266" s="145"/>
      <c r="U1266" s="139"/>
      <c r="V1266" s="139"/>
      <c r="W1266" s="128"/>
    </row>
    <row r="1267" s="124" customFormat="true" ht="18" hidden="false" customHeight="true" outlineLevel="0" collapsed="false">
      <c r="B1267" s="129"/>
      <c r="C1267" s="129"/>
      <c r="D1267" s="129"/>
      <c r="E1267" s="3"/>
      <c r="F1267" s="130"/>
      <c r="G1267" s="141"/>
      <c r="H1267" s="141"/>
      <c r="I1267" s="141"/>
      <c r="J1267" s="141"/>
      <c r="K1267" s="141"/>
      <c r="L1267" s="141"/>
      <c r="M1267" s="141"/>
      <c r="N1267" s="147"/>
      <c r="O1267" s="147"/>
      <c r="P1267" s="147"/>
      <c r="Q1267" s="129"/>
      <c r="R1267" s="129"/>
      <c r="S1267" s="141"/>
      <c r="T1267" s="145"/>
      <c r="U1267" s="139"/>
      <c r="V1267" s="139"/>
      <c r="W1267" s="128"/>
    </row>
    <row r="1268" s="124" customFormat="true" ht="18" hidden="false" customHeight="true" outlineLevel="0" collapsed="false">
      <c r="B1268" s="129"/>
      <c r="C1268" s="129"/>
      <c r="D1268" s="129"/>
      <c r="E1268" s="3"/>
      <c r="F1268" s="130"/>
      <c r="G1268" s="141"/>
      <c r="H1268" s="141"/>
      <c r="I1268" s="141"/>
      <c r="J1268" s="141"/>
      <c r="K1268" s="141"/>
      <c r="L1268" s="141"/>
      <c r="M1268" s="141"/>
      <c r="N1268" s="147"/>
      <c r="O1268" s="147"/>
      <c r="P1268" s="147"/>
      <c r="Q1268" s="129"/>
      <c r="R1268" s="129"/>
      <c r="S1268" s="141"/>
      <c r="T1268" s="145"/>
      <c r="U1268" s="139"/>
      <c r="V1268" s="139"/>
      <c r="W1268" s="128"/>
    </row>
    <row r="1269" s="124" customFormat="true" ht="18" hidden="false" customHeight="true" outlineLevel="0" collapsed="false">
      <c r="B1269" s="129"/>
      <c r="C1269" s="129"/>
      <c r="D1269" s="129"/>
      <c r="E1269" s="3"/>
      <c r="F1269" s="130"/>
      <c r="G1269" s="141"/>
      <c r="H1269" s="141"/>
      <c r="I1269" s="141"/>
      <c r="J1269" s="141"/>
      <c r="K1269" s="141"/>
      <c r="L1269" s="141"/>
      <c r="M1269" s="141"/>
      <c r="N1269" s="147"/>
      <c r="O1269" s="147"/>
      <c r="P1269" s="147"/>
      <c r="Q1269" s="129"/>
      <c r="R1269" s="129"/>
      <c r="S1269" s="141"/>
      <c r="T1269" s="145"/>
      <c r="U1269" s="139"/>
      <c r="V1269" s="139"/>
      <c r="W1269" s="128"/>
    </row>
    <row r="1270" s="124" customFormat="true" ht="18" hidden="false" customHeight="true" outlineLevel="0" collapsed="false">
      <c r="B1270" s="129"/>
      <c r="C1270" s="129"/>
      <c r="D1270" s="129"/>
      <c r="E1270" s="3"/>
      <c r="F1270" s="130"/>
      <c r="G1270" s="141"/>
      <c r="H1270" s="141"/>
      <c r="I1270" s="141"/>
      <c r="J1270" s="141"/>
      <c r="K1270" s="141"/>
      <c r="L1270" s="141"/>
      <c r="M1270" s="141"/>
      <c r="N1270" s="147"/>
      <c r="O1270" s="147"/>
      <c r="P1270" s="147"/>
      <c r="Q1270" s="129"/>
      <c r="R1270" s="129"/>
      <c r="S1270" s="141"/>
      <c r="T1270" s="145"/>
      <c r="U1270" s="139"/>
      <c r="V1270" s="139"/>
      <c r="W1270" s="128"/>
    </row>
    <row r="1271" s="124" customFormat="true" ht="18" hidden="false" customHeight="true" outlineLevel="0" collapsed="false">
      <c r="B1271" s="129"/>
      <c r="C1271" s="129"/>
      <c r="D1271" s="129"/>
      <c r="E1271" s="3"/>
      <c r="F1271" s="130"/>
      <c r="G1271" s="141"/>
      <c r="H1271" s="141"/>
      <c r="I1271" s="141"/>
      <c r="J1271" s="141"/>
      <c r="K1271" s="141"/>
      <c r="L1271" s="141"/>
      <c r="M1271" s="141"/>
      <c r="N1271" s="147"/>
      <c r="O1271" s="147"/>
      <c r="P1271" s="147"/>
      <c r="Q1271" s="129"/>
      <c r="R1271" s="129"/>
      <c r="S1271" s="141"/>
      <c r="T1271" s="145"/>
      <c r="U1271" s="139"/>
      <c r="V1271" s="139"/>
      <c r="W1271" s="128"/>
    </row>
    <row r="1272" s="124" customFormat="true" ht="18" hidden="false" customHeight="true" outlineLevel="0" collapsed="false">
      <c r="B1272" s="129"/>
      <c r="C1272" s="129"/>
      <c r="D1272" s="129"/>
      <c r="E1272" s="3"/>
      <c r="F1272" s="130"/>
      <c r="G1272" s="141"/>
      <c r="H1272" s="141"/>
      <c r="I1272" s="141"/>
      <c r="J1272" s="141"/>
      <c r="K1272" s="141"/>
      <c r="L1272" s="141"/>
      <c r="M1272" s="141"/>
      <c r="N1272" s="147"/>
      <c r="O1272" s="147"/>
      <c r="P1272" s="147"/>
      <c r="Q1272" s="129"/>
      <c r="R1272" s="129"/>
      <c r="S1272" s="141"/>
      <c r="T1272" s="145"/>
      <c r="U1272" s="139"/>
      <c r="V1272" s="139"/>
      <c r="W1272" s="128"/>
    </row>
    <row r="1273" s="124" customFormat="true" ht="18" hidden="false" customHeight="true" outlineLevel="0" collapsed="false">
      <c r="B1273" s="129"/>
      <c r="C1273" s="129"/>
      <c r="D1273" s="129"/>
      <c r="E1273" s="3"/>
      <c r="F1273" s="130"/>
      <c r="G1273" s="141"/>
      <c r="H1273" s="141"/>
      <c r="I1273" s="141"/>
      <c r="J1273" s="141"/>
      <c r="K1273" s="141"/>
      <c r="L1273" s="141"/>
      <c r="M1273" s="141"/>
      <c r="N1273" s="147"/>
      <c r="O1273" s="147"/>
      <c r="P1273" s="147"/>
      <c r="Q1273" s="129"/>
      <c r="R1273" s="129"/>
      <c r="S1273" s="141"/>
      <c r="T1273" s="145"/>
      <c r="U1273" s="139"/>
      <c r="V1273" s="139"/>
      <c r="W1273" s="128"/>
    </row>
    <row r="1274" s="124" customFormat="true" ht="18" hidden="false" customHeight="true" outlineLevel="0" collapsed="false">
      <c r="B1274" s="129"/>
      <c r="C1274" s="129"/>
      <c r="D1274" s="129"/>
      <c r="E1274" s="3"/>
      <c r="F1274" s="130"/>
      <c r="G1274" s="141"/>
      <c r="H1274" s="141"/>
      <c r="I1274" s="141"/>
      <c r="J1274" s="141"/>
      <c r="K1274" s="141"/>
      <c r="L1274" s="141"/>
      <c r="M1274" s="141"/>
      <c r="N1274" s="147"/>
      <c r="O1274" s="147"/>
      <c r="P1274" s="147"/>
      <c r="Q1274" s="129"/>
      <c r="R1274" s="129"/>
      <c r="S1274" s="141"/>
      <c r="T1274" s="145"/>
      <c r="U1274" s="139"/>
      <c r="V1274" s="139"/>
      <c r="W1274" s="128"/>
    </row>
    <row r="1275" s="124" customFormat="true" ht="18" hidden="false" customHeight="true" outlineLevel="0" collapsed="false">
      <c r="B1275" s="129"/>
      <c r="C1275" s="129"/>
      <c r="D1275" s="129"/>
      <c r="E1275" s="3"/>
      <c r="F1275" s="130"/>
      <c r="G1275" s="141"/>
      <c r="H1275" s="141"/>
      <c r="I1275" s="141"/>
      <c r="J1275" s="141"/>
      <c r="K1275" s="141"/>
      <c r="L1275" s="141"/>
      <c r="M1275" s="141"/>
      <c r="N1275" s="147"/>
      <c r="O1275" s="147"/>
      <c r="P1275" s="147"/>
      <c r="Q1275" s="129"/>
      <c r="R1275" s="129"/>
      <c r="S1275" s="141"/>
      <c r="T1275" s="145"/>
      <c r="U1275" s="139"/>
      <c r="V1275" s="139"/>
      <c r="W1275" s="128"/>
    </row>
    <row r="1276" s="124" customFormat="true" ht="18" hidden="false" customHeight="true" outlineLevel="0" collapsed="false">
      <c r="B1276" s="129"/>
      <c r="C1276" s="129"/>
      <c r="D1276" s="129"/>
      <c r="E1276" s="3"/>
      <c r="F1276" s="130"/>
      <c r="G1276" s="141"/>
      <c r="H1276" s="141"/>
      <c r="I1276" s="141"/>
      <c r="J1276" s="141"/>
      <c r="K1276" s="141"/>
      <c r="L1276" s="141"/>
      <c r="M1276" s="141"/>
      <c r="N1276" s="147"/>
      <c r="O1276" s="147"/>
      <c r="P1276" s="147"/>
      <c r="Q1276" s="129"/>
      <c r="R1276" s="129"/>
      <c r="S1276" s="141"/>
      <c r="T1276" s="145"/>
      <c r="U1276" s="139"/>
      <c r="V1276" s="139"/>
      <c r="W1276" s="128"/>
    </row>
    <row r="1277" s="124" customFormat="true" ht="18" hidden="false" customHeight="true" outlineLevel="0" collapsed="false">
      <c r="B1277" s="129"/>
      <c r="C1277" s="129"/>
      <c r="D1277" s="129"/>
      <c r="E1277" s="3"/>
      <c r="F1277" s="130"/>
      <c r="G1277" s="141"/>
      <c r="H1277" s="141"/>
      <c r="I1277" s="141"/>
      <c r="J1277" s="141"/>
      <c r="K1277" s="141"/>
      <c r="L1277" s="141"/>
      <c r="M1277" s="141"/>
      <c r="N1277" s="147"/>
      <c r="O1277" s="147"/>
      <c r="P1277" s="147"/>
      <c r="Q1277" s="129"/>
      <c r="R1277" s="129"/>
      <c r="S1277" s="141"/>
      <c r="T1277" s="145"/>
      <c r="U1277" s="139"/>
      <c r="V1277" s="139"/>
      <c r="W1277" s="128"/>
    </row>
    <row r="1278" s="124" customFormat="true" ht="18" hidden="false" customHeight="true" outlineLevel="0" collapsed="false">
      <c r="B1278" s="129"/>
      <c r="C1278" s="129"/>
      <c r="D1278" s="129"/>
      <c r="E1278" s="3"/>
      <c r="F1278" s="130"/>
      <c r="G1278" s="141"/>
      <c r="H1278" s="141"/>
      <c r="I1278" s="141"/>
      <c r="J1278" s="141"/>
      <c r="K1278" s="141"/>
      <c r="L1278" s="141"/>
      <c r="M1278" s="141"/>
      <c r="N1278" s="147"/>
      <c r="O1278" s="147"/>
      <c r="P1278" s="147"/>
      <c r="Q1278" s="129"/>
      <c r="R1278" s="129"/>
      <c r="S1278" s="141"/>
      <c r="T1278" s="145"/>
      <c r="U1278" s="139"/>
      <c r="V1278" s="139"/>
      <c r="W1278" s="128"/>
    </row>
    <row r="1279" s="124" customFormat="true" ht="18" hidden="false" customHeight="true" outlineLevel="0" collapsed="false">
      <c r="B1279" s="129"/>
      <c r="C1279" s="129"/>
      <c r="D1279" s="129"/>
      <c r="E1279" s="3"/>
      <c r="F1279" s="130"/>
      <c r="G1279" s="141"/>
      <c r="H1279" s="141"/>
      <c r="I1279" s="141"/>
      <c r="J1279" s="141"/>
      <c r="K1279" s="141"/>
      <c r="L1279" s="141"/>
      <c r="M1279" s="141"/>
      <c r="N1279" s="147"/>
      <c r="O1279" s="147"/>
      <c r="P1279" s="147"/>
      <c r="Q1279" s="129"/>
      <c r="R1279" s="129"/>
      <c r="S1279" s="141"/>
      <c r="T1279" s="145"/>
      <c r="U1279" s="139"/>
      <c r="V1279" s="139"/>
      <c r="W1279" s="128"/>
    </row>
    <row r="1280" s="124" customFormat="true" ht="18" hidden="false" customHeight="true" outlineLevel="0" collapsed="false">
      <c r="B1280" s="129"/>
      <c r="C1280" s="129"/>
      <c r="D1280" s="129"/>
      <c r="E1280" s="3"/>
      <c r="F1280" s="130"/>
      <c r="G1280" s="141"/>
      <c r="H1280" s="141"/>
      <c r="I1280" s="141"/>
      <c r="J1280" s="141"/>
      <c r="K1280" s="141"/>
      <c r="L1280" s="141"/>
      <c r="M1280" s="141"/>
      <c r="N1280" s="147"/>
      <c r="O1280" s="147"/>
      <c r="P1280" s="147"/>
      <c r="Q1280" s="129"/>
      <c r="R1280" s="129"/>
      <c r="S1280" s="141"/>
      <c r="T1280" s="145"/>
      <c r="U1280" s="139"/>
      <c r="V1280" s="139"/>
      <c r="W1280" s="128"/>
    </row>
    <row r="1281" s="124" customFormat="true" ht="18" hidden="false" customHeight="true" outlineLevel="0" collapsed="false">
      <c r="B1281" s="129"/>
      <c r="C1281" s="129"/>
      <c r="D1281" s="129"/>
      <c r="E1281" s="3"/>
      <c r="F1281" s="130"/>
      <c r="G1281" s="141"/>
      <c r="H1281" s="141"/>
      <c r="I1281" s="141"/>
      <c r="J1281" s="141"/>
      <c r="K1281" s="141"/>
      <c r="L1281" s="141"/>
      <c r="M1281" s="141"/>
      <c r="N1281" s="147"/>
      <c r="O1281" s="147"/>
      <c r="P1281" s="147"/>
      <c r="Q1281" s="129"/>
      <c r="R1281" s="129"/>
      <c r="S1281" s="141"/>
      <c r="T1281" s="145"/>
      <c r="U1281" s="139"/>
      <c r="V1281" s="139"/>
      <c r="W1281" s="128"/>
    </row>
    <row r="1282" s="124" customFormat="true" ht="18" hidden="false" customHeight="true" outlineLevel="0" collapsed="false">
      <c r="B1282" s="129"/>
      <c r="C1282" s="129"/>
      <c r="D1282" s="129"/>
      <c r="E1282" s="3"/>
      <c r="F1282" s="130"/>
      <c r="G1282" s="141"/>
      <c r="H1282" s="141"/>
      <c r="I1282" s="141"/>
      <c r="J1282" s="141"/>
      <c r="K1282" s="141"/>
      <c r="L1282" s="141"/>
      <c r="M1282" s="141"/>
      <c r="N1282" s="147"/>
      <c r="O1282" s="147"/>
      <c r="P1282" s="147"/>
      <c r="Q1282" s="129"/>
      <c r="R1282" s="129"/>
      <c r="S1282" s="141"/>
      <c r="T1282" s="145"/>
      <c r="U1282" s="139"/>
      <c r="V1282" s="139"/>
      <c r="W1282" s="128"/>
    </row>
    <row r="1283" s="124" customFormat="true" ht="18" hidden="false" customHeight="true" outlineLevel="0" collapsed="false">
      <c r="B1283" s="129"/>
      <c r="C1283" s="129"/>
      <c r="D1283" s="129"/>
      <c r="E1283" s="3"/>
      <c r="F1283" s="130"/>
      <c r="G1283" s="141"/>
      <c r="H1283" s="141"/>
      <c r="I1283" s="141"/>
      <c r="J1283" s="141"/>
      <c r="K1283" s="141"/>
      <c r="L1283" s="141"/>
      <c r="M1283" s="141"/>
      <c r="N1283" s="147"/>
      <c r="O1283" s="147"/>
      <c r="P1283" s="147"/>
      <c r="Q1283" s="129"/>
      <c r="R1283" s="129"/>
      <c r="S1283" s="141"/>
      <c r="T1283" s="145"/>
      <c r="U1283" s="139"/>
      <c r="V1283" s="139"/>
      <c r="W1283" s="128"/>
    </row>
    <row r="1284" s="124" customFormat="true" ht="18" hidden="false" customHeight="true" outlineLevel="0" collapsed="false">
      <c r="B1284" s="129"/>
      <c r="C1284" s="129"/>
      <c r="D1284" s="129"/>
      <c r="E1284" s="3"/>
      <c r="F1284" s="130"/>
      <c r="G1284" s="141"/>
      <c r="H1284" s="141"/>
      <c r="I1284" s="141"/>
      <c r="J1284" s="141"/>
      <c r="K1284" s="141"/>
      <c r="L1284" s="141"/>
      <c r="M1284" s="141"/>
      <c r="N1284" s="147"/>
      <c r="O1284" s="147"/>
      <c r="P1284" s="147"/>
      <c r="Q1284" s="129"/>
      <c r="R1284" s="129"/>
      <c r="S1284" s="141"/>
      <c r="T1284" s="145"/>
      <c r="U1284" s="139"/>
      <c r="V1284" s="139"/>
      <c r="W1284" s="128"/>
    </row>
    <row r="1285" s="124" customFormat="true" ht="18" hidden="false" customHeight="true" outlineLevel="0" collapsed="false">
      <c r="B1285" s="129"/>
      <c r="C1285" s="129"/>
      <c r="D1285" s="129"/>
      <c r="E1285" s="3"/>
      <c r="F1285" s="130"/>
      <c r="G1285" s="141"/>
      <c r="H1285" s="141"/>
      <c r="I1285" s="141"/>
      <c r="J1285" s="141"/>
      <c r="K1285" s="141"/>
      <c r="L1285" s="141"/>
      <c r="M1285" s="141"/>
      <c r="N1285" s="147"/>
      <c r="O1285" s="147"/>
      <c r="P1285" s="147"/>
      <c r="Q1285" s="129"/>
      <c r="R1285" s="129"/>
      <c r="S1285" s="141"/>
      <c r="T1285" s="145"/>
      <c r="U1285" s="139"/>
      <c r="V1285" s="139"/>
      <c r="W1285" s="128"/>
    </row>
    <row r="1286" s="124" customFormat="true" ht="18" hidden="false" customHeight="true" outlineLevel="0" collapsed="false">
      <c r="B1286" s="129"/>
      <c r="C1286" s="129"/>
      <c r="D1286" s="129"/>
      <c r="E1286" s="3"/>
      <c r="F1286" s="130"/>
      <c r="G1286" s="141"/>
      <c r="H1286" s="141"/>
      <c r="I1286" s="141"/>
      <c r="J1286" s="141"/>
      <c r="K1286" s="141"/>
      <c r="L1286" s="141"/>
      <c r="M1286" s="141"/>
      <c r="N1286" s="147"/>
      <c r="O1286" s="147"/>
      <c r="P1286" s="147"/>
      <c r="Q1286" s="129"/>
      <c r="R1286" s="129"/>
      <c r="S1286" s="141"/>
      <c r="T1286" s="145"/>
      <c r="U1286" s="139"/>
      <c r="V1286" s="139"/>
      <c r="W1286" s="128"/>
    </row>
    <row r="1287" s="124" customFormat="true" ht="18" hidden="false" customHeight="true" outlineLevel="0" collapsed="false">
      <c r="B1287" s="129"/>
      <c r="C1287" s="129"/>
      <c r="D1287" s="129"/>
      <c r="E1287" s="3"/>
      <c r="F1287" s="130"/>
      <c r="G1287" s="141"/>
      <c r="H1287" s="141"/>
      <c r="I1287" s="141"/>
      <c r="J1287" s="141"/>
      <c r="K1287" s="141"/>
      <c r="L1287" s="141"/>
      <c r="M1287" s="141"/>
      <c r="N1287" s="147"/>
      <c r="O1287" s="147"/>
      <c r="P1287" s="147"/>
      <c r="Q1287" s="129"/>
      <c r="R1287" s="129"/>
      <c r="S1287" s="141"/>
      <c r="T1287" s="145"/>
      <c r="U1287" s="139"/>
      <c r="V1287" s="139"/>
      <c r="W1287" s="128"/>
    </row>
    <row r="1288" s="124" customFormat="true" ht="18" hidden="false" customHeight="true" outlineLevel="0" collapsed="false">
      <c r="B1288" s="129"/>
      <c r="C1288" s="129"/>
      <c r="D1288" s="129"/>
      <c r="E1288" s="3"/>
      <c r="F1288" s="130"/>
      <c r="G1288" s="141"/>
      <c r="H1288" s="141"/>
      <c r="I1288" s="141"/>
      <c r="J1288" s="141"/>
      <c r="K1288" s="141"/>
      <c r="L1288" s="141"/>
      <c r="M1288" s="141"/>
      <c r="N1288" s="147"/>
      <c r="O1288" s="147"/>
      <c r="P1288" s="147"/>
      <c r="Q1288" s="129"/>
      <c r="R1288" s="129"/>
      <c r="S1288" s="141"/>
      <c r="T1288" s="145"/>
      <c r="U1288" s="139"/>
      <c r="V1288" s="139"/>
      <c r="W1288" s="128"/>
    </row>
    <row r="1289" s="124" customFormat="true" ht="18" hidden="false" customHeight="true" outlineLevel="0" collapsed="false">
      <c r="B1289" s="129"/>
      <c r="C1289" s="129"/>
      <c r="D1289" s="129"/>
      <c r="E1289" s="3"/>
      <c r="F1289" s="130"/>
      <c r="G1289" s="141"/>
      <c r="H1289" s="141"/>
      <c r="I1289" s="141"/>
      <c r="J1289" s="141"/>
      <c r="K1289" s="141"/>
      <c r="L1289" s="141"/>
      <c r="M1289" s="141"/>
      <c r="N1289" s="147"/>
      <c r="O1289" s="147"/>
      <c r="P1289" s="147"/>
      <c r="Q1289" s="129"/>
      <c r="R1289" s="129"/>
      <c r="S1289" s="141"/>
      <c r="T1289" s="145"/>
      <c r="U1289" s="139"/>
      <c r="V1289" s="139"/>
      <c r="W1289" s="128"/>
    </row>
    <row r="1290" s="124" customFormat="true" ht="18" hidden="false" customHeight="true" outlineLevel="0" collapsed="false">
      <c r="B1290" s="129"/>
      <c r="C1290" s="129"/>
      <c r="D1290" s="129"/>
      <c r="E1290" s="3"/>
      <c r="F1290" s="130"/>
      <c r="G1290" s="141"/>
      <c r="H1290" s="141"/>
      <c r="I1290" s="141"/>
      <c r="J1290" s="141"/>
      <c r="K1290" s="141"/>
      <c r="L1290" s="141"/>
      <c r="M1290" s="141"/>
      <c r="N1290" s="147"/>
      <c r="O1290" s="147"/>
      <c r="P1290" s="147"/>
      <c r="Q1290" s="129"/>
      <c r="R1290" s="129"/>
      <c r="S1290" s="141"/>
      <c r="T1290" s="145"/>
      <c r="U1290" s="139"/>
      <c r="V1290" s="139"/>
      <c r="W1290" s="128"/>
    </row>
    <row r="1291" s="124" customFormat="true" ht="18" hidden="false" customHeight="true" outlineLevel="0" collapsed="false">
      <c r="B1291" s="129"/>
      <c r="C1291" s="129"/>
      <c r="D1291" s="129"/>
      <c r="E1291" s="3"/>
      <c r="F1291" s="130"/>
      <c r="G1291" s="141"/>
      <c r="H1291" s="141"/>
      <c r="I1291" s="141"/>
      <c r="J1291" s="141"/>
      <c r="K1291" s="141"/>
      <c r="L1291" s="141"/>
      <c r="M1291" s="141"/>
      <c r="N1291" s="147"/>
      <c r="O1291" s="147"/>
      <c r="P1291" s="147"/>
      <c r="Q1291" s="129"/>
      <c r="R1291" s="129"/>
      <c r="S1291" s="141"/>
      <c r="T1291" s="145"/>
      <c r="U1291" s="139"/>
      <c r="V1291" s="139"/>
      <c r="W1291" s="128"/>
    </row>
    <row r="1292" s="124" customFormat="true" ht="18" hidden="false" customHeight="true" outlineLevel="0" collapsed="false">
      <c r="B1292" s="129"/>
      <c r="C1292" s="129"/>
      <c r="D1292" s="129"/>
      <c r="E1292" s="3"/>
      <c r="F1292" s="130"/>
      <c r="G1292" s="141"/>
      <c r="H1292" s="141"/>
      <c r="I1292" s="141"/>
      <c r="J1292" s="141"/>
      <c r="K1292" s="141"/>
      <c r="L1292" s="141"/>
      <c r="M1292" s="141"/>
      <c r="N1292" s="147"/>
      <c r="O1292" s="147"/>
      <c r="P1292" s="147"/>
      <c r="Q1292" s="129"/>
      <c r="R1292" s="129"/>
      <c r="S1292" s="141"/>
      <c r="T1292" s="145"/>
      <c r="U1292" s="139"/>
      <c r="V1292" s="139"/>
      <c r="W1292" s="128"/>
    </row>
    <row r="1293" s="124" customFormat="true" ht="18" hidden="false" customHeight="true" outlineLevel="0" collapsed="false">
      <c r="B1293" s="129"/>
      <c r="C1293" s="129"/>
      <c r="D1293" s="129"/>
      <c r="E1293" s="3"/>
      <c r="F1293" s="130"/>
      <c r="G1293" s="141"/>
      <c r="H1293" s="141"/>
      <c r="I1293" s="141"/>
      <c r="J1293" s="141"/>
      <c r="K1293" s="141"/>
      <c r="L1293" s="141"/>
      <c r="M1293" s="141"/>
      <c r="N1293" s="147"/>
      <c r="O1293" s="147"/>
      <c r="P1293" s="147"/>
      <c r="Q1293" s="129"/>
      <c r="R1293" s="129"/>
      <c r="S1293" s="141"/>
      <c r="T1293" s="145"/>
      <c r="U1293" s="139"/>
      <c r="V1293" s="139"/>
      <c r="W1293" s="128"/>
    </row>
    <row r="1294" s="124" customFormat="true" ht="18" hidden="false" customHeight="true" outlineLevel="0" collapsed="false">
      <c r="B1294" s="129"/>
      <c r="C1294" s="129"/>
      <c r="D1294" s="129"/>
      <c r="E1294" s="3"/>
      <c r="F1294" s="130"/>
      <c r="G1294" s="141"/>
      <c r="H1294" s="141"/>
      <c r="I1294" s="141"/>
      <c r="J1294" s="141"/>
      <c r="K1294" s="141"/>
      <c r="L1294" s="141"/>
      <c r="M1294" s="141"/>
      <c r="N1294" s="147"/>
      <c r="O1294" s="147"/>
      <c r="P1294" s="147"/>
      <c r="Q1294" s="129"/>
      <c r="R1294" s="129"/>
      <c r="S1294" s="141"/>
      <c r="T1294" s="145"/>
      <c r="U1294" s="139"/>
      <c r="V1294" s="139"/>
      <c r="W1294" s="128"/>
    </row>
    <row r="1295" s="124" customFormat="true" ht="18" hidden="false" customHeight="true" outlineLevel="0" collapsed="false">
      <c r="B1295" s="129"/>
      <c r="C1295" s="129"/>
      <c r="D1295" s="129"/>
      <c r="E1295" s="3"/>
      <c r="F1295" s="130"/>
      <c r="G1295" s="141"/>
      <c r="H1295" s="141"/>
      <c r="I1295" s="141"/>
      <c r="J1295" s="141"/>
      <c r="K1295" s="141"/>
      <c r="L1295" s="141"/>
      <c r="M1295" s="141"/>
      <c r="N1295" s="147"/>
      <c r="O1295" s="147"/>
      <c r="P1295" s="147"/>
      <c r="Q1295" s="129"/>
      <c r="R1295" s="129"/>
      <c r="S1295" s="141"/>
      <c r="T1295" s="145"/>
      <c r="U1295" s="139"/>
      <c r="V1295" s="139"/>
      <c r="W1295" s="128"/>
    </row>
    <row r="1296" s="124" customFormat="true" ht="18" hidden="false" customHeight="true" outlineLevel="0" collapsed="false">
      <c r="B1296" s="129"/>
      <c r="C1296" s="129"/>
      <c r="D1296" s="129"/>
      <c r="E1296" s="3"/>
      <c r="F1296" s="130"/>
      <c r="G1296" s="141"/>
      <c r="H1296" s="141"/>
      <c r="I1296" s="141"/>
      <c r="J1296" s="141"/>
      <c r="K1296" s="141"/>
      <c r="L1296" s="141"/>
      <c r="M1296" s="141"/>
      <c r="N1296" s="147"/>
      <c r="O1296" s="147"/>
      <c r="P1296" s="147"/>
      <c r="Q1296" s="129"/>
      <c r="R1296" s="129"/>
      <c r="S1296" s="141"/>
      <c r="T1296" s="145"/>
      <c r="U1296" s="139"/>
      <c r="V1296" s="139"/>
      <c r="W1296" s="128"/>
    </row>
    <row r="1297" s="124" customFormat="true" ht="18" hidden="false" customHeight="true" outlineLevel="0" collapsed="false">
      <c r="B1297" s="129"/>
      <c r="C1297" s="129"/>
      <c r="D1297" s="129"/>
      <c r="E1297" s="3"/>
      <c r="F1297" s="130"/>
      <c r="G1297" s="141"/>
      <c r="H1297" s="141"/>
      <c r="I1297" s="141"/>
      <c r="J1297" s="141"/>
      <c r="K1297" s="141"/>
      <c r="L1297" s="141"/>
      <c r="M1297" s="141"/>
      <c r="N1297" s="147"/>
      <c r="O1297" s="147"/>
      <c r="P1297" s="147"/>
      <c r="Q1297" s="129"/>
      <c r="R1297" s="129"/>
      <c r="S1297" s="141"/>
      <c r="T1297" s="145"/>
      <c r="U1297" s="139"/>
      <c r="V1297" s="139"/>
      <c r="W1297" s="128"/>
    </row>
    <row r="1298" s="124" customFormat="true" ht="18" hidden="false" customHeight="true" outlineLevel="0" collapsed="false">
      <c r="B1298" s="129"/>
      <c r="C1298" s="129"/>
      <c r="D1298" s="129"/>
      <c r="E1298" s="3"/>
      <c r="F1298" s="130"/>
      <c r="G1298" s="141"/>
      <c r="H1298" s="141"/>
      <c r="I1298" s="141"/>
      <c r="J1298" s="141"/>
      <c r="K1298" s="141"/>
      <c r="L1298" s="141"/>
      <c r="M1298" s="141"/>
      <c r="N1298" s="147"/>
      <c r="O1298" s="147"/>
      <c r="P1298" s="147"/>
      <c r="Q1298" s="129"/>
      <c r="R1298" s="129"/>
      <c r="S1298" s="141"/>
      <c r="T1298" s="145"/>
      <c r="U1298" s="139"/>
      <c r="V1298" s="139"/>
      <c r="W1298" s="128"/>
    </row>
    <row r="1299" s="124" customFormat="true" ht="18" hidden="false" customHeight="true" outlineLevel="0" collapsed="false">
      <c r="B1299" s="129"/>
      <c r="C1299" s="129"/>
      <c r="D1299" s="129"/>
      <c r="E1299" s="3"/>
      <c r="F1299" s="130"/>
      <c r="G1299" s="141"/>
      <c r="H1299" s="141"/>
      <c r="I1299" s="141"/>
      <c r="J1299" s="141"/>
      <c r="K1299" s="141"/>
      <c r="L1299" s="141"/>
      <c r="M1299" s="141"/>
      <c r="N1299" s="147"/>
      <c r="O1299" s="147"/>
      <c r="P1299" s="147"/>
      <c r="Q1299" s="129"/>
      <c r="R1299" s="129"/>
      <c r="S1299" s="141"/>
      <c r="T1299" s="145"/>
      <c r="U1299" s="139"/>
      <c r="V1299" s="139"/>
      <c r="W1299" s="128"/>
    </row>
    <row r="1300" s="124" customFormat="true" ht="18" hidden="false" customHeight="true" outlineLevel="0" collapsed="false">
      <c r="B1300" s="129"/>
      <c r="C1300" s="129"/>
      <c r="D1300" s="129"/>
      <c r="E1300" s="3"/>
      <c r="F1300" s="130"/>
      <c r="G1300" s="141"/>
      <c r="H1300" s="141"/>
      <c r="I1300" s="141"/>
      <c r="J1300" s="141"/>
      <c r="K1300" s="141"/>
      <c r="L1300" s="141"/>
      <c r="M1300" s="141"/>
      <c r="N1300" s="147"/>
      <c r="O1300" s="147"/>
      <c r="P1300" s="147"/>
      <c r="Q1300" s="129"/>
      <c r="R1300" s="129"/>
      <c r="S1300" s="141"/>
      <c r="T1300" s="145"/>
      <c r="U1300" s="139"/>
      <c r="V1300" s="139"/>
      <c r="W1300" s="128"/>
    </row>
    <row r="1301" s="124" customFormat="true" ht="18" hidden="false" customHeight="true" outlineLevel="0" collapsed="false">
      <c r="B1301" s="129"/>
      <c r="C1301" s="129"/>
      <c r="D1301" s="129"/>
      <c r="E1301" s="3"/>
      <c r="F1301" s="130"/>
      <c r="G1301" s="141"/>
      <c r="H1301" s="141"/>
      <c r="I1301" s="141"/>
      <c r="J1301" s="141"/>
      <c r="K1301" s="141"/>
      <c r="L1301" s="141"/>
      <c r="M1301" s="141"/>
      <c r="N1301" s="147"/>
      <c r="O1301" s="147"/>
      <c r="P1301" s="147"/>
      <c r="Q1301" s="129"/>
      <c r="R1301" s="129"/>
      <c r="S1301" s="141"/>
      <c r="T1301" s="145"/>
      <c r="U1301" s="139"/>
      <c r="V1301" s="139"/>
      <c r="W1301" s="128"/>
    </row>
    <row r="1302" s="124" customFormat="true" ht="18" hidden="false" customHeight="true" outlineLevel="0" collapsed="false">
      <c r="B1302" s="129"/>
      <c r="C1302" s="129"/>
      <c r="D1302" s="129"/>
      <c r="E1302" s="3"/>
      <c r="F1302" s="130"/>
      <c r="G1302" s="141"/>
      <c r="H1302" s="141"/>
      <c r="I1302" s="141"/>
      <c r="J1302" s="141"/>
      <c r="K1302" s="141"/>
      <c r="L1302" s="141"/>
      <c r="M1302" s="141"/>
      <c r="N1302" s="147"/>
      <c r="O1302" s="147"/>
      <c r="P1302" s="147"/>
      <c r="Q1302" s="129"/>
      <c r="R1302" s="129"/>
      <c r="S1302" s="141"/>
      <c r="T1302" s="145"/>
      <c r="U1302" s="139"/>
      <c r="V1302" s="139"/>
      <c r="W1302" s="128"/>
    </row>
    <row r="1303" s="124" customFormat="true" ht="18" hidden="false" customHeight="true" outlineLevel="0" collapsed="false">
      <c r="B1303" s="129"/>
      <c r="C1303" s="129"/>
      <c r="D1303" s="129"/>
      <c r="E1303" s="3"/>
      <c r="F1303" s="130"/>
      <c r="G1303" s="141"/>
      <c r="H1303" s="141"/>
      <c r="I1303" s="141"/>
      <c r="J1303" s="141"/>
      <c r="K1303" s="141"/>
      <c r="L1303" s="141"/>
      <c r="M1303" s="141"/>
      <c r="N1303" s="147"/>
      <c r="O1303" s="147"/>
      <c r="P1303" s="147"/>
      <c r="Q1303" s="129"/>
      <c r="R1303" s="129"/>
      <c r="S1303" s="141"/>
      <c r="T1303" s="145"/>
      <c r="U1303" s="139"/>
      <c r="V1303" s="139"/>
      <c r="W1303" s="128"/>
    </row>
    <row r="1304" s="124" customFormat="true" ht="18" hidden="false" customHeight="true" outlineLevel="0" collapsed="false">
      <c r="B1304" s="129"/>
      <c r="C1304" s="129"/>
      <c r="D1304" s="129"/>
      <c r="E1304" s="3"/>
      <c r="F1304" s="130"/>
      <c r="G1304" s="141"/>
      <c r="H1304" s="141"/>
      <c r="I1304" s="141"/>
      <c r="J1304" s="141"/>
      <c r="K1304" s="141"/>
      <c r="L1304" s="141"/>
      <c r="M1304" s="141"/>
      <c r="N1304" s="147"/>
      <c r="O1304" s="147"/>
      <c r="P1304" s="147"/>
      <c r="Q1304" s="129"/>
      <c r="R1304" s="129"/>
      <c r="S1304" s="141"/>
      <c r="T1304" s="145"/>
      <c r="U1304" s="139"/>
      <c r="V1304" s="139"/>
      <c r="W1304" s="128"/>
    </row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P277 N278:P300 N302:P313 M301:O301 N6:P276">
    <cfRule type="cellIs" priority="2" operator="equal" aboveAverage="0" equalAverage="0" bottom="0" percent="0" rank="0" text="" dxfId="12">
      <formula>5</formula>
    </cfRule>
  </conditionalFormatting>
  <conditionalFormatting sqref="N6:P273">
    <cfRule type="cellIs" priority="3" operator="equal" aboveAverage="0" equalAverage="0" bottom="0" percent="0" rank="0" text="" dxfId="13">
      <formula>"NE"</formula>
    </cfRule>
    <cfRule type="cellIs" priority="4" operator="equal" aboveAverage="0" equalAverage="0" bottom="0" percent="0" rank="0" text="" dxfId="14">
      <formula>2</formula>
    </cfRule>
    <cfRule type="cellIs" priority="5" operator="equal" aboveAverage="0" equalAverage="0" bottom="0" percent="0" rank="0" text="" dxfId="15">
      <formula>3</formula>
    </cfRule>
  </conditionalFormatting>
  <dataValidations count="1">
    <dataValidation allowBlank="true" errorStyle="stop" operator="between" showDropDown="false" showErrorMessage="true" showInputMessage="true" sqref="N6:P273" type="list">
      <formula1>$U$298:$U$304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3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24" activeCellId="0" sqref="D24"/>
    </sheetView>
  </sheetViews>
  <sheetFormatPr defaultColWidth="10.6796875" defaultRowHeight="15" zeroHeight="false" outlineLevelRow="0" outlineLevelCol="0"/>
  <cols>
    <col collapsed="false" customWidth="true" hidden="false" outlineLevel="0" max="3" min="1" style="163" width="11.85"/>
    <col collapsed="false" customWidth="true" hidden="false" outlineLevel="0" max="4" min="4" style="163" width="26.42"/>
    <col collapsed="false" customWidth="true" hidden="false" outlineLevel="0" max="5" min="5" style="163" width="11.85"/>
    <col collapsed="false" customWidth="true" hidden="false" outlineLevel="0" max="6" min="6" style="163" width="15.57"/>
  </cols>
  <sheetData>
    <row r="1" customFormat="false" ht="21.75" hidden="false" customHeight="true" outlineLevel="0" collapsed="false">
      <c r="A1" s="164"/>
      <c r="B1" s="164"/>
      <c r="C1" s="164"/>
      <c r="D1" s="164"/>
      <c r="E1" s="164"/>
      <c r="F1" s="164"/>
      <c r="G1" s="164"/>
    </row>
    <row r="2" customFormat="false" ht="21.75" hidden="false" customHeight="true" outlineLevel="0" collapsed="false">
      <c r="A2" s="164"/>
      <c r="B2" s="164"/>
      <c r="C2" s="164"/>
      <c r="D2" s="164"/>
      <c r="E2" s="164"/>
      <c r="F2" s="164"/>
      <c r="G2" s="164"/>
    </row>
    <row r="3" customFormat="false" ht="21.75" hidden="false" customHeight="true" outlineLevel="0" collapsed="false">
      <c r="A3" s="164"/>
      <c r="B3" s="165" t="s">
        <v>329</v>
      </c>
      <c r="C3" s="165" t="s">
        <v>330</v>
      </c>
      <c r="D3" s="165" t="s">
        <v>331</v>
      </c>
      <c r="E3" s="165" t="s">
        <v>332</v>
      </c>
      <c r="F3" s="164" t="s">
        <v>333</v>
      </c>
      <c r="G3" s="165" t="s">
        <v>334</v>
      </c>
    </row>
    <row r="4" customFormat="false" ht="21.75" hidden="false" customHeight="true" outlineLevel="0" collapsed="false">
      <c r="A4" s="164" t="n">
        <v>1</v>
      </c>
      <c r="B4" s="166" t="s">
        <v>335</v>
      </c>
      <c r="C4" s="166" t="s">
        <v>336</v>
      </c>
      <c r="D4" s="166" t="s">
        <v>33</v>
      </c>
      <c r="E4" s="167" t="n">
        <v>6697.27</v>
      </c>
      <c r="F4" s="164"/>
      <c r="G4" s="164" t="n">
        <f aca="false">+E4+F4</f>
        <v>6697.27</v>
      </c>
    </row>
    <row r="5" customFormat="false" ht="21.75" hidden="false" customHeight="true" outlineLevel="0" collapsed="false">
      <c r="A5" s="164" t="n">
        <v>3</v>
      </c>
      <c r="B5" s="166" t="s">
        <v>337</v>
      </c>
      <c r="C5" s="166" t="s">
        <v>338</v>
      </c>
      <c r="D5" s="166" t="s">
        <v>36</v>
      </c>
      <c r="E5" s="167" t="n">
        <v>8832.63</v>
      </c>
      <c r="F5" s="164"/>
      <c r="G5" s="164" t="n">
        <f aca="false">+E5+F5</f>
        <v>8832.63</v>
      </c>
    </row>
    <row r="6" customFormat="false" ht="21.75" hidden="false" customHeight="true" outlineLevel="0" collapsed="false">
      <c r="A6" s="164" t="n">
        <v>5</v>
      </c>
      <c r="B6" s="166" t="s">
        <v>339</v>
      </c>
      <c r="C6" s="166" t="s">
        <v>340</v>
      </c>
      <c r="D6" s="166" t="s">
        <v>38</v>
      </c>
      <c r="E6" s="167" t="n">
        <v>6697.27</v>
      </c>
      <c r="F6" s="164"/>
      <c r="G6" s="164" t="n">
        <f aca="false">+E6+F6</f>
        <v>6697.27</v>
      </c>
    </row>
    <row r="7" customFormat="false" ht="21.75" hidden="false" customHeight="true" outlineLevel="0" collapsed="false">
      <c r="A7" s="164" t="n">
        <v>7</v>
      </c>
      <c r="B7" s="166" t="s">
        <v>341</v>
      </c>
      <c r="C7" s="166" t="s">
        <v>342</v>
      </c>
      <c r="D7" s="166" t="s">
        <v>39</v>
      </c>
      <c r="E7" s="167" t="n">
        <v>6697.27</v>
      </c>
      <c r="F7" s="164"/>
      <c r="G7" s="164" t="n">
        <f aca="false">+E7+F7</f>
        <v>6697.27</v>
      </c>
    </row>
    <row r="8" customFormat="false" ht="21.75" hidden="false" customHeight="true" outlineLevel="0" collapsed="false">
      <c r="A8" s="164" t="n">
        <v>9</v>
      </c>
      <c r="B8" s="166" t="s">
        <v>343</v>
      </c>
      <c r="C8" s="166" t="s">
        <v>344</v>
      </c>
      <c r="D8" s="166" t="s">
        <v>40</v>
      </c>
      <c r="E8" s="167" t="n">
        <v>6697.27</v>
      </c>
      <c r="F8" s="164"/>
      <c r="G8" s="164" t="n">
        <f aca="false">+E8+F8</f>
        <v>6697.27</v>
      </c>
    </row>
    <row r="9" customFormat="false" ht="21.75" hidden="false" customHeight="true" outlineLevel="0" collapsed="false">
      <c r="A9" s="164" t="n">
        <v>11</v>
      </c>
      <c r="B9" s="166" t="s">
        <v>345</v>
      </c>
      <c r="C9" s="166" t="s">
        <v>346</v>
      </c>
      <c r="D9" s="166" t="s">
        <v>42</v>
      </c>
      <c r="E9" s="167" t="n">
        <v>4495.28</v>
      </c>
      <c r="F9" s="164" t="n">
        <f aca="false">VLOOKUP(B9,'[1]VACACIONES 1'!$A$3:$D$56,4,FALSE())</f>
        <v>427.75</v>
      </c>
      <c r="G9" s="164" t="n">
        <f aca="false">+E9+F9</f>
        <v>4923.03</v>
      </c>
    </row>
    <row r="10" customFormat="false" ht="21.75" hidden="false" customHeight="true" outlineLevel="0" collapsed="false">
      <c r="A10" s="164" t="n">
        <v>13</v>
      </c>
      <c r="B10" s="166" t="s">
        <v>347</v>
      </c>
      <c r="C10" s="166" t="s">
        <v>348</v>
      </c>
      <c r="D10" s="166" t="s">
        <v>44</v>
      </c>
      <c r="E10" s="167" t="n">
        <v>8444.39</v>
      </c>
      <c r="F10" s="164"/>
      <c r="G10" s="164" t="n">
        <f aca="false">+E10+F10</f>
        <v>8444.39</v>
      </c>
    </row>
    <row r="11" customFormat="false" ht="21.75" hidden="false" customHeight="true" outlineLevel="0" collapsed="false">
      <c r="A11" s="164" t="n">
        <v>15</v>
      </c>
      <c r="B11" s="166" t="s">
        <v>349</v>
      </c>
      <c r="C11" s="166" t="s">
        <v>350</v>
      </c>
      <c r="D11" s="166" t="s">
        <v>46</v>
      </c>
      <c r="E11" s="167" t="n">
        <v>3959.48</v>
      </c>
      <c r="F11" s="164"/>
      <c r="G11" s="164" t="n">
        <f aca="false">+E11+F11</f>
        <v>3959.48</v>
      </c>
    </row>
    <row r="12" customFormat="false" ht="21.75" hidden="false" customHeight="true" outlineLevel="0" collapsed="false">
      <c r="A12" s="164" t="n">
        <v>17</v>
      </c>
      <c r="B12" s="166" t="s">
        <v>351</v>
      </c>
      <c r="C12" s="166" t="s">
        <v>352</v>
      </c>
      <c r="D12" s="166" t="s">
        <v>48</v>
      </c>
      <c r="E12" s="167" t="n">
        <v>4405.03</v>
      </c>
      <c r="F12" s="164" t="n">
        <f aca="false">VLOOKUP(B12,'[1]VACACIONES 1'!$A$3:$D$56,4,FALSE())</f>
        <v>729.91</v>
      </c>
      <c r="G12" s="164" t="n">
        <f aca="false">+E12+F12</f>
        <v>5134.94</v>
      </c>
    </row>
    <row r="13" customFormat="false" ht="21.75" hidden="false" customHeight="true" outlineLevel="0" collapsed="false">
      <c r="A13" s="164" t="n">
        <v>19</v>
      </c>
      <c r="B13" s="166" t="s">
        <v>353</v>
      </c>
      <c r="C13" s="166" t="s">
        <v>354</v>
      </c>
      <c r="D13" s="166" t="s">
        <v>49</v>
      </c>
      <c r="E13" s="167" t="n">
        <v>4430.76</v>
      </c>
      <c r="F13" s="164"/>
      <c r="G13" s="164" t="n">
        <f aca="false">+E13+F13</f>
        <v>4430.76</v>
      </c>
    </row>
    <row r="14" customFormat="false" ht="21.75" hidden="false" customHeight="true" outlineLevel="0" collapsed="false">
      <c r="A14" s="164" t="n">
        <v>21</v>
      </c>
      <c r="B14" s="166" t="s">
        <v>355</v>
      </c>
      <c r="C14" s="166" t="s">
        <v>356</v>
      </c>
      <c r="D14" s="166" t="s">
        <v>50</v>
      </c>
      <c r="E14" s="167" t="n">
        <v>2424.27</v>
      </c>
      <c r="F14" s="164"/>
      <c r="G14" s="164" t="n">
        <f aca="false">+E14+F14</f>
        <v>2424.27</v>
      </c>
    </row>
    <row r="15" customFormat="false" ht="21.75" hidden="false" customHeight="true" outlineLevel="0" collapsed="false">
      <c r="A15" s="164" t="n">
        <v>23</v>
      </c>
      <c r="B15" s="166" t="s">
        <v>357</v>
      </c>
      <c r="C15" s="166" t="s">
        <v>358</v>
      </c>
      <c r="D15" s="166" t="s">
        <v>51</v>
      </c>
      <c r="E15" s="167" t="n">
        <v>4369.96</v>
      </c>
      <c r="F15" s="164"/>
      <c r="G15" s="164" t="n">
        <f aca="false">+E15+F15</f>
        <v>4369.96</v>
      </c>
    </row>
    <row r="16" customFormat="false" ht="21.75" hidden="false" customHeight="true" outlineLevel="0" collapsed="false">
      <c r="A16" s="164" t="n">
        <v>25</v>
      </c>
      <c r="B16" s="166" t="s">
        <v>359</v>
      </c>
      <c r="C16" s="166" t="s">
        <v>360</v>
      </c>
      <c r="D16" s="166" t="s">
        <v>52</v>
      </c>
      <c r="E16" s="167" t="n">
        <v>4790.05</v>
      </c>
      <c r="F16" s="164"/>
      <c r="G16" s="164" t="n">
        <f aca="false">+E16+F16</f>
        <v>4790.05</v>
      </c>
    </row>
    <row r="17" customFormat="false" ht="21.75" hidden="false" customHeight="true" outlineLevel="0" collapsed="false">
      <c r="A17" s="164" t="n">
        <v>27</v>
      </c>
      <c r="B17" s="166" t="s">
        <v>361</v>
      </c>
      <c r="C17" s="166" t="s">
        <v>362</v>
      </c>
      <c r="D17" s="166" t="s">
        <v>53</v>
      </c>
      <c r="E17" s="167" t="n">
        <v>4402.47</v>
      </c>
      <c r="F17" s="164"/>
      <c r="G17" s="164" t="n">
        <f aca="false">+E17+F17</f>
        <v>4402.47</v>
      </c>
    </row>
    <row r="18" customFormat="false" ht="21.75" hidden="false" customHeight="true" outlineLevel="0" collapsed="false">
      <c r="A18" s="164" t="n">
        <v>29</v>
      </c>
      <c r="B18" s="166" t="s">
        <v>363</v>
      </c>
      <c r="C18" s="166" t="s">
        <v>364</v>
      </c>
      <c r="D18" s="166" t="s">
        <v>55</v>
      </c>
      <c r="E18" s="167" t="n">
        <v>3766.75</v>
      </c>
      <c r="F18" s="164"/>
      <c r="G18" s="164" t="n">
        <f aca="false">+E18+F18</f>
        <v>3766.75</v>
      </c>
    </row>
    <row r="19" customFormat="false" ht="21.75" hidden="false" customHeight="true" outlineLevel="0" collapsed="false">
      <c r="A19" s="164" t="n">
        <v>31</v>
      </c>
      <c r="B19" s="166" t="s">
        <v>365</v>
      </c>
      <c r="C19" s="166" t="s">
        <v>366</v>
      </c>
      <c r="D19" s="166" t="s">
        <v>56</v>
      </c>
      <c r="E19" s="167" t="n">
        <v>5726.65</v>
      </c>
      <c r="F19" s="164" t="n">
        <f aca="false">VLOOKUP(B19,'[1]VACACIONES 1'!$A$3:$D$56,4,FALSE())</f>
        <v>2650.87</v>
      </c>
      <c r="G19" s="164" t="n">
        <f aca="false">+E19+F19</f>
        <v>8377.52</v>
      </c>
    </row>
    <row r="20" customFormat="false" ht="21.75" hidden="false" customHeight="true" outlineLevel="0" collapsed="false">
      <c r="A20" s="164" t="n">
        <v>33</v>
      </c>
      <c r="B20" s="166" t="s">
        <v>367</v>
      </c>
      <c r="C20" s="166" t="s">
        <v>368</v>
      </c>
      <c r="D20" s="166" t="s">
        <v>58</v>
      </c>
      <c r="E20" s="167" t="n">
        <v>4369.96</v>
      </c>
      <c r="F20" s="164"/>
      <c r="G20" s="164" t="n">
        <f aca="false">+E20+F20</f>
        <v>4369.96</v>
      </c>
    </row>
    <row r="21" customFormat="false" ht="21.75" hidden="false" customHeight="true" outlineLevel="0" collapsed="false">
      <c r="A21" s="164" t="n">
        <v>35</v>
      </c>
      <c r="B21" s="166" t="s">
        <v>369</v>
      </c>
      <c r="C21" s="166" t="s">
        <v>370</v>
      </c>
      <c r="D21" s="166" t="s">
        <v>59</v>
      </c>
      <c r="E21" s="167" t="n">
        <v>4790.05</v>
      </c>
      <c r="F21" s="164" t="n">
        <f aca="false">VLOOKUP(B21,'[1]VACACIONES 1'!$A$3:$D$56,4,FALSE())</f>
        <v>3359.05</v>
      </c>
      <c r="G21" s="164" t="n">
        <f aca="false">+E21+F21</f>
        <v>8149.1</v>
      </c>
    </row>
    <row r="22" customFormat="false" ht="21.75" hidden="false" customHeight="true" outlineLevel="0" collapsed="false">
      <c r="A22" s="164" t="n">
        <v>43</v>
      </c>
      <c r="B22" s="166" t="s">
        <v>371</v>
      </c>
      <c r="C22" s="166" t="s">
        <v>372</v>
      </c>
      <c r="D22" s="166" t="s">
        <v>60</v>
      </c>
      <c r="E22" s="167" t="n">
        <v>6697.27</v>
      </c>
      <c r="F22" s="164"/>
      <c r="G22" s="164" t="n">
        <f aca="false">+E22+F22</f>
        <v>6697.27</v>
      </c>
    </row>
    <row r="23" customFormat="false" ht="21.75" hidden="false" customHeight="true" outlineLevel="0" collapsed="false">
      <c r="A23" s="164" t="n">
        <v>45</v>
      </c>
      <c r="B23" s="166" t="s">
        <v>373</v>
      </c>
      <c r="C23" s="166" t="s">
        <v>374</v>
      </c>
      <c r="D23" s="166" t="s">
        <v>61</v>
      </c>
      <c r="E23" s="167" t="n">
        <v>6697.27</v>
      </c>
      <c r="F23" s="164"/>
      <c r="G23" s="164" t="n">
        <f aca="false">+E23+F23</f>
        <v>6697.27</v>
      </c>
    </row>
    <row r="24" customFormat="false" ht="21.75" hidden="false" customHeight="true" outlineLevel="0" collapsed="false">
      <c r="A24" s="164" t="n">
        <v>47</v>
      </c>
      <c r="B24" s="166" t="s">
        <v>375</v>
      </c>
      <c r="C24" s="166" t="s">
        <v>376</v>
      </c>
      <c r="D24" s="166" t="s">
        <v>62</v>
      </c>
      <c r="E24" s="167" t="n">
        <v>8444.39</v>
      </c>
      <c r="F24" s="164"/>
      <c r="G24" s="164" t="n">
        <f aca="false">+E24+F24</f>
        <v>8444.39</v>
      </c>
    </row>
    <row r="25" customFormat="false" ht="21.75" hidden="false" customHeight="true" outlineLevel="0" collapsed="false">
      <c r="A25" s="164" t="n">
        <v>49</v>
      </c>
      <c r="B25" s="166" t="s">
        <v>377</v>
      </c>
      <c r="C25" s="166" t="s">
        <v>378</v>
      </c>
      <c r="D25" s="166" t="s">
        <v>63</v>
      </c>
      <c r="E25" s="167" t="n">
        <v>6697.27</v>
      </c>
      <c r="F25" s="164"/>
      <c r="G25" s="164" t="n">
        <f aca="false">+E25+F25</f>
        <v>6697.27</v>
      </c>
    </row>
    <row r="26" customFormat="false" ht="21.75" hidden="false" customHeight="true" outlineLevel="0" collapsed="false">
      <c r="A26" s="164" t="n">
        <v>51</v>
      </c>
      <c r="B26" s="166" t="s">
        <v>379</v>
      </c>
      <c r="C26" s="166" t="s">
        <v>380</v>
      </c>
      <c r="D26" s="166" t="s">
        <v>64</v>
      </c>
      <c r="E26" s="167" t="n">
        <v>3388.88</v>
      </c>
      <c r="F26" s="164"/>
      <c r="G26" s="164" t="n">
        <f aca="false">+E26+F26</f>
        <v>3388.88</v>
      </c>
    </row>
    <row r="27" customFormat="false" ht="21.75" hidden="false" customHeight="true" outlineLevel="0" collapsed="false">
      <c r="A27" s="164" t="n">
        <v>59</v>
      </c>
      <c r="B27" s="166" t="s">
        <v>381</v>
      </c>
      <c r="C27" s="166" t="s">
        <v>382</v>
      </c>
      <c r="D27" s="166" t="s">
        <v>65</v>
      </c>
      <c r="E27" s="167" t="n">
        <v>6250.5</v>
      </c>
      <c r="F27" s="164"/>
      <c r="G27" s="164" t="n">
        <f aca="false">+E27+F27</f>
        <v>6250.5</v>
      </c>
    </row>
    <row r="28" customFormat="false" ht="21.75" hidden="false" customHeight="true" outlineLevel="0" collapsed="false">
      <c r="A28" s="164" t="n">
        <v>61</v>
      </c>
      <c r="B28" s="166" t="s">
        <v>383</v>
      </c>
      <c r="C28" s="166" t="s">
        <v>384</v>
      </c>
      <c r="D28" s="166" t="s">
        <v>67</v>
      </c>
      <c r="E28" s="167" t="n">
        <v>6740.82</v>
      </c>
      <c r="F28" s="164"/>
      <c r="G28" s="164" t="n">
        <f aca="false">+E28+F28</f>
        <v>6740.82</v>
      </c>
    </row>
    <row r="29" customFormat="false" ht="21.75" hidden="false" customHeight="true" outlineLevel="0" collapsed="false">
      <c r="A29" s="164" t="n">
        <v>63</v>
      </c>
      <c r="B29" s="166" t="s">
        <v>385</v>
      </c>
      <c r="C29" s="166" t="s">
        <v>386</v>
      </c>
      <c r="D29" s="166" t="s">
        <v>69</v>
      </c>
      <c r="E29" s="167" t="n">
        <v>4420.53</v>
      </c>
      <c r="F29" s="164"/>
      <c r="G29" s="164" t="n">
        <f aca="false">+E29+F29</f>
        <v>4420.53</v>
      </c>
    </row>
    <row r="30" customFormat="false" ht="21.75" hidden="false" customHeight="true" outlineLevel="0" collapsed="false">
      <c r="A30" s="164" t="n">
        <v>65</v>
      </c>
      <c r="B30" s="166" t="s">
        <v>387</v>
      </c>
      <c r="C30" s="166" t="s">
        <v>388</v>
      </c>
      <c r="D30" s="166" t="s">
        <v>71</v>
      </c>
      <c r="E30" s="167" t="n">
        <v>10213.11</v>
      </c>
      <c r="F30" s="164"/>
      <c r="G30" s="164" t="n">
        <f aca="false">+E30+F30</f>
        <v>10213.11</v>
      </c>
    </row>
    <row r="31" customFormat="false" ht="21.75" hidden="false" customHeight="true" outlineLevel="0" collapsed="false">
      <c r="A31" s="164" t="n">
        <v>67</v>
      </c>
      <c r="B31" s="166" t="s">
        <v>389</v>
      </c>
      <c r="C31" s="166" t="s">
        <v>390</v>
      </c>
      <c r="D31" s="166" t="s">
        <v>72</v>
      </c>
      <c r="E31" s="167" t="n">
        <v>5052.03</v>
      </c>
      <c r="F31" s="164"/>
      <c r="G31" s="164" t="n">
        <f aca="false">+E31+F31</f>
        <v>5052.03</v>
      </c>
    </row>
    <row r="32" customFormat="false" ht="21.75" hidden="false" customHeight="true" outlineLevel="0" collapsed="false">
      <c r="A32" s="164" t="n">
        <v>69</v>
      </c>
      <c r="B32" s="166" t="s">
        <v>391</v>
      </c>
      <c r="C32" s="166" t="s">
        <v>392</v>
      </c>
      <c r="D32" s="166" t="s">
        <v>73</v>
      </c>
      <c r="E32" s="167" t="n">
        <v>7526.23</v>
      </c>
      <c r="F32" s="164"/>
      <c r="G32" s="164" t="n">
        <f aca="false">+E32+F32</f>
        <v>7526.23</v>
      </c>
    </row>
    <row r="33" customFormat="false" ht="21.75" hidden="false" customHeight="true" outlineLevel="0" collapsed="false">
      <c r="A33" s="164" t="n">
        <v>71</v>
      </c>
      <c r="B33" s="166" t="s">
        <v>393</v>
      </c>
      <c r="C33" s="166" t="s">
        <v>394</v>
      </c>
      <c r="D33" s="166" t="s">
        <v>75</v>
      </c>
      <c r="E33" s="167" t="n">
        <v>7615.93</v>
      </c>
      <c r="F33" s="164"/>
      <c r="G33" s="164" t="n">
        <f aca="false">+E33+F33</f>
        <v>7615.93</v>
      </c>
    </row>
    <row r="34" customFormat="false" ht="21.75" hidden="false" customHeight="true" outlineLevel="0" collapsed="false">
      <c r="A34" s="164" t="n">
        <v>73</v>
      </c>
      <c r="B34" s="166" t="s">
        <v>395</v>
      </c>
      <c r="C34" s="166" t="s">
        <v>396</v>
      </c>
      <c r="D34" s="166" t="s">
        <v>76</v>
      </c>
      <c r="E34" s="167" t="n">
        <v>19459.84</v>
      </c>
      <c r="F34" s="164"/>
      <c r="G34" s="164" t="n">
        <f aca="false">+E34+F34</f>
        <v>19459.84</v>
      </c>
    </row>
    <row r="35" customFormat="false" ht="21.75" hidden="false" customHeight="true" outlineLevel="0" collapsed="false">
      <c r="A35" s="164" t="n">
        <v>81</v>
      </c>
      <c r="B35" s="166" t="s">
        <v>397</v>
      </c>
      <c r="C35" s="166" t="s">
        <v>398</v>
      </c>
      <c r="D35" s="166" t="s">
        <v>77</v>
      </c>
      <c r="E35" s="167" t="n">
        <v>0</v>
      </c>
      <c r="F35" s="164"/>
      <c r="G35" s="164" t="n">
        <f aca="false">+E35+F35</f>
        <v>0</v>
      </c>
    </row>
    <row r="36" customFormat="false" ht="21.75" hidden="false" customHeight="true" outlineLevel="0" collapsed="false">
      <c r="A36" s="164" t="n">
        <v>83</v>
      </c>
      <c r="B36" s="166" t="s">
        <v>399</v>
      </c>
      <c r="C36" s="166" t="s">
        <v>400</v>
      </c>
      <c r="D36" s="166" t="s">
        <v>78</v>
      </c>
      <c r="E36" s="167" t="n">
        <v>4369.96</v>
      </c>
      <c r="F36" s="164"/>
      <c r="G36" s="164" t="n">
        <f aca="false">+E36+F36</f>
        <v>4369.96</v>
      </c>
    </row>
    <row r="37" customFormat="false" ht="21.75" hidden="false" customHeight="true" outlineLevel="0" collapsed="false">
      <c r="A37" s="164" t="n">
        <v>85</v>
      </c>
      <c r="B37" s="166" t="s">
        <v>401</v>
      </c>
      <c r="C37" s="166" t="s">
        <v>402</v>
      </c>
      <c r="D37" s="166" t="s">
        <v>79</v>
      </c>
      <c r="E37" s="167" t="n">
        <v>3393.84</v>
      </c>
      <c r="F37" s="164"/>
      <c r="G37" s="164" t="n">
        <f aca="false">+E37+F37</f>
        <v>3393.84</v>
      </c>
    </row>
    <row r="38" customFormat="false" ht="21.75" hidden="false" customHeight="true" outlineLevel="0" collapsed="false">
      <c r="A38" s="164" t="n">
        <v>87</v>
      </c>
      <c r="B38" s="166" t="s">
        <v>403</v>
      </c>
      <c r="C38" s="166" t="s">
        <v>404</v>
      </c>
      <c r="D38" s="166" t="s">
        <v>80</v>
      </c>
      <c r="E38" s="167" t="n">
        <v>565.64</v>
      </c>
      <c r="F38" s="164"/>
      <c r="G38" s="164" t="n">
        <f aca="false">+E38+F38</f>
        <v>565.64</v>
      </c>
    </row>
    <row r="39" customFormat="false" ht="21.75" hidden="false" customHeight="true" outlineLevel="0" collapsed="false">
      <c r="A39" s="164" t="n">
        <v>89</v>
      </c>
      <c r="B39" s="166" t="s">
        <v>405</v>
      </c>
      <c r="C39" s="166" t="s">
        <v>406</v>
      </c>
      <c r="D39" s="166" t="s">
        <v>81</v>
      </c>
      <c r="E39" s="167" t="n">
        <v>4525.12</v>
      </c>
      <c r="F39" s="164" t="n">
        <f aca="false">VLOOKUP(B39,'[1]VACACIONES 1'!$A$3:$D$56,4,FALSE())</f>
        <v>928.34</v>
      </c>
      <c r="G39" s="164" t="n">
        <f aca="false">+E39+F39</f>
        <v>5453.46</v>
      </c>
    </row>
    <row r="40" customFormat="false" ht="21.75" hidden="false" customHeight="true" outlineLevel="0" collapsed="false">
      <c r="A40" s="164" t="n">
        <v>97</v>
      </c>
      <c r="B40" s="166" t="s">
        <v>407</v>
      </c>
      <c r="C40" s="166" t="s">
        <v>408</v>
      </c>
      <c r="D40" s="166" t="s">
        <v>82</v>
      </c>
      <c r="E40" s="167" t="n">
        <v>0</v>
      </c>
      <c r="F40" s="164" t="n">
        <f aca="false">VLOOKUP(B40,'[1]VACACIONES 1'!$A$3:$D$56,4,FALSE())</f>
        <v>933.03</v>
      </c>
      <c r="G40" s="164" t="n">
        <f aca="false">+E40+F40</f>
        <v>933.03</v>
      </c>
    </row>
    <row r="41" customFormat="false" ht="21.75" hidden="false" customHeight="true" outlineLevel="0" collapsed="false">
      <c r="A41" s="164" t="n">
        <v>99</v>
      </c>
      <c r="B41" s="166" t="s">
        <v>409</v>
      </c>
      <c r="C41" s="166" t="s">
        <v>410</v>
      </c>
      <c r="D41" s="166" t="s">
        <v>83</v>
      </c>
      <c r="E41" s="167" t="n">
        <v>6702.92</v>
      </c>
      <c r="F41" s="164"/>
      <c r="G41" s="164" t="n">
        <f aca="false">+E41+F41</f>
        <v>6702.92</v>
      </c>
    </row>
    <row r="42" customFormat="false" ht="21.75" hidden="false" customHeight="true" outlineLevel="0" collapsed="false">
      <c r="A42" s="164" t="n">
        <v>101</v>
      </c>
      <c r="B42" s="166" t="s">
        <v>411</v>
      </c>
      <c r="C42" s="166" t="s">
        <v>412</v>
      </c>
      <c r="D42" s="166" t="s">
        <v>84</v>
      </c>
      <c r="E42" s="167" t="n">
        <v>5411.92</v>
      </c>
      <c r="F42" s="164"/>
      <c r="G42" s="164" t="n">
        <f aca="false">+E42+F42</f>
        <v>5411.92</v>
      </c>
    </row>
    <row r="43" customFormat="false" ht="21.75" hidden="false" customHeight="true" outlineLevel="0" collapsed="false">
      <c r="A43" s="164" t="n">
        <v>103</v>
      </c>
      <c r="B43" s="166" t="s">
        <v>413</v>
      </c>
      <c r="C43" s="166" t="s">
        <v>414</v>
      </c>
      <c r="D43" s="166" t="s">
        <v>85</v>
      </c>
      <c r="E43" s="167" t="n">
        <v>7085.52</v>
      </c>
      <c r="F43" s="164"/>
      <c r="G43" s="164" t="n">
        <f aca="false">+E43+F43</f>
        <v>7085.52</v>
      </c>
    </row>
    <row r="44" customFormat="false" ht="21.75" hidden="false" customHeight="true" outlineLevel="0" collapsed="false">
      <c r="A44" s="164" t="n">
        <v>105</v>
      </c>
      <c r="B44" s="166" t="s">
        <v>415</v>
      </c>
      <c r="C44" s="166" t="s">
        <v>416</v>
      </c>
      <c r="D44" s="166" t="s">
        <v>86</v>
      </c>
      <c r="E44" s="167" t="n">
        <v>11402.93</v>
      </c>
      <c r="F44" s="164"/>
      <c r="G44" s="164" t="n">
        <f aca="false">+E44+F44</f>
        <v>11402.93</v>
      </c>
    </row>
    <row r="45" customFormat="false" ht="21.75" hidden="false" customHeight="true" outlineLevel="0" collapsed="false">
      <c r="A45" s="164" t="n">
        <v>107</v>
      </c>
      <c r="B45" s="166" t="s">
        <v>417</v>
      </c>
      <c r="C45" s="166" t="s">
        <v>418</v>
      </c>
      <c r="D45" s="166" t="s">
        <v>87</v>
      </c>
      <c r="E45" s="167" t="n">
        <v>12530.59</v>
      </c>
      <c r="F45" s="164"/>
      <c r="G45" s="164" t="n">
        <f aca="false">+E45+F45</f>
        <v>12530.59</v>
      </c>
    </row>
    <row r="46" customFormat="false" ht="21.75" hidden="false" customHeight="true" outlineLevel="0" collapsed="false">
      <c r="A46" s="164" t="n">
        <v>109</v>
      </c>
      <c r="B46" s="166" t="s">
        <v>419</v>
      </c>
      <c r="C46" s="166" t="s">
        <v>420</v>
      </c>
      <c r="D46" s="166" t="s">
        <v>88</v>
      </c>
      <c r="E46" s="167" t="n">
        <v>8087.92</v>
      </c>
      <c r="F46" s="164" t="n">
        <f aca="false">VLOOKUP(B46,'[1]VACACIONES 1'!$A$3:$D$56,4,FALSE())</f>
        <v>3074.79</v>
      </c>
      <c r="G46" s="164" t="n">
        <f aca="false">+E46+F46</f>
        <v>11162.71</v>
      </c>
    </row>
    <row r="47" customFormat="false" ht="21.75" hidden="false" customHeight="true" outlineLevel="0" collapsed="false">
      <c r="A47" s="164" t="n">
        <v>111</v>
      </c>
      <c r="B47" s="166" t="s">
        <v>421</v>
      </c>
      <c r="C47" s="166" t="s">
        <v>422</v>
      </c>
      <c r="D47" s="166" t="s">
        <v>89</v>
      </c>
      <c r="E47" s="167" t="n">
        <v>8609.18</v>
      </c>
      <c r="F47" s="164" t="n">
        <f aca="false">VLOOKUP(B47,'[1]VACACIONES 1'!$A$3:$D$56,4,FALSE())</f>
        <v>3585.61</v>
      </c>
      <c r="G47" s="164" t="n">
        <f aca="false">+E47+F47</f>
        <v>12194.79</v>
      </c>
    </row>
    <row r="48" customFormat="false" ht="21.75" hidden="false" customHeight="true" outlineLevel="0" collapsed="false">
      <c r="A48" s="164" t="n">
        <v>113</v>
      </c>
      <c r="B48" s="166" t="s">
        <v>423</v>
      </c>
      <c r="C48" s="166" t="s">
        <v>424</v>
      </c>
      <c r="D48" s="166" t="s">
        <v>90</v>
      </c>
      <c r="E48" s="167" t="n">
        <v>5879.62</v>
      </c>
      <c r="F48" s="164" t="n">
        <f aca="false">VLOOKUP(B48,'[1]VACACIONES 1'!$A$3:$D$56,4,FALSE())</f>
        <v>3291.72</v>
      </c>
      <c r="G48" s="164" t="n">
        <f aca="false">+E48+F48</f>
        <v>9171.34</v>
      </c>
    </row>
    <row r="49" customFormat="false" ht="21.75" hidden="false" customHeight="true" outlineLevel="0" collapsed="false">
      <c r="A49" s="164" t="n">
        <v>115</v>
      </c>
      <c r="B49" s="166" t="s">
        <v>425</v>
      </c>
      <c r="C49" s="166" t="s">
        <v>426</v>
      </c>
      <c r="D49" s="166" t="s">
        <v>91</v>
      </c>
      <c r="E49" s="167" t="n">
        <v>11889.95</v>
      </c>
      <c r="F49" s="164"/>
      <c r="G49" s="164" t="n">
        <f aca="false">+E49+F49</f>
        <v>11889.95</v>
      </c>
    </row>
    <row r="50" customFormat="false" ht="21.75" hidden="false" customHeight="true" outlineLevel="0" collapsed="false">
      <c r="A50" s="164" t="n">
        <v>117</v>
      </c>
      <c r="B50" s="166" t="s">
        <v>427</v>
      </c>
      <c r="C50" s="166" t="s">
        <v>428</v>
      </c>
      <c r="D50" s="166" t="s">
        <v>92</v>
      </c>
      <c r="E50" s="167" t="n">
        <v>9805.06</v>
      </c>
      <c r="F50" s="164"/>
      <c r="G50" s="164" t="n">
        <f aca="false">+E50+F50</f>
        <v>9805.06</v>
      </c>
    </row>
    <row r="51" customFormat="false" ht="21.75" hidden="false" customHeight="true" outlineLevel="0" collapsed="false">
      <c r="A51" s="164" t="n">
        <v>119</v>
      </c>
      <c r="B51" s="166" t="s">
        <v>429</v>
      </c>
      <c r="C51" s="166" t="s">
        <v>430</v>
      </c>
      <c r="D51" s="166" t="s">
        <v>93</v>
      </c>
      <c r="E51" s="167" t="n">
        <v>9682.73</v>
      </c>
      <c r="F51" s="164"/>
      <c r="G51" s="164" t="n">
        <f aca="false">+E51+F51</f>
        <v>9682.73</v>
      </c>
    </row>
    <row r="52" customFormat="false" ht="21.75" hidden="false" customHeight="true" outlineLevel="0" collapsed="false">
      <c r="A52" s="164" t="n">
        <v>121</v>
      </c>
      <c r="B52" s="166" t="s">
        <v>431</v>
      </c>
      <c r="C52" s="166" t="s">
        <v>432</v>
      </c>
      <c r="D52" s="166" t="s">
        <v>94</v>
      </c>
      <c r="E52" s="167" t="n">
        <v>10604.29</v>
      </c>
      <c r="F52" s="164" t="n">
        <f aca="false">VLOOKUP(B52,'[1]VACACIONES 1'!$A$3:$D$56,4,FALSE())</f>
        <v>3643.5</v>
      </c>
      <c r="G52" s="164" t="n">
        <f aca="false">+E52+F52</f>
        <v>14247.79</v>
      </c>
    </row>
    <row r="53" customFormat="false" ht="21.75" hidden="false" customHeight="true" outlineLevel="0" collapsed="false">
      <c r="A53" s="164" t="n">
        <v>123</v>
      </c>
      <c r="B53" s="166" t="s">
        <v>433</v>
      </c>
      <c r="C53" s="166" t="s">
        <v>434</v>
      </c>
      <c r="D53" s="166" t="s">
        <v>95</v>
      </c>
      <c r="E53" s="167" t="n">
        <v>1892.97</v>
      </c>
      <c r="F53" s="164" t="n">
        <f aca="false">VLOOKUP(B53,'[1]VACACIONES 1'!$A$3:$D$56,4,FALSE())</f>
        <v>3008.06</v>
      </c>
      <c r="G53" s="164" t="n">
        <f aca="false">+E53+F53</f>
        <v>4901.03</v>
      </c>
    </row>
    <row r="54" customFormat="false" ht="21.75" hidden="false" customHeight="true" outlineLevel="0" collapsed="false">
      <c r="A54" s="164" t="n">
        <v>125</v>
      </c>
      <c r="B54" s="166" t="s">
        <v>435</v>
      </c>
      <c r="C54" s="166" t="s">
        <v>436</v>
      </c>
      <c r="D54" s="166" t="s">
        <v>96</v>
      </c>
      <c r="E54" s="167" t="n">
        <v>9711.86</v>
      </c>
      <c r="F54" s="164"/>
      <c r="G54" s="164" t="n">
        <f aca="false">+E54+F54</f>
        <v>9711.86</v>
      </c>
    </row>
    <row r="55" customFormat="false" ht="21.75" hidden="false" customHeight="true" outlineLevel="0" collapsed="false">
      <c r="A55" s="164" t="n">
        <v>127</v>
      </c>
      <c r="B55" s="166" t="s">
        <v>437</v>
      </c>
      <c r="C55" s="166" t="s">
        <v>438</v>
      </c>
      <c r="D55" s="166" t="s">
        <v>97</v>
      </c>
      <c r="E55" s="167" t="n">
        <v>10366.61</v>
      </c>
      <c r="F55" s="164"/>
      <c r="G55" s="164" t="n">
        <f aca="false">+E55+F55</f>
        <v>10366.61</v>
      </c>
    </row>
    <row r="56" customFormat="false" ht="21.75" hidden="false" customHeight="true" outlineLevel="0" collapsed="false">
      <c r="A56" s="164" t="n">
        <v>129</v>
      </c>
      <c r="B56" s="166" t="s">
        <v>439</v>
      </c>
      <c r="C56" s="166" t="s">
        <v>440</v>
      </c>
      <c r="D56" s="166" t="s">
        <v>99</v>
      </c>
      <c r="E56" s="167" t="n">
        <v>15181.59</v>
      </c>
      <c r="F56" s="164"/>
      <c r="G56" s="164" t="n">
        <f aca="false">+E56+F56</f>
        <v>15181.59</v>
      </c>
    </row>
    <row r="57" customFormat="false" ht="21.75" hidden="false" customHeight="true" outlineLevel="0" collapsed="false">
      <c r="A57" s="164" t="n">
        <v>131</v>
      </c>
      <c r="B57" s="166" t="s">
        <v>441</v>
      </c>
      <c r="C57" s="166" t="s">
        <v>442</v>
      </c>
      <c r="D57" s="166" t="s">
        <v>100</v>
      </c>
      <c r="E57" s="167" t="n">
        <v>10477.68</v>
      </c>
      <c r="F57" s="164"/>
      <c r="G57" s="164" t="n">
        <f aca="false">+E57+F57</f>
        <v>10477.68</v>
      </c>
    </row>
    <row r="58" customFormat="false" ht="21.75" hidden="false" customHeight="true" outlineLevel="0" collapsed="false">
      <c r="A58" s="164" t="n">
        <v>133</v>
      </c>
      <c r="B58" s="166" t="s">
        <v>443</v>
      </c>
      <c r="C58" s="166" t="s">
        <v>444</v>
      </c>
      <c r="D58" s="166" t="s">
        <v>104</v>
      </c>
      <c r="E58" s="167" t="n">
        <v>11622.54</v>
      </c>
      <c r="F58" s="164"/>
      <c r="G58" s="164" t="n">
        <f aca="false">+E58+F58</f>
        <v>11622.54</v>
      </c>
    </row>
    <row r="59" customFormat="false" ht="21.75" hidden="false" customHeight="true" outlineLevel="0" collapsed="false">
      <c r="A59" s="164" t="n">
        <v>135</v>
      </c>
      <c r="B59" s="166" t="s">
        <v>445</v>
      </c>
      <c r="C59" s="166" t="s">
        <v>446</v>
      </c>
      <c r="D59" s="166" t="s">
        <v>106</v>
      </c>
      <c r="E59" s="167" t="n">
        <v>8537.49</v>
      </c>
      <c r="F59" s="164"/>
      <c r="G59" s="164" t="n">
        <f aca="false">+E59+F59</f>
        <v>8537.49</v>
      </c>
    </row>
    <row r="60" customFormat="false" ht="21.75" hidden="false" customHeight="true" outlineLevel="0" collapsed="false">
      <c r="A60" s="164" t="n">
        <v>137</v>
      </c>
      <c r="B60" s="166" t="s">
        <v>447</v>
      </c>
      <c r="C60" s="166" t="s">
        <v>448</v>
      </c>
      <c r="D60" s="166" t="s">
        <v>107</v>
      </c>
      <c r="E60" s="167" t="n">
        <v>5726.65</v>
      </c>
      <c r="F60" s="164"/>
      <c r="G60" s="164" t="n">
        <f aca="false">+E60+F60</f>
        <v>5726.65</v>
      </c>
    </row>
    <row r="61" customFormat="false" ht="21.75" hidden="false" customHeight="true" outlineLevel="0" collapsed="false">
      <c r="A61" s="164" t="n">
        <v>139</v>
      </c>
      <c r="B61" s="166" t="s">
        <v>449</v>
      </c>
      <c r="C61" s="166" t="s">
        <v>450</v>
      </c>
      <c r="D61" s="166" t="s">
        <v>108</v>
      </c>
      <c r="E61" s="167" t="n">
        <v>6695.15</v>
      </c>
      <c r="F61" s="164"/>
      <c r="G61" s="164" t="n">
        <f aca="false">+E61+F61</f>
        <v>6695.15</v>
      </c>
    </row>
    <row r="62" customFormat="false" ht="21.75" hidden="false" customHeight="true" outlineLevel="0" collapsed="false">
      <c r="A62" s="164" t="n">
        <v>141</v>
      </c>
      <c r="B62" s="166" t="s">
        <v>451</v>
      </c>
      <c r="C62" s="166" t="s">
        <v>452</v>
      </c>
      <c r="D62" s="166" t="s">
        <v>109</v>
      </c>
      <c r="E62" s="167" t="n">
        <v>10869.92</v>
      </c>
      <c r="F62" s="164"/>
      <c r="G62" s="164" t="n">
        <f aca="false">+E62+F62</f>
        <v>10869.92</v>
      </c>
    </row>
    <row r="63" customFormat="false" ht="21.75" hidden="false" customHeight="true" outlineLevel="0" collapsed="false">
      <c r="A63" s="164" t="n">
        <v>143</v>
      </c>
      <c r="B63" s="166" t="s">
        <v>453</v>
      </c>
      <c r="C63" s="166" t="s">
        <v>454</v>
      </c>
      <c r="D63" s="166" t="s">
        <v>110</v>
      </c>
      <c r="E63" s="167" t="n">
        <v>10688.17</v>
      </c>
      <c r="F63" s="164" t="n">
        <f aca="false">VLOOKUP(B63,'[1]VACACIONES 1'!$A$3:$D$56,4,FALSE())</f>
        <v>3212.88</v>
      </c>
      <c r="G63" s="164" t="n">
        <f aca="false">+E63+F63</f>
        <v>13901.05</v>
      </c>
    </row>
    <row r="64" customFormat="false" ht="21.75" hidden="false" customHeight="true" outlineLevel="0" collapsed="false">
      <c r="A64" s="164" t="n">
        <v>151</v>
      </c>
      <c r="B64" s="166" t="s">
        <v>455</v>
      </c>
      <c r="C64" s="166" t="s">
        <v>456</v>
      </c>
      <c r="D64" s="166" t="s">
        <v>112</v>
      </c>
      <c r="E64" s="167" t="n">
        <v>4726.14</v>
      </c>
      <c r="F64" s="164" t="n">
        <f aca="false">VLOOKUP(B64,'[1]VACACIONES 1'!$A$3:$D$56,4,FALSE())</f>
        <v>1272.08</v>
      </c>
      <c r="G64" s="164" t="n">
        <f aca="false">+E64+F64</f>
        <v>5998.22</v>
      </c>
    </row>
    <row r="65" customFormat="false" ht="21.75" hidden="false" customHeight="true" outlineLevel="0" collapsed="false">
      <c r="A65" s="164" t="n">
        <v>153</v>
      </c>
      <c r="B65" s="166" t="s">
        <v>457</v>
      </c>
      <c r="C65" s="166" t="s">
        <v>458</v>
      </c>
      <c r="D65" s="166" t="s">
        <v>113</v>
      </c>
      <c r="E65" s="167" t="n">
        <v>2363.07</v>
      </c>
      <c r="F65" s="164"/>
      <c r="G65" s="164" t="n">
        <f aca="false">+E65+F65</f>
        <v>2363.07</v>
      </c>
    </row>
    <row r="66" customFormat="false" ht="21.75" hidden="false" customHeight="true" outlineLevel="0" collapsed="false">
      <c r="A66" s="164" t="n">
        <v>155</v>
      </c>
      <c r="B66" s="166" t="s">
        <v>459</v>
      </c>
      <c r="C66" s="166" t="s">
        <v>460</v>
      </c>
      <c r="D66" s="166" t="s">
        <v>114</v>
      </c>
      <c r="E66" s="167" t="n">
        <v>2953.84</v>
      </c>
      <c r="F66" s="164" t="n">
        <f aca="false">VLOOKUP(B66,'[1]VACACIONES 1'!$A$3:$D$56,4,FALSE())</f>
        <v>1495.9</v>
      </c>
      <c r="G66" s="164" t="n">
        <f aca="false">+E66+F66</f>
        <v>4449.74</v>
      </c>
    </row>
    <row r="67" customFormat="false" ht="21.75" hidden="false" customHeight="true" outlineLevel="0" collapsed="false">
      <c r="A67" s="164" t="n">
        <v>157</v>
      </c>
      <c r="B67" s="166" t="s">
        <v>461</v>
      </c>
      <c r="C67" s="166" t="s">
        <v>462</v>
      </c>
      <c r="D67" s="166" t="s">
        <v>115</v>
      </c>
      <c r="E67" s="167" t="n">
        <v>2363.07</v>
      </c>
      <c r="F67" s="164" t="n">
        <f aca="false">VLOOKUP(B67,'[1]VACACIONES 1'!$A$3:$D$56,4,FALSE())</f>
        <v>1413.79</v>
      </c>
      <c r="G67" s="164" t="n">
        <f aca="false">+E67+F67</f>
        <v>3776.86</v>
      </c>
    </row>
    <row r="68" customFormat="false" ht="21.75" hidden="false" customHeight="true" outlineLevel="0" collapsed="false">
      <c r="A68" s="164" t="n">
        <v>159</v>
      </c>
      <c r="B68" s="166" t="s">
        <v>463</v>
      </c>
      <c r="C68" s="166" t="s">
        <v>464</v>
      </c>
      <c r="D68" s="166" t="s">
        <v>117</v>
      </c>
      <c r="E68" s="167" t="n">
        <v>3979.54</v>
      </c>
      <c r="F68" s="164"/>
      <c r="G68" s="164" t="n">
        <f aca="false">+E68+F68</f>
        <v>3979.54</v>
      </c>
    </row>
    <row r="69" customFormat="false" ht="21.75" hidden="false" customHeight="true" outlineLevel="0" collapsed="false">
      <c r="A69" s="164" t="n">
        <v>161</v>
      </c>
      <c r="B69" s="166" t="s">
        <v>465</v>
      </c>
      <c r="C69" s="166" t="s">
        <v>466</v>
      </c>
      <c r="D69" s="166" t="s">
        <v>119</v>
      </c>
      <c r="E69" s="167" t="n">
        <v>3410.99</v>
      </c>
      <c r="F69" s="164"/>
      <c r="G69" s="164" t="n">
        <f aca="false">+E69+F69</f>
        <v>3410.99</v>
      </c>
    </row>
    <row r="70" customFormat="false" ht="21.75" hidden="false" customHeight="true" outlineLevel="0" collapsed="false">
      <c r="A70" s="164" t="n">
        <v>163</v>
      </c>
      <c r="B70" s="166" t="s">
        <v>467</v>
      </c>
      <c r="C70" s="166" t="s">
        <v>468</v>
      </c>
      <c r="D70" s="166" t="s">
        <v>120</v>
      </c>
      <c r="E70" s="167" t="n">
        <v>4726.14</v>
      </c>
      <c r="F70" s="164"/>
      <c r="G70" s="164" t="n">
        <f aca="false">+E70+F70</f>
        <v>4726.14</v>
      </c>
    </row>
    <row r="71" customFormat="false" ht="21.75" hidden="false" customHeight="true" outlineLevel="0" collapsed="false">
      <c r="A71" s="164" t="n">
        <v>165</v>
      </c>
      <c r="B71" s="166" t="s">
        <v>469</v>
      </c>
      <c r="C71" s="166" t="s">
        <v>470</v>
      </c>
      <c r="D71" s="166" t="s">
        <v>121</v>
      </c>
      <c r="E71" s="167" t="n">
        <v>4135.37</v>
      </c>
      <c r="F71" s="164"/>
      <c r="G71" s="164" t="n">
        <f aca="false">+E71+F71</f>
        <v>4135.37</v>
      </c>
    </row>
    <row r="72" customFormat="false" ht="21.75" hidden="false" customHeight="true" outlineLevel="0" collapsed="false">
      <c r="A72" s="164" t="n">
        <v>167</v>
      </c>
      <c r="B72" s="166" t="s">
        <v>471</v>
      </c>
      <c r="C72" s="166" t="s">
        <v>472</v>
      </c>
      <c r="D72" s="166" t="s">
        <v>122</v>
      </c>
      <c r="E72" s="167" t="n">
        <v>4135.22</v>
      </c>
      <c r="F72" s="164"/>
      <c r="G72" s="164" t="n">
        <f aca="false">+E72+F72</f>
        <v>4135.22</v>
      </c>
    </row>
    <row r="73" customFormat="false" ht="21.75" hidden="false" customHeight="true" outlineLevel="0" collapsed="false">
      <c r="A73" s="164" t="n">
        <v>169</v>
      </c>
      <c r="B73" s="166" t="s">
        <v>473</v>
      </c>
      <c r="C73" s="166" t="s">
        <v>474</v>
      </c>
      <c r="D73" s="166" t="s">
        <v>123</v>
      </c>
      <c r="E73" s="167" t="n">
        <v>5868.78</v>
      </c>
      <c r="F73" s="164" t="n">
        <f aca="false">VLOOKUP(B73,'[1]VACACIONES 1'!$A$3:$D$56,4,FALSE())</f>
        <v>1188.74</v>
      </c>
      <c r="G73" s="164" t="n">
        <f aca="false">+E73+F73</f>
        <v>7057.52</v>
      </c>
    </row>
    <row r="74" customFormat="false" ht="21.75" hidden="false" customHeight="true" outlineLevel="0" collapsed="false">
      <c r="A74" s="164" t="n">
        <v>171</v>
      </c>
      <c r="B74" s="166" t="s">
        <v>475</v>
      </c>
      <c r="C74" s="166" t="s">
        <v>476</v>
      </c>
      <c r="D74" s="166" t="s">
        <v>124</v>
      </c>
      <c r="E74" s="167" t="n">
        <v>6331.6</v>
      </c>
      <c r="F74" s="164"/>
      <c r="G74" s="164" t="n">
        <f aca="false">+E74+F74</f>
        <v>6331.6</v>
      </c>
    </row>
    <row r="75" customFormat="false" ht="21.75" hidden="false" customHeight="true" outlineLevel="0" collapsed="false">
      <c r="A75" s="164" t="n">
        <v>173</v>
      </c>
      <c r="B75" s="166" t="s">
        <v>477</v>
      </c>
      <c r="C75" s="166" t="s">
        <v>478</v>
      </c>
      <c r="D75" s="166" t="s">
        <v>125</v>
      </c>
      <c r="E75" s="167" t="n">
        <v>6211.89</v>
      </c>
      <c r="F75" s="164"/>
      <c r="G75" s="164" t="n">
        <f aca="false">+E75+F75</f>
        <v>6211.89</v>
      </c>
    </row>
    <row r="76" customFormat="false" ht="21.75" hidden="false" customHeight="true" outlineLevel="0" collapsed="false">
      <c r="A76" s="164" t="n">
        <v>175</v>
      </c>
      <c r="B76" s="166" t="s">
        <v>479</v>
      </c>
      <c r="C76" s="166" t="s">
        <v>480</v>
      </c>
      <c r="D76" s="166" t="s">
        <v>126</v>
      </c>
      <c r="E76" s="167" t="n">
        <v>5540.15</v>
      </c>
      <c r="F76" s="164"/>
      <c r="G76" s="164" t="n">
        <f aca="false">+E76+F76</f>
        <v>5540.15</v>
      </c>
    </row>
    <row r="77" customFormat="false" ht="21.75" hidden="false" customHeight="true" outlineLevel="0" collapsed="false">
      <c r="A77" s="164" t="n">
        <v>177</v>
      </c>
      <c r="B77" s="166" t="s">
        <v>481</v>
      </c>
      <c r="C77" s="166" t="s">
        <v>482</v>
      </c>
      <c r="D77" s="166" t="s">
        <v>127</v>
      </c>
      <c r="E77" s="167" t="n">
        <v>4748.7</v>
      </c>
      <c r="F77" s="164" t="n">
        <f aca="false">VLOOKUP(B77,'[1]VACACIONES 1'!$A$3:$D$56,4,FALSE())</f>
        <v>2930.4</v>
      </c>
      <c r="G77" s="164" t="n">
        <f aca="false">+E77+F77</f>
        <v>7679.1</v>
      </c>
    </row>
    <row r="78" customFormat="false" ht="21.75" hidden="false" customHeight="true" outlineLevel="0" collapsed="false">
      <c r="A78" s="164" t="n">
        <v>179</v>
      </c>
      <c r="B78" s="166" t="s">
        <v>483</v>
      </c>
      <c r="C78" s="166" t="s">
        <v>484</v>
      </c>
      <c r="D78" s="166" t="s">
        <v>128</v>
      </c>
      <c r="E78" s="167" t="n">
        <v>5540.15</v>
      </c>
      <c r="F78" s="164" t="n">
        <f aca="false">VLOOKUP(B78,'[1]VACACIONES 1'!$A$3:$D$56,4,FALSE())</f>
        <v>1955.1</v>
      </c>
      <c r="G78" s="164" t="n">
        <f aca="false">+E78+F78</f>
        <v>7495.25</v>
      </c>
    </row>
    <row r="79" customFormat="false" ht="21.75" hidden="false" customHeight="true" outlineLevel="0" collapsed="false">
      <c r="A79" s="164" t="n">
        <v>181</v>
      </c>
      <c r="B79" s="166" t="s">
        <v>485</v>
      </c>
      <c r="C79" s="166" t="s">
        <v>486</v>
      </c>
      <c r="D79" s="166" t="s">
        <v>129</v>
      </c>
      <c r="E79" s="167" t="n">
        <v>4748.7</v>
      </c>
      <c r="F79" s="164" t="n">
        <f aca="false">VLOOKUP(B79,'[1]VACACIONES 1'!$A$3:$D$56,4,FALSE())</f>
        <v>1479.81</v>
      </c>
      <c r="G79" s="164" t="n">
        <f aca="false">+E79+F79</f>
        <v>6228.51</v>
      </c>
    </row>
    <row r="80" customFormat="false" ht="21.75" hidden="false" customHeight="true" outlineLevel="0" collapsed="false">
      <c r="A80" s="164" t="n">
        <v>183</v>
      </c>
      <c r="B80" s="166" t="s">
        <v>487</v>
      </c>
      <c r="C80" s="166" t="s">
        <v>488</v>
      </c>
      <c r="D80" s="166" t="s">
        <v>130</v>
      </c>
      <c r="E80" s="167" t="n">
        <v>5540.15</v>
      </c>
      <c r="F80" s="164"/>
      <c r="G80" s="164" t="n">
        <f aca="false">+E80+F80</f>
        <v>5540.15</v>
      </c>
    </row>
    <row r="81" customFormat="false" ht="21.75" hidden="false" customHeight="true" outlineLevel="0" collapsed="false">
      <c r="A81" s="164" t="n">
        <v>185</v>
      </c>
      <c r="B81" s="166" t="s">
        <v>489</v>
      </c>
      <c r="C81" s="166" t="s">
        <v>490</v>
      </c>
      <c r="D81" s="166" t="s">
        <v>131</v>
      </c>
      <c r="E81" s="167" t="n">
        <v>4748.7</v>
      </c>
      <c r="F81" s="164"/>
      <c r="G81" s="164" t="n">
        <f aca="false">+E81+F81</f>
        <v>4748.7</v>
      </c>
    </row>
    <row r="82" customFormat="false" ht="21.75" hidden="false" customHeight="true" outlineLevel="0" collapsed="false">
      <c r="A82" s="164" t="n">
        <v>187</v>
      </c>
      <c r="B82" s="166" t="s">
        <v>491</v>
      </c>
      <c r="C82" s="166" t="s">
        <v>492</v>
      </c>
      <c r="D82" s="166" t="s">
        <v>132</v>
      </c>
      <c r="E82" s="167" t="n">
        <v>5540.15</v>
      </c>
      <c r="F82" s="164"/>
      <c r="G82" s="164" t="n">
        <f aca="false">+E82+F82</f>
        <v>5540.15</v>
      </c>
    </row>
    <row r="83" customFormat="false" ht="21.75" hidden="false" customHeight="true" outlineLevel="0" collapsed="false">
      <c r="A83" s="164" t="n">
        <v>189</v>
      </c>
      <c r="B83" s="166" t="s">
        <v>493</v>
      </c>
      <c r="C83" s="166" t="s">
        <v>494</v>
      </c>
      <c r="D83" s="166" t="s">
        <v>133</v>
      </c>
      <c r="E83" s="167" t="n">
        <v>6331.6</v>
      </c>
      <c r="F83" s="164"/>
      <c r="G83" s="164" t="n">
        <f aca="false">+E83+F83</f>
        <v>6331.6</v>
      </c>
    </row>
    <row r="84" customFormat="false" ht="21.75" hidden="false" customHeight="true" outlineLevel="0" collapsed="false">
      <c r="A84" s="164" t="n">
        <v>191</v>
      </c>
      <c r="B84" s="166" t="s">
        <v>495</v>
      </c>
      <c r="C84" s="166" t="s">
        <v>496</v>
      </c>
      <c r="D84" s="166" t="s">
        <v>134</v>
      </c>
      <c r="E84" s="167" t="n">
        <v>4748.7</v>
      </c>
      <c r="F84" s="164" t="n">
        <f aca="false">VLOOKUP(B84,'[1]VACACIONES 1'!$A$3:$D$56,4,FALSE())</f>
        <v>1243.17</v>
      </c>
      <c r="G84" s="164" t="n">
        <f aca="false">+E84+F84</f>
        <v>5991.87</v>
      </c>
    </row>
    <row r="85" customFormat="false" ht="21.75" hidden="false" customHeight="true" outlineLevel="0" collapsed="false">
      <c r="A85" s="164" t="n">
        <v>193</v>
      </c>
      <c r="B85" s="166" t="s">
        <v>497</v>
      </c>
      <c r="C85" s="166" t="s">
        <v>498</v>
      </c>
      <c r="D85" s="166" t="s">
        <v>135</v>
      </c>
      <c r="E85" s="167" t="n">
        <v>6331.6</v>
      </c>
      <c r="F85" s="164"/>
      <c r="G85" s="164" t="n">
        <f aca="false">+E85+F85</f>
        <v>6331.6</v>
      </c>
    </row>
    <row r="86" customFormat="false" ht="21.75" hidden="false" customHeight="true" outlineLevel="0" collapsed="false">
      <c r="A86" s="164" t="n">
        <v>195</v>
      </c>
      <c r="B86" s="166" t="s">
        <v>499</v>
      </c>
      <c r="C86" s="166" t="s">
        <v>500</v>
      </c>
      <c r="D86" s="166" t="s">
        <v>137</v>
      </c>
      <c r="E86" s="167" t="n">
        <v>2363.07</v>
      </c>
      <c r="F86" s="164"/>
      <c r="G86" s="164" t="n">
        <f aca="false">+E86+F86</f>
        <v>2363.07</v>
      </c>
    </row>
    <row r="87" customFormat="false" ht="21.75" hidden="false" customHeight="true" outlineLevel="0" collapsed="false">
      <c r="A87" s="164" t="n">
        <v>197</v>
      </c>
      <c r="B87" s="166" t="s">
        <v>501</v>
      </c>
      <c r="C87" s="166" t="s">
        <v>502</v>
      </c>
      <c r="D87" s="166" t="s">
        <v>138</v>
      </c>
      <c r="E87" s="167" t="n">
        <v>4726.14</v>
      </c>
      <c r="F87" s="164" t="n">
        <f aca="false">VLOOKUP(B87,'[1]VACACIONES 1'!$A$3:$D$56,4,FALSE())</f>
        <v>2169.61</v>
      </c>
      <c r="G87" s="164" t="n">
        <f aca="false">+E87+F87</f>
        <v>6895.75</v>
      </c>
    </row>
    <row r="88" customFormat="false" ht="21.75" hidden="false" customHeight="true" outlineLevel="0" collapsed="false">
      <c r="A88" s="164" t="n">
        <v>199</v>
      </c>
      <c r="B88" s="166" t="s">
        <v>503</v>
      </c>
      <c r="C88" s="166" t="s">
        <v>504</v>
      </c>
      <c r="D88" s="166" t="s">
        <v>139</v>
      </c>
      <c r="E88" s="167" t="n">
        <v>4106.51</v>
      </c>
      <c r="F88" s="164" t="n">
        <f aca="false">VLOOKUP(B88,'[1]VACACIONES 1'!$A$3:$D$56,4,FALSE())</f>
        <v>1695.74</v>
      </c>
      <c r="G88" s="164" t="n">
        <f aca="false">+E88+F88</f>
        <v>5802.25</v>
      </c>
    </row>
    <row r="89" customFormat="false" ht="21.75" hidden="false" customHeight="true" outlineLevel="0" collapsed="false">
      <c r="A89" s="164" t="n">
        <v>201</v>
      </c>
      <c r="B89" s="166" t="s">
        <v>505</v>
      </c>
      <c r="C89" s="166" t="s">
        <v>506</v>
      </c>
      <c r="D89" s="166" t="s">
        <v>140</v>
      </c>
      <c r="E89" s="167" t="n">
        <v>5133.14</v>
      </c>
      <c r="F89" s="164"/>
      <c r="G89" s="164" t="n">
        <f aca="false">+E89+F89</f>
        <v>5133.14</v>
      </c>
    </row>
    <row r="90" customFormat="false" ht="21.75" hidden="false" customHeight="true" outlineLevel="0" collapsed="false">
      <c r="A90" s="164" t="n">
        <v>203</v>
      </c>
      <c r="B90" s="166" t="s">
        <v>507</v>
      </c>
      <c r="C90" s="166" t="s">
        <v>508</v>
      </c>
      <c r="D90" s="166" t="s">
        <v>141</v>
      </c>
      <c r="E90" s="167" t="n">
        <v>4790.93</v>
      </c>
      <c r="F90" s="164"/>
      <c r="G90" s="164" t="n">
        <f aca="false">+E90+F90</f>
        <v>4790.93</v>
      </c>
    </row>
    <row r="91" customFormat="false" ht="21.75" hidden="false" customHeight="true" outlineLevel="0" collapsed="false">
      <c r="A91" s="164" t="n">
        <v>205</v>
      </c>
      <c r="B91" s="166" t="s">
        <v>509</v>
      </c>
      <c r="C91" s="166" t="s">
        <v>510</v>
      </c>
      <c r="D91" s="166" t="s">
        <v>142</v>
      </c>
      <c r="E91" s="167" t="n">
        <v>4790.93</v>
      </c>
      <c r="F91" s="164"/>
      <c r="G91" s="164" t="n">
        <f aca="false">+E91+F91</f>
        <v>4790.93</v>
      </c>
    </row>
    <row r="92" customFormat="false" ht="21.75" hidden="false" customHeight="true" outlineLevel="0" collapsed="false">
      <c r="A92" s="164" t="n">
        <v>207</v>
      </c>
      <c r="B92" s="166" t="s">
        <v>511</v>
      </c>
      <c r="C92" s="166" t="s">
        <v>512</v>
      </c>
      <c r="D92" s="166" t="s">
        <v>143</v>
      </c>
      <c r="E92" s="167" t="n">
        <v>4135.37</v>
      </c>
      <c r="F92" s="164"/>
      <c r="G92" s="164" t="n">
        <f aca="false">+E92+F92</f>
        <v>4135.37</v>
      </c>
    </row>
    <row r="93" customFormat="false" ht="21.75" hidden="false" customHeight="true" outlineLevel="0" collapsed="false">
      <c r="A93" s="164" t="n">
        <v>209</v>
      </c>
      <c r="B93" s="166" t="s">
        <v>513</v>
      </c>
      <c r="C93" s="166" t="s">
        <v>514</v>
      </c>
      <c r="D93" s="166" t="s">
        <v>144</v>
      </c>
      <c r="E93" s="167" t="n">
        <v>4675.3</v>
      </c>
      <c r="F93" s="164"/>
      <c r="G93" s="164" t="n">
        <f aca="false">+E93+F93</f>
        <v>4675.3</v>
      </c>
    </row>
    <row r="94" customFormat="false" ht="21.75" hidden="false" customHeight="true" outlineLevel="0" collapsed="false">
      <c r="A94" s="164" t="n">
        <v>211</v>
      </c>
      <c r="B94" s="166" t="s">
        <v>515</v>
      </c>
      <c r="C94" s="166" t="s">
        <v>516</v>
      </c>
      <c r="D94" s="166" t="s">
        <v>145</v>
      </c>
      <c r="E94" s="167" t="n">
        <v>5475.35</v>
      </c>
      <c r="F94" s="164"/>
      <c r="G94" s="164" t="n">
        <f aca="false">+E94+F94</f>
        <v>5475.35</v>
      </c>
    </row>
    <row r="95" customFormat="false" ht="21.75" hidden="false" customHeight="true" outlineLevel="0" collapsed="false">
      <c r="A95" s="164" t="n">
        <v>213</v>
      </c>
      <c r="B95" s="166" t="s">
        <v>517</v>
      </c>
      <c r="C95" s="166" t="s">
        <v>518</v>
      </c>
      <c r="D95" s="166" t="s">
        <v>146</v>
      </c>
      <c r="E95" s="167" t="n">
        <v>5475.35</v>
      </c>
      <c r="F95" s="164"/>
      <c r="G95" s="164" t="n">
        <f aca="false">+E95+F95</f>
        <v>5475.35</v>
      </c>
    </row>
    <row r="96" customFormat="false" ht="21.75" hidden="false" customHeight="true" outlineLevel="0" collapsed="false">
      <c r="A96" s="164" t="n">
        <v>215</v>
      </c>
      <c r="B96" s="166" t="s">
        <v>519</v>
      </c>
      <c r="C96" s="166" t="s">
        <v>520</v>
      </c>
      <c r="D96" s="166" t="s">
        <v>147</v>
      </c>
      <c r="E96" s="167" t="n">
        <v>3544.6</v>
      </c>
      <c r="F96" s="164" t="n">
        <f aca="false">VLOOKUP(B96,'[1]VACACIONES 1'!$A$3:$D$56,4,FALSE())</f>
        <v>905.97</v>
      </c>
      <c r="G96" s="164" t="n">
        <f aca="false">+E96+F96</f>
        <v>4450.57</v>
      </c>
    </row>
    <row r="97" customFormat="false" ht="21.75" hidden="false" customHeight="true" outlineLevel="0" collapsed="false">
      <c r="A97" s="164" t="n">
        <v>217</v>
      </c>
      <c r="B97" s="166" t="s">
        <v>521</v>
      </c>
      <c r="C97" s="166" t="s">
        <v>522</v>
      </c>
      <c r="D97" s="166" t="s">
        <v>148</v>
      </c>
      <c r="E97" s="167" t="n">
        <v>2652.71</v>
      </c>
      <c r="F97" s="164" t="n">
        <f aca="false">VLOOKUP(B97,'[1]VACACIONES 1'!$A$3:$D$56,4,FALSE())</f>
        <v>1485</v>
      </c>
      <c r="G97" s="164" t="n">
        <f aca="false">+E97+F97</f>
        <v>4137.71</v>
      </c>
    </row>
    <row r="98" customFormat="false" ht="21.75" hidden="false" customHeight="true" outlineLevel="0" collapsed="false">
      <c r="A98" s="164" t="n">
        <v>219</v>
      </c>
      <c r="B98" s="166" t="s">
        <v>523</v>
      </c>
      <c r="C98" s="166" t="s">
        <v>524</v>
      </c>
      <c r="D98" s="166" t="s">
        <v>149</v>
      </c>
      <c r="E98" s="167" t="n">
        <v>4726.14</v>
      </c>
      <c r="F98" s="164"/>
      <c r="G98" s="164" t="n">
        <f aca="false">+E98+F98</f>
        <v>4726.14</v>
      </c>
    </row>
    <row r="99" customFormat="false" ht="21.75" hidden="false" customHeight="true" outlineLevel="0" collapsed="false">
      <c r="A99" s="164" t="n">
        <v>221</v>
      </c>
      <c r="B99" s="166" t="s">
        <v>525</v>
      </c>
      <c r="C99" s="166" t="s">
        <v>526</v>
      </c>
      <c r="D99" s="166" t="s">
        <v>150</v>
      </c>
      <c r="E99" s="167" t="n">
        <v>6140.08</v>
      </c>
      <c r="F99" s="164" t="n">
        <f aca="false">VLOOKUP(B99,'[1]VACACIONES 1'!$A$3:$D$56,4,FALSE())</f>
        <v>1754.44</v>
      </c>
      <c r="G99" s="164" t="n">
        <f aca="false">+E99+F99</f>
        <v>7894.52</v>
      </c>
    </row>
    <row r="100" customFormat="false" ht="21.75" hidden="false" customHeight="true" outlineLevel="0" collapsed="false">
      <c r="A100" s="164" t="n">
        <v>223</v>
      </c>
      <c r="B100" s="166" t="s">
        <v>527</v>
      </c>
      <c r="C100" s="166" t="s">
        <v>528</v>
      </c>
      <c r="D100" s="166" t="s">
        <v>152</v>
      </c>
      <c r="E100" s="167" t="n">
        <v>5540.15</v>
      </c>
      <c r="F100" s="164"/>
      <c r="G100" s="164" t="n">
        <f aca="false">+E100+F100</f>
        <v>5540.15</v>
      </c>
    </row>
    <row r="101" customFormat="false" ht="21.75" hidden="false" customHeight="true" outlineLevel="0" collapsed="false">
      <c r="A101" s="164" t="n">
        <v>225</v>
      </c>
      <c r="B101" s="166" t="s">
        <v>529</v>
      </c>
      <c r="C101" s="166" t="s">
        <v>530</v>
      </c>
      <c r="D101" s="166" t="s">
        <v>153</v>
      </c>
      <c r="E101" s="167" t="n">
        <v>5958.35</v>
      </c>
      <c r="F101" s="164"/>
      <c r="G101" s="164" t="n">
        <f aca="false">+E101+F101</f>
        <v>5958.35</v>
      </c>
    </row>
    <row r="102" customFormat="false" ht="21.75" hidden="false" customHeight="true" outlineLevel="0" collapsed="false">
      <c r="A102" s="164" t="n">
        <v>227</v>
      </c>
      <c r="B102" s="166" t="s">
        <v>531</v>
      </c>
      <c r="C102" s="166" t="s">
        <v>532</v>
      </c>
      <c r="D102" s="166" t="s">
        <v>154</v>
      </c>
      <c r="E102" s="167" t="n">
        <v>4675.3</v>
      </c>
      <c r="F102" s="164"/>
      <c r="G102" s="164" t="n">
        <f aca="false">+E102+F102</f>
        <v>4675.3</v>
      </c>
    </row>
    <row r="103" customFormat="false" ht="21.75" hidden="false" customHeight="true" outlineLevel="0" collapsed="false">
      <c r="A103" s="164" t="n">
        <v>229</v>
      </c>
      <c r="B103" s="166" t="s">
        <v>533</v>
      </c>
      <c r="C103" s="166" t="s">
        <v>534</v>
      </c>
      <c r="D103" s="166" t="s">
        <v>155</v>
      </c>
      <c r="E103" s="167" t="n">
        <v>4135.37</v>
      </c>
      <c r="F103" s="164"/>
      <c r="G103" s="164" t="n">
        <f aca="false">+E103+F103</f>
        <v>4135.37</v>
      </c>
    </row>
    <row r="104" customFormat="false" ht="21.75" hidden="false" customHeight="true" outlineLevel="0" collapsed="false">
      <c r="A104" s="164" t="n">
        <v>231</v>
      </c>
      <c r="B104" s="166" t="s">
        <v>535</v>
      </c>
      <c r="C104" s="166" t="s">
        <v>536</v>
      </c>
      <c r="D104" s="166" t="s">
        <v>157</v>
      </c>
      <c r="E104" s="167" t="n">
        <v>4726.14</v>
      </c>
      <c r="F104" s="164"/>
      <c r="G104" s="164" t="n">
        <f aca="false">+E104+F104</f>
        <v>4726.14</v>
      </c>
    </row>
    <row r="105" customFormat="false" ht="21.75" hidden="false" customHeight="true" outlineLevel="0" collapsed="false">
      <c r="A105" s="164" t="n">
        <v>233</v>
      </c>
      <c r="B105" s="166" t="s">
        <v>537</v>
      </c>
      <c r="C105" s="166" t="s">
        <v>538</v>
      </c>
      <c r="D105" s="166" t="s">
        <v>158</v>
      </c>
      <c r="E105" s="167" t="n">
        <v>4484.72</v>
      </c>
      <c r="F105" s="164"/>
      <c r="G105" s="164" t="n">
        <f aca="false">+E105+F105</f>
        <v>4484.72</v>
      </c>
    </row>
    <row r="106" customFormat="false" ht="21.75" hidden="false" customHeight="true" outlineLevel="0" collapsed="false">
      <c r="A106" s="164" t="n">
        <v>241</v>
      </c>
      <c r="B106" s="166" t="s">
        <v>539</v>
      </c>
      <c r="C106" s="166" t="s">
        <v>540</v>
      </c>
      <c r="D106" s="166" t="s">
        <v>159</v>
      </c>
      <c r="E106" s="167" t="n">
        <v>3425.09</v>
      </c>
      <c r="F106" s="164"/>
      <c r="G106" s="164" t="n">
        <f aca="false">+E106+F106</f>
        <v>3425.09</v>
      </c>
    </row>
    <row r="107" customFormat="false" ht="21.75" hidden="false" customHeight="true" outlineLevel="0" collapsed="false">
      <c r="A107" s="164" t="n">
        <v>243</v>
      </c>
      <c r="B107" s="166" t="s">
        <v>541</v>
      </c>
      <c r="C107" s="166" t="s">
        <v>542</v>
      </c>
      <c r="D107" s="166" t="s">
        <v>160</v>
      </c>
      <c r="E107" s="167" t="n">
        <v>5710.98</v>
      </c>
      <c r="F107" s="164"/>
      <c r="G107" s="164" t="n">
        <f aca="false">+E107+F107</f>
        <v>5710.98</v>
      </c>
    </row>
    <row r="108" customFormat="false" ht="21.75" hidden="false" customHeight="true" outlineLevel="0" collapsed="false">
      <c r="A108" s="164" t="n">
        <v>245</v>
      </c>
      <c r="B108" s="166" t="s">
        <v>543</v>
      </c>
      <c r="C108" s="166" t="s">
        <v>544</v>
      </c>
      <c r="D108" s="166" t="s">
        <v>161</v>
      </c>
      <c r="E108" s="167" t="n">
        <v>7626.44</v>
      </c>
      <c r="F108" s="164"/>
      <c r="G108" s="164" t="n">
        <f aca="false">+E108+F108</f>
        <v>7626.44</v>
      </c>
    </row>
    <row r="109" customFormat="false" ht="21.75" hidden="false" customHeight="true" outlineLevel="0" collapsed="false">
      <c r="A109" s="164" t="n">
        <v>247</v>
      </c>
      <c r="B109" s="166" t="s">
        <v>545</v>
      </c>
      <c r="C109" s="166" t="s">
        <v>546</v>
      </c>
      <c r="D109" s="166" t="s">
        <v>163</v>
      </c>
      <c r="E109" s="167" t="n">
        <v>6331.6</v>
      </c>
      <c r="F109" s="164"/>
      <c r="G109" s="164" t="n">
        <f aca="false">+E109+F109</f>
        <v>6331.6</v>
      </c>
    </row>
    <row r="110" customFormat="false" ht="21.75" hidden="false" customHeight="true" outlineLevel="0" collapsed="false">
      <c r="A110" s="164" t="n">
        <v>255</v>
      </c>
      <c r="B110" s="166" t="s">
        <v>547</v>
      </c>
      <c r="C110" s="166" t="s">
        <v>548</v>
      </c>
      <c r="D110" s="166" t="s">
        <v>164</v>
      </c>
      <c r="E110" s="167" t="n">
        <v>3979.54</v>
      </c>
      <c r="F110" s="164"/>
      <c r="G110" s="164" t="n">
        <f aca="false">+E110+F110</f>
        <v>3979.54</v>
      </c>
    </row>
    <row r="111" customFormat="false" ht="21.75" hidden="false" customHeight="true" outlineLevel="0" collapsed="false">
      <c r="A111" s="164" t="n">
        <v>257</v>
      </c>
      <c r="B111" s="166" t="s">
        <v>549</v>
      </c>
      <c r="C111" s="166" t="s">
        <v>550</v>
      </c>
      <c r="D111" s="166" t="s">
        <v>165</v>
      </c>
      <c r="E111" s="167" t="n">
        <v>5475.35</v>
      </c>
      <c r="F111" s="164"/>
      <c r="G111" s="164" t="n">
        <f aca="false">+E111+F111</f>
        <v>5475.35</v>
      </c>
    </row>
    <row r="112" customFormat="false" ht="21.75" hidden="false" customHeight="true" outlineLevel="0" collapsed="false">
      <c r="A112" s="164" t="n">
        <v>259</v>
      </c>
      <c r="B112" s="166" t="s">
        <v>551</v>
      </c>
      <c r="C112" s="166" t="s">
        <v>552</v>
      </c>
      <c r="D112" s="166" t="s">
        <v>166</v>
      </c>
      <c r="E112" s="167" t="n">
        <v>5540.15</v>
      </c>
      <c r="F112" s="164"/>
      <c r="G112" s="164" t="n">
        <f aca="false">+E112+F112</f>
        <v>5540.15</v>
      </c>
    </row>
    <row r="113" customFormat="false" ht="21.75" hidden="false" customHeight="true" outlineLevel="0" collapsed="false">
      <c r="A113" s="164" t="n">
        <v>261</v>
      </c>
      <c r="B113" s="166" t="s">
        <v>553</v>
      </c>
      <c r="C113" s="166" t="s">
        <v>554</v>
      </c>
      <c r="D113" s="166" t="s">
        <v>167</v>
      </c>
      <c r="E113" s="167" t="n">
        <v>5540.15</v>
      </c>
      <c r="F113" s="164"/>
      <c r="G113" s="164" t="n">
        <f aca="false">+E113+F113</f>
        <v>5540.15</v>
      </c>
    </row>
    <row r="114" customFormat="false" ht="21.75" hidden="false" customHeight="true" outlineLevel="0" collapsed="false">
      <c r="A114" s="164" t="n">
        <v>263</v>
      </c>
      <c r="B114" s="166" t="s">
        <v>555</v>
      </c>
      <c r="C114" s="166" t="s">
        <v>556</v>
      </c>
      <c r="D114" s="166" t="s">
        <v>168</v>
      </c>
      <c r="E114" s="167" t="n">
        <v>6331.6</v>
      </c>
      <c r="F114" s="164"/>
      <c r="G114" s="164" t="n">
        <f aca="false">+E114+F114</f>
        <v>6331.6</v>
      </c>
    </row>
    <row r="115" customFormat="false" ht="21.75" hidden="false" customHeight="true" outlineLevel="0" collapsed="false">
      <c r="A115" s="164" t="n">
        <v>265</v>
      </c>
      <c r="B115" s="166" t="s">
        <v>557</v>
      </c>
      <c r="C115" s="166" t="s">
        <v>558</v>
      </c>
      <c r="D115" s="166" t="s">
        <v>169</v>
      </c>
      <c r="E115" s="167" t="n">
        <v>4790.93</v>
      </c>
      <c r="F115" s="164" t="n">
        <f aca="false">VLOOKUP(B115,'[1]VACACIONES 1'!$A$3:$D$56,4,FALSE())</f>
        <v>2118.48</v>
      </c>
      <c r="G115" s="164" t="n">
        <f aca="false">+E115+F115</f>
        <v>6909.41</v>
      </c>
    </row>
    <row r="116" customFormat="false" ht="21.75" hidden="false" customHeight="true" outlineLevel="0" collapsed="false">
      <c r="A116" s="164" t="n">
        <v>267</v>
      </c>
      <c r="B116" s="166" t="s">
        <v>559</v>
      </c>
      <c r="C116" s="166" t="s">
        <v>560</v>
      </c>
      <c r="D116" s="166" t="s">
        <v>170</v>
      </c>
      <c r="E116" s="167" t="n">
        <v>8056.14</v>
      </c>
      <c r="F116" s="164"/>
      <c r="G116" s="164" t="n">
        <f aca="false">+E116+F116</f>
        <v>8056.14</v>
      </c>
    </row>
    <row r="117" customFormat="false" ht="21.75" hidden="false" customHeight="true" outlineLevel="0" collapsed="false">
      <c r="A117" s="164" t="n">
        <v>269</v>
      </c>
      <c r="B117" s="166" t="s">
        <v>561</v>
      </c>
      <c r="C117" s="166" t="s">
        <v>562</v>
      </c>
      <c r="D117" s="166" t="s">
        <v>171</v>
      </c>
      <c r="E117" s="167" t="n">
        <v>4675.3</v>
      </c>
      <c r="F117" s="164"/>
      <c r="G117" s="164" t="n">
        <f aca="false">+E117+F117</f>
        <v>4675.3</v>
      </c>
    </row>
    <row r="118" customFormat="false" ht="21.75" hidden="false" customHeight="true" outlineLevel="0" collapsed="false">
      <c r="A118" s="164" t="n">
        <v>271</v>
      </c>
      <c r="B118" s="166" t="s">
        <v>563</v>
      </c>
      <c r="C118" s="166" t="s">
        <v>564</v>
      </c>
      <c r="D118" s="166" t="s">
        <v>173</v>
      </c>
      <c r="E118" s="167" t="n">
        <v>4484.72</v>
      </c>
      <c r="F118" s="164"/>
      <c r="G118" s="164" t="n">
        <f aca="false">+E118+F118</f>
        <v>4484.72</v>
      </c>
    </row>
    <row r="119" customFormat="false" ht="21.75" hidden="false" customHeight="true" outlineLevel="0" collapsed="false">
      <c r="A119" s="164" t="n">
        <v>273</v>
      </c>
      <c r="B119" s="166" t="s">
        <v>565</v>
      </c>
      <c r="C119" s="166" t="s">
        <v>566</v>
      </c>
      <c r="D119" s="166" t="s">
        <v>174</v>
      </c>
      <c r="E119" s="167" t="n">
        <v>4675.3</v>
      </c>
      <c r="F119" s="164"/>
      <c r="G119" s="164" t="n">
        <f aca="false">+E119+F119</f>
        <v>4675.3</v>
      </c>
    </row>
    <row r="120" customFormat="false" ht="21.75" hidden="false" customHeight="true" outlineLevel="0" collapsed="false">
      <c r="A120" s="164" t="n">
        <v>275</v>
      </c>
      <c r="B120" s="166" t="s">
        <v>567</v>
      </c>
      <c r="C120" s="166" t="s">
        <v>568</v>
      </c>
      <c r="D120" s="166" t="s">
        <v>175</v>
      </c>
      <c r="E120" s="167" t="n">
        <v>5475.35</v>
      </c>
      <c r="F120" s="164"/>
      <c r="G120" s="164" t="n">
        <f aca="false">+E120+F120</f>
        <v>5475.35</v>
      </c>
    </row>
    <row r="121" customFormat="false" ht="21.75" hidden="false" customHeight="true" outlineLevel="0" collapsed="false">
      <c r="A121" s="164" t="n">
        <v>277</v>
      </c>
      <c r="B121" s="166" t="s">
        <v>569</v>
      </c>
      <c r="C121" s="166" t="s">
        <v>570</v>
      </c>
      <c r="D121" s="166" t="s">
        <v>176</v>
      </c>
      <c r="E121" s="167" t="n">
        <v>2053.26</v>
      </c>
      <c r="F121" s="164" t="n">
        <f aca="false">VLOOKUP(B121,'[1]VACACIONES 1'!$A$3:$D$56,4,FALSE())</f>
        <v>2266.46</v>
      </c>
      <c r="G121" s="164" t="n">
        <f aca="false">+E121+F121</f>
        <v>4319.72</v>
      </c>
    </row>
    <row r="122" customFormat="false" ht="21.75" hidden="false" customHeight="true" outlineLevel="0" collapsed="false">
      <c r="A122" s="164" t="n">
        <v>285</v>
      </c>
      <c r="B122" s="166" t="s">
        <v>571</v>
      </c>
      <c r="C122" s="166" t="s">
        <v>572</v>
      </c>
      <c r="D122" s="166" t="s">
        <v>177</v>
      </c>
      <c r="E122" s="167" t="n">
        <v>4675.3</v>
      </c>
      <c r="F122" s="164"/>
      <c r="G122" s="164" t="n">
        <f aca="false">+E122+F122</f>
        <v>4675.3</v>
      </c>
    </row>
    <row r="123" customFormat="false" ht="21.75" hidden="false" customHeight="true" outlineLevel="0" collapsed="false">
      <c r="A123" s="164" t="n">
        <v>287</v>
      </c>
      <c r="B123" s="166" t="s">
        <v>573</v>
      </c>
      <c r="C123" s="166" t="s">
        <v>574</v>
      </c>
      <c r="D123" s="166" t="s">
        <v>178</v>
      </c>
      <c r="E123" s="167" t="n">
        <v>6331.6</v>
      </c>
      <c r="F123" s="164"/>
      <c r="G123" s="164" t="n">
        <f aca="false">+E123+F123</f>
        <v>6331.6</v>
      </c>
    </row>
    <row r="124" customFormat="false" ht="21.75" hidden="false" customHeight="true" outlineLevel="0" collapsed="false">
      <c r="A124" s="164" t="n">
        <v>289</v>
      </c>
      <c r="B124" s="166" t="s">
        <v>575</v>
      </c>
      <c r="C124" s="166" t="s">
        <v>576</v>
      </c>
      <c r="D124" s="166" t="s">
        <v>179</v>
      </c>
      <c r="E124" s="167" t="n">
        <v>3561.52</v>
      </c>
      <c r="F124" s="164" t="n">
        <f aca="false">VLOOKUP(B124,'[1]VACACIONES 1'!$A$3:$D$56,4,FALSE())</f>
        <v>2988.24</v>
      </c>
      <c r="G124" s="164" t="n">
        <f aca="false">+E124+F124</f>
        <v>6549.76</v>
      </c>
    </row>
    <row r="125" customFormat="false" ht="21.75" hidden="false" customHeight="true" outlineLevel="0" collapsed="false">
      <c r="A125" s="164" t="n">
        <v>291</v>
      </c>
      <c r="B125" s="166" t="s">
        <v>577</v>
      </c>
      <c r="C125" s="166" t="s">
        <v>578</v>
      </c>
      <c r="D125" s="166" t="s">
        <v>180</v>
      </c>
      <c r="E125" s="167" t="n">
        <v>5540.15</v>
      </c>
      <c r="F125" s="164"/>
      <c r="G125" s="164" t="n">
        <f aca="false">+E125+F125</f>
        <v>5540.15</v>
      </c>
    </row>
    <row r="126" customFormat="false" ht="21.75" hidden="false" customHeight="true" outlineLevel="0" collapsed="false">
      <c r="A126" s="164" t="n">
        <v>293</v>
      </c>
      <c r="B126" s="166" t="s">
        <v>579</v>
      </c>
      <c r="C126" s="166" t="s">
        <v>580</v>
      </c>
      <c r="D126" s="166" t="s">
        <v>181</v>
      </c>
      <c r="E126" s="167" t="n">
        <v>4790.93</v>
      </c>
      <c r="F126" s="164"/>
      <c r="G126" s="164" t="n">
        <f aca="false">+E126+F126</f>
        <v>4790.93</v>
      </c>
    </row>
    <row r="127" customFormat="false" ht="21.75" hidden="false" customHeight="true" outlineLevel="0" collapsed="false">
      <c r="A127" s="164" t="n">
        <v>295</v>
      </c>
      <c r="B127" s="166" t="s">
        <v>581</v>
      </c>
      <c r="C127" s="166" t="s">
        <v>582</v>
      </c>
      <c r="D127" s="166" t="s">
        <v>182</v>
      </c>
      <c r="E127" s="167" t="n">
        <v>5475.35</v>
      </c>
      <c r="F127" s="164"/>
      <c r="G127" s="164" t="n">
        <f aca="false">+E127+F127</f>
        <v>5475.35</v>
      </c>
    </row>
    <row r="128" customFormat="false" ht="21.75" hidden="false" customHeight="true" outlineLevel="0" collapsed="false">
      <c r="A128" s="164" t="n">
        <v>297</v>
      </c>
      <c r="B128" s="166" t="s">
        <v>583</v>
      </c>
      <c r="C128" s="166" t="s">
        <v>584</v>
      </c>
      <c r="D128" s="166" t="s">
        <v>183</v>
      </c>
      <c r="E128" s="167" t="n">
        <v>4790.93</v>
      </c>
      <c r="F128" s="164"/>
      <c r="G128" s="164" t="n">
        <f aca="false">+E128+F128</f>
        <v>4790.93</v>
      </c>
    </row>
    <row r="129" customFormat="false" ht="21.75" hidden="false" customHeight="true" outlineLevel="0" collapsed="false">
      <c r="A129" s="164" t="n">
        <v>299</v>
      </c>
      <c r="B129" s="166" t="s">
        <v>585</v>
      </c>
      <c r="C129" s="166" t="s">
        <v>586</v>
      </c>
      <c r="D129" s="166" t="s">
        <v>184</v>
      </c>
      <c r="E129" s="167" t="n">
        <v>6331.6</v>
      </c>
      <c r="F129" s="164"/>
      <c r="G129" s="164" t="n">
        <f aca="false">+E129+F129</f>
        <v>6331.6</v>
      </c>
    </row>
    <row r="130" customFormat="false" ht="21.75" hidden="false" customHeight="true" outlineLevel="0" collapsed="false">
      <c r="A130" s="164" t="n">
        <v>301</v>
      </c>
      <c r="B130" s="166" t="s">
        <v>587</v>
      </c>
      <c r="C130" s="166" t="s">
        <v>588</v>
      </c>
      <c r="D130" s="166" t="s">
        <v>185</v>
      </c>
      <c r="E130" s="167" t="n">
        <v>8056.14</v>
      </c>
      <c r="F130" s="164"/>
      <c r="G130" s="164" t="n">
        <f aca="false">+E130+F130</f>
        <v>8056.14</v>
      </c>
    </row>
    <row r="131" customFormat="false" ht="21.75" hidden="false" customHeight="true" outlineLevel="0" collapsed="false">
      <c r="A131" s="164" t="n">
        <v>303</v>
      </c>
      <c r="B131" s="166" t="s">
        <v>589</v>
      </c>
      <c r="C131" s="166" t="s">
        <v>590</v>
      </c>
      <c r="D131" s="166" t="s">
        <v>186</v>
      </c>
      <c r="E131" s="167" t="n">
        <v>5540.15</v>
      </c>
      <c r="F131" s="164"/>
      <c r="G131" s="164" t="n">
        <f aca="false">+E131+F131</f>
        <v>5540.15</v>
      </c>
    </row>
    <row r="132" customFormat="false" ht="21.75" hidden="false" customHeight="true" outlineLevel="0" collapsed="false">
      <c r="A132" s="164" t="n">
        <v>305</v>
      </c>
      <c r="B132" s="166" t="s">
        <v>591</v>
      </c>
      <c r="C132" s="166" t="s">
        <v>592</v>
      </c>
      <c r="D132" s="166" t="s">
        <v>187</v>
      </c>
      <c r="E132" s="167" t="n">
        <v>4484.72</v>
      </c>
      <c r="F132" s="164"/>
      <c r="G132" s="164" t="n">
        <f aca="false">+E132+F132</f>
        <v>4484.72</v>
      </c>
    </row>
    <row r="133" customFormat="false" ht="21.75" hidden="false" customHeight="true" outlineLevel="0" collapsed="false">
      <c r="A133" s="164" t="n">
        <v>307</v>
      </c>
      <c r="B133" s="166" t="s">
        <v>593</v>
      </c>
      <c r="C133" s="166" t="s">
        <v>594</v>
      </c>
      <c r="D133" s="166" t="s">
        <v>188</v>
      </c>
      <c r="E133" s="167" t="n">
        <v>5475.35</v>
      </c>
      <c r="F133" s="164"/>
      <c r="G133" s="164" t="n">
        <f aca="false">+E133+F133</f>
        <v>5475.35</v>
      </c>
    </row>
    <row r="134" customFormat="false" ht="21.75" hidden="false" customHeight="true" outlineLevel="0" collapsed="false">
      <c r="A134" s="164" t="n">
        <v>315</v>
      </c>
      <c r="B134" s="166" t="s">
        <v>595</v>
      </c>
      <c r="C134" s="166" t="s">
        <v>596</v>
      </c>
      <c r="D134" s="166" t="s">
        <v>189</v>
      </c>
      <c r="E134" s="167" t="n">
        <v>5133.14</v>
      </c>
      <c r="F134" s="164"/>
      <c r="G134" s="164" t="n">
        <f aca="false">+E134+F134</f>
        <v>5133.14</v>
      </c>
    </row>
    <row r="135" customFormat="false" ht="21.75" hidden="false" customHeight="true" outlineLevel="0" collapsed="false">
      <c r="A135" s="164" t="n">
        <v>317</v>
      </c>
      <c r="B135" s="166" t="s">
        <v>597</v>
      </c>
      <c r="C135" s="166" t="s">
        <v>598</v>
      </c>
      <c r="D135" s="166" t="s">
        <v>190</v>
      </c>
      <c r="E135" s="167" t="n">
        <v>3832.11</v>
      </c>
      <c r="F135" s="164" t="n">
        <f aca="false">VLOOKUP(B135,'[1]VACACIONES 1'!$A$3:$D$56,4,FALSE())</f>
        <v>4205.38</v>
      </c>
      <c r="G135" s="164" t="n">
        <f aca="false">+E135+F135</f>
        <v>8037.49</v>
      </c>
    </row>
    <row r="136" customFormat="false" ht="21.75" hidden="false" customHeight="true" outlineLevel="0" collapsed="false">
      <c r="A136" s="164" t="n">
        <v>319</v>
      </c>
      <c r="B136" s="166" t="s">
        <v>599</v>
      </c>
      <c r="C136" s="166" t="s">
        <v>600</v>
      </c>
      <c r="D136" s="166" t="s">
        <v>191</v>
      </c>
      <c r="E136" s="167" t="n">
        <v>2770.07</v>
      </c>
      <c r="F136" s="164"/>
      <c r="G136" s="164" t="n">
        <f aca="false">+E136+F136</f>
        <v>2770.07</v>
      </c>
    </row>
    <row r="137" customFormat="false" ht="21.75" hidden="false" customHeight="true" outlineLevel="0" collapsed="false">
      <c r="A137" s="164" t="n">
        <v>321</v>
      </c>
      <c r="B137" s="166" t="s">
        <v>601</v>
      </c>
      <c r="C137" s="166" t="s">
        <v>602</v>
      </c>
      <c r="D137" s="166" t="s">
        <v>192</v>
      </c>
      <c r="E137" s="167" t="n">
        <v>2958.05</v>
      </c>
      <c r="F137" s="164"/>
      <c r="G137" s="164" t="n">
        <f aca="false">+E137+F137</f>
        <v>2958.05</v>
      </c>
    </row>
    <row r="138" customFormat="false" ht="21.75" hidden="false" customHeight="true" outlineLevel="0" collapsed="false">
      <c r="A138" s="164" t="n">
        <v>323</v>
      </c>
      <c r="B138" s="166" t="s">
        <v>603</v>
      </c>
      <c r="C138" s="166" t="s">
        <v>604</v>
      </c>
      <c r="D138" s="166" t="s">
        <v>193</v>
      </c>
      <c r="E138" s="167" t="n">
        <v>5935.87</v>
      </c>
      <c r="F138" s="164"/>
      <c r="G138" s="164" t="n">
        <f aca="false">+E138+F138</f>
        <v>5935.87</v>
      </c>
    </row>
    <row r="139" customFormat="false" ht="21.75" hidden="false" customHeight="true" outlineLevel="0" collapsed="false">
      <c r="A139" s="164" t="n">
        <v>325</v>
      </c>
      <c r="B139" s="166" t="s">
        <v>605</v>
      </c>
      <c r="C139" s="166" t="s">
        <v>606</v>
      </c>
      <c r="D139" s="166" t="s">
        <v>194</v>
      </c>
      <c r="E139" s="167" t="n">
        <v>5133.14</v>
      </c>
      <c r="F139" s="164"/>
      <c r="G139" s="164" t="n">
        <f aca="false">+E139+F139</f>
        <v>5133.14</v>
      </c>
    </row>
    <row r="140" customFormat="false" ht="21.75" hidden="false" customHeight="true" outlineLevel="0" collapsed="false">
      <c r="A140" s="164" t="n">
        <v>327</v>
      </c>
      <c r="B140" s="166" t="s">
        <v>607</v>
      </c>
      <c r="C140" s="166" t="s">
        <v>608</v>
      </c>
      <c r="D140" s="166" t="s">
        <v>195</v>
      </c>
      <c r="E140" s="167" t="n">
        <v>5843.89</v>
      </c>
      <c r="F140" s="164" t="n">
        <f aca="false">VLOOKUP(B140,'[1]VACACIONES 1'!$A$3:$D$56,4,FALSE())</f>
        <v>3103.24</v>
      </c>
      <c r="G140" s="164" t="n">
        <f aca="false">+E140+F140</f>
        <v>8947.13</v>
      </c>
    </row>
    <row r="141" customFormat="false" ht="21.75" hidden="false" customHeight="true" outlineLevel="0" collapsed="false">
      <c r="A141" s="164" t="n">
        <v>329</v>
      </c>
      <c r="B141" s="166" t="s">
        <v>609</v>
      </c>
      <c r="C141" s="166" t="s">
        <v>610</v>
      </c>
      <c r="D141" s="166" t="s">
        <v>196</v>
      </c>
      <c r="E141" s="167" t="n">
        <v>4369.96</v>
      </c>
      <c r="F141" s="164"/>
      <c r="G141" s="164" t="n">
        <f aca="false">+E141+F141</f>
        <v>4369.96</v>
      </c>
    </row>
    <row r="142" customFormat="false" ht="21.75" hidden="false" customHeight="true" outlineLevel="0" collapsed="false">
      <c r="A142" s="164" t="n">
        <v>331</v>
      </c>
      <c r="B142" s="166" t="s">
        <v>611</v>
      </c>
      <c r="C142" s="166" t="s">
        <v>612</v>
      </c>
      <c r="D142" s="166" t="s">
        <v>197</v>
      </c>
      <c r="E142" s="167" t="n">
        <v>3079.89</v>
      </c>
      <c r="F142" s="164" t="n">
        <f aca="false">VLOOKUP(B142,'[1]VACACIONES 1'!$A$3:$D$56,4,FALSE())</f>
        <v>1767.21</v>
      </c>
      <c r="G142" s="164" t="n">
        <f aca="false">+E142+F142</f>
        <v>4847.1</v>
      </c>
    </row>
    <row r="143" customFormat="false" ht="21.75" hidden="false" customHeight="true" outlineLevel="0" collapsed="false">
      <c r="A143" s="164" t="n">
        <v>333</v>
      </c>
      <c r="B143" s="166" t="s">
        <v>613</v>
      </c>
      <c r="C143" s="166" t="s">
        <v>614</v>
      </c>
      <c r="D143" s="166" t="s">
        <v>198</v>
      </c>
      <c r="E143" s="167" t="n">
        <v>5935.87</v>
      </c>
      <c r="F143" s="164"/>
      <c r="G143" s="164" t="n">
        <f aca="false">+E143+F143</f>
        <v>5935.87</v>
      </c>
    </row>
    <row r="144" customFormat="false" ht="21.75" hidden="false" customHeight="true" outlineLevel="0" collapsed="false">
      <c r="A144" s="164" t="n">
        <v>335</v>
      </c>
      <c r="B144" s="166" t="s">
        <v>615</v>
      </c>
      <c r="C144" s="166" t="s">
        <v>616</v>
      </c>
      <c r="D144" s="166" t="s">
        <v>199</v>
      </c>
      <c r="E144" s="167" t="n">
        <v>5935.87</v>
      </c>
      <c r="F144" s="164"/>
      <c r="G144" s="164" t="n">
        <f aca="false">+E144+F144</f>
        <v>5935.87</v>
      </c>
    </row>
    <row r="145" customFormat="false" ht="21.75" hidden="false" customHeight="true" outlineLevel="0" collapsed="false">
      <c r="A145" s="164" t="n">
        <v>337</v>
      </c>
      <c r="B145" s="166" t="s">
        <v>617</v>
      </c>
      <c r="C145" s="166" t="s">
        <v>618</v>
      </c>
      <c r="D145" s="166" t="s">
        <v>200</v>
      </c>
      <c r="E145" s="167" t="n">
        <v>2847.74</v>
      </c>
      <c r="F145" s="164"/>
      <c r="G145" s="164" t="n">
        <f aca="false">+E145+F145</f>
        <v>2847.74</v>
      </c>
    </row>
    <row r="146" customFormat="false" ht="21.75" hidden="false" customHeight="true" outlineLevel="0" collapsed="false">
      <c r="A146" s="164" t="n">
        <v>339</v>
      </c>
      <c r="B146" s="166" t="s">
        <v>619</v>
      </c>
      <c r="C146" s="166" t="s">
        <v>620</v>
      </c>
      <c r="D146" s="166" t="s">
        <v>201</v>
      </c>
      <c r="E146" s="167" t="n">
        <v>5133.14</v>
      </c>
      <c r="F146" s="164"/>
      <c r="G146" s="164" t="n">
        <f aca="false">+E146+F146</f>
        <v>5133.14</v>
      </c>
    </row>
    <row r="147" customFormat="false" ht="21.75" hidden="false" customHeight="true" outlineLevel="0" collapsed="false">
      <c r="A147" s="164" t="n">
        <v>347</v>
      </c>
      <c r="B147" s="166" t="s">
        <v>621</v>
      </c>
      <c r="C147" s="166" t="s">
        <v>622</v>
      </c>
      <c r="D147" s="166" t="s">
        <v>202</v>
      </c>
      <c r="E147" s="167" t="n">
        <v>2232.63</v>
      </c>
      <c r="F147" s="164" t="n">
        <f aca="false">VLOOKUP(B147,'[1]VACACIONES 1'!$A$3:$D$56,4,FALSE())</f>
        <v>2085.82</v>
      </c>
      <c r="G147" s="164" t="n">
        <f aca="false">+E147+F147</f>
        <v>4318.45</v>
      </c>
    </row>
    <row r="148" customFormat="false" ht="21.75" hidden="false" customHeight="true" outlineLevel="0" collapsed="false">
      <c r="A148" s="164" t="n">
        <v>349</v>
      </c>
      <c r="B148" s="166" t="s">
        <v>623</v>
      </c>
      <c r="C148" s="166" t="s">
        <v>624</v>
      </c>
      <c r="D148" s="166" t="s">
        <v>204</v>
      </c>
      <c r="E148" s="167" t="n">
        <v>8056.14</v>
      </c>
      <c r="F148" s="164"/>
      <c r="G148" s="164" t="n">
        <f aca="false">+E148+F148</f>
        <v>8056.14</v>
      </c>
    </row>
    <row r="149" customFormat="false" ht="21.75" hidden="false" customHeight="true" outlineLevel="0" collapsed="false">
      <c r="A149" s="164" t="n">
        <v>351</v>
      </c>
      <c r="B149" s="166" t="s">
        <v>625</v>
      </c>
      <c r="C149" s="166" t="s">
        <v>626</v>
      </c>
      <c r="D149" s="166" t="s">
        <v>205</v>
      </c>
      <c r="E149" s="167" t="n">
        <v>5695.7</v>
      </c>
      <c r="F149" s="164"/>
      <c r="G149" s="164" t="n">
        <f aca="false">+E149+F149</f>
        <v>5695.7</v>
      </c>
    </row>
    <row r="150" customFormat="false" ht="21.75" hidden="false" customHeight="true" outlineLevel="0" collapsed="false">
      <c r="A150" s="164" t="n">
        <v>353</v>
      </c>
      <c r="B150" s="166" t="s">
        <v>627</v>
      </c>
      <c r="C150" s="166" t="s">
        <v>628</v>
      </c>
      <c r="D150" s="166" t="s">
        <v>206</v>
      </c>
      <c r="E150" s="167" t="n">
        <v>5475.35</v>
      </c>
      <c r="F150" s="164"/>
      <c r="G150" s="164" t="n">
        <f aca="false">+E150+F150</f>
        <v>5475.35</v>
      </c>
    </row>
    <row r="151" customFormat="false" ht="21.75" hidden="false" customHeight="true" outlineLevel="0" collapsed="false">
      <c r="A151" s="164" t="n">
        <v>355</v>
      </c>
      <c r="B151" s="166" t="s">
        <v>629</v>
      </c>
      <c r="C151" s="166" t="s">
        <v>630</v>
      </c>
      <c r="D151" s="166" t="s">
        <v>208</v>
      </c>
      <c r="E151" s="167" t="n">
        <v>4484.72</v>
      </c>
      <c r="F151" s="164" t="n">
        <f aca="false">VLOOKUP(B151,'[1]VACACIONES 1'!$A$3:$D$56,4,FALSE())</f>
        <v>2252.58</v>
      </c>
      <c r="G151" s="164" t="n">
        <f aca="false">+E151+F151</f>
        <v>6737.3</v>
      </c>
    </row>
    <row r="152" customFormat="false" ht="21.75" hidden="false" customHeight="true" outlineLevel="0" collapsed="false">
      <c r="A152" s="164" t="n">
        <v>357</v>
      </c>
      <c r="B152" s="166" t="s">
        <v>631</v>
      </c>
      <c r="C152" s="166" t="s">
        <v>632</v>
      </c>
      <c r="D152" s="166" t="s">
        <v>209</v>
      </c>
      <c r="E152" s="167" t="n">
        <v>4790.93</v>
      </c>
      <c r="F152" s="164"/>
      <c r="G152" s="164" t="n">
        <f aca="false">+E152+F152</f>
        <v>4790.93</v>
      </c>
    </row>
    <row r="153" customFormat="false" ht="21.75" hidden="false" customHeight="true" outlineLevel="0" collapsed="false">
      <c r="A153" s="164" t="n">
        <v>365</v>
      </c>
      <c r="B153" s="166" t="s">
        <v>633</v>
      </c>
      <c r="C153" s="166" t="s">
        <v>634</v>
      </c>
      <c r="D153" s="166" t="s">
        <v>210</v>
      </c>
      <c r="E153" s="167" t="n">
        <v>8444.39</v>
      </c>
      <c r="F153" s="164"/>
      <c r="G153" s="164" t="n">
        <f aca="false">+E153+F153</f>
        <v>8444.39</v>
      </c>
    </row>
    <row r="154" customFormat="false" ht="21.75" hidden="false" customHeight="true" outlineLevel="0" collapsed="false">
      <c r="A154" s="164" t="n">
        <v>367</v>
      </c>
      <c r="B154" s="166" t="s">
        <v>635</v>
      </c>
      <c r="C154" s="166" t="s">
        <v>636</v>
      </c>
      <c r="D154" s="166" t="s">
        <v>211</v>
      </c>
      <c r="E154" s="167" t="n">
        <v>6697.27</v>
      </c>
      <c r="F154" s="164"/>
      <c r="G154" s="164" t="n">
        <f aca="false">+E154+F154</f>
        <v>6697.27</v>
      </c>
    </row>
    <row r="155" customFormat="false" ht="21.75" hidden="false" customHeight="true" outlineLevel="0" collapsed="false">
      <c r="A155" s="164" t="n">
        <v>369</v>
      </c>
      <c r="B155" s="166" t="s">
        <v>637</v>
      </c>
      <c r="C155" s="166" t="s">
        <v>638</v>
      </c>
      <c r="D155" s="166" t="s">
        <v>212</v>
      </c>
      <c r="E155" s="167" t="n">
        <v>6697.27</v>
      </c>
      <c r="F155" s="164"/>
      <c r="G155" s="164" t="n">
        <f aca="false">+E155+F155</f>
        <v>6697.27</v>
      </c>
    </row>
    <row r="156" customFormat="false" ht="21.75" hidden="false" customHeight="true" outlineLevel="0" collapsed="false">
      <c r="A156" s="164" t="n">
        <v>371</v>
      </c>
      <c r="B156" s="166" t="s">
        <v>639</v>
      </c>
      <c r="C156" s="166" t="s">
        <v>640</v>
      </c>
      <c r="D156" s="166" t="s">
        <v>214</v>
      </c>
      <c r="E156" s="167" t="n">
        <v>2208.29</v>
      </c>
      <c r="F156" s="164"/>
      <c r="G156" s="164" t="n">
        <f aca="false">+E156+F156</f>
        <v>2208.29</v>
      </c>
    </row>
    <row r="157" customFormat="false" ht="21.75" hidden="false" customHeight="true" outlineLevel="0" collapsed="false">
      <c r="A157" s="164" t="n">
        <v>373</v>
      </c>
      <c r="B157" s="166" t="s">
        <v>641</v>
      </c>
      <c r="C157" s="166" t="s">
        <v>642</v>
      </c>
      <c r="D157" s="166" t="s">
        <v>215</v>
      </c>
      <c r="E157" s="167" t="n">
        <v>7667.89</v>
      </c>
      <c r="F157" s="164"/>
      <c r="G157" s="164" t="n">
        <f aca="false">+E157+F157</f>
        <v>7667.89</v>
      </c>
    </row>
    <row r="158" customFormat="false" ht="21.75" hidden="false" customHeight="true" outlineLevel="0" collapsed="false">
      <c r="A158" s="164" t="n">
        <v>381</v>
      </c>
      <c r="B158" s="166" t="s">
        <v>643</v>
      </c>
      <c r="C158" s="166" t="s">
        <v>644</v>
      </c>
      <c r="D158" s="166" t="s">
        <v>216</v>
      </c>
      <c r="E158" s="167" t="n">
        <v>4923.4</v>
      </c>
      <c r="F158" s="164"/>
      <c r="G158" s="164" t="n">
        <f aca="false">+E158+F158</f>
        <v>4923.4</v>
      </c>
    </row>
    <row r="159" customFormat="false" ht="21.75" hidden="false" customHeight="true" outlineLevel="0" collapsed="false">
      <c r="A159" s="164" t="n">
        <v>383</v>
      </c>
      <c r="B159" s="166" t="s">
        <v>645</v>
      </c>
      <c r="C159" s="166" t="s">
        <v>646</v>
      </c>
      <c r="D159" s="166" t="s">
        <v>217</v>
      </c>
      <c r="E159" s="167" t="n">
        <v>5695.7</v>
      </c>
      <c r="F159" s="164"/>
      <c r="G159" s="164" t="n">
        <f aca="false">+E159+F159</f>
        <v>5695.7</v>
      </c>
    </row>
    <row r="160" customFormat="false" ht="21.75" hidden="false" customHeight="true" outlineLevel="0" collapsed="false">
      <c r="A160" s="164" t="n">
        <v>385</v>
      </c>
      <c r="B160" s="166" t="s">
        <v>647</v>
      </c>
      <c r="C160" s="166" t="s">
        <v>648</v>
      </c>
      <c r="D160" s="166" t="s">
        <v>219</v>
      </c>
      <c r="E160" s="167" t="n">
        <v>4923.4</v>
      </c>
      <c r="F160" s="164"/>
      <c r="G160" s="164" t="n">
        <f aca="false">+E160+F160</f>
        <v>4923.4</v>
      </c>
    </row>
    <row r="161" customFormat="false" ht="21.75" hidden="false" customHeight="true" outlineLevel="0" collapsed="false">
      <c r="A161" s="164" t="n">
        <v>387</v>
      </c>
      <c r="B161" s="166" t="s">
        <v>649</v>
      </c>
      <c r="C161" s="166" t="s">
        <v>650</v>
      </c>
      <c r="D161" s="166" t="s">
        <v>220</v>
      </c>
      <c r="E161" s="167" t="n">
        <v>4790.05</v>
      </c>
      <c r="F161" s="164"/>
      <c r="G161" s="164" t="n">
        <f aca="false">+E161+F161</f>
        <v>4790.05</v>
      </c>
    </row>
    <row r="162" customFormat="false" ht="21.75" hidden="false" customHeight="true" outlineLevel="0" collapsed="false">
      <c r="A162" s="164" t="n">
        <v>389</v>
      </c>
      <c r="B162" s="166" t="s">
        <v>651</v>
      </c>
      <c r="C162" s="166" t="s">
        <v>652</v>
      </c>
      <c r="D162" s="166" t="s">
        <v>221</v>
      </c>
      <c r="E162" s="167" t="n">
        <v>4369.96</v>
      </c>
      <c r="F162" s="164"/>
      <c r="G162" s="164" t="n">
        <f aca="false">+E162+F162</f>
        <v>4369.96</v>
      </c>
    </row>
    <row r="163" customFormat="false" ht="21.75" hidden="false" customHeight="true" outlineLevel="0" collapsed="false">
      <c r="A163" s="164" t="n">
        <v>391</v>
      </c>
      <c r="B163" s="166" t="s">
        <v>653</v>
      </c>
      <c r="C163" s="166" t="s">
        <v>654</v>
      </c>
      <c r="D163" s="166" t="s">
        <v>222</v>
      </c>
      <c r="E163" s="167" t="n">
        <v>3958.02</v>
      </c>
      <c r="F163" s="164"/>
      <c r="G163" s="164" t="n">
        <f aca="false">+E163+F163</f>
        <v>3958.02</v>
      </c>
    </row>
    <row r="164" customFormat="false" ht="21.75" hidden="false" customHeight="true" outlineLevel="0" collapsed="false">
      <c r="A164" s="164" t="n">
        <v>393</v>
      </c>
      <c r="B164" s="166" t="s">
        <v>655</v>
      </c>
      <c r="C164" s="166" t="s">
        <v>656</v>
      </c>
      <c r="D164" s="166" t="s">
        <v>223</v>
      </c>
      <c r="E164" s="167" t="n">
        <v>8056.14</v>
      </c>
      <c r="F164" s="164"/>
      <c r="G164" s="164" t="n">
        <f aca="false">+E164+F164</f>
        <v>8056.14</v>
      </c>
    </row>
    <row r="165" customFormat="false" ht="21.75" hidden="false" customHeight="true" outlineLevel="0" collapsed="false">
      <c r="A165" s="164" t="n">
        <v>395</v>
      </c>
      <c r="B165" s="166" t="s">
        <v>657</v>
      </c>
      <c r="C165" s="166" t="s">
        <v>658</v>
      </c>
      <c r="D165" s="166" t="s">
        <v>224</v>
      </c>
      <c r="E165" s="167" t="n">
        <v>5695.7</v>
      </c>
      <c r="F165" s="164"/>
      <c r="G165" s="164" t="n">
        <f aca="false">+E165+F165</f>
        <v>5695.7</v>
      </c>
    </row>
    <row r="166" customFormat="false" ht="21.75" hidden="false" customHeight="true" outlineLevel="0" collapsed="false">
      <c r="A166" s="164" t="n">
        <v>403</v>
      </c>
      <c r="B166" s="166" t="s">
        <v>659</v>
      </c>
      <c r="C166" s="166" t="s">
        <v>660</v>
      </c>
      <c r="D166" s="166" t="s">
        <v>225</v>
      </c>
      <c r="E166" s="167" t="n">
        <v>4923.4</v>
      </c>
      <c r="F166" s="164"/>
      <c r="G166" s="164" t="n">
        <f aca="false">+E166+F166</f>
        <v>4923.4</v>
      </c>
    </row>
    <row r="167" customFormat="false" ht="21.75" hidden="false" customHeight="true" outlineLevel="0" collapsed="false">
      <c r="A167" s="164" t="n">
        <v>405</v>
      </c>
      <c r="B167" s="166" t="s">
        <v>661</v>
      </c>
      <c r="C167" s="166" t="s">
        <v>662</v>
      </c>
      <c r="D167" s="166" t="s">
        <v>226</v>
      </c>
      <c r="E167" s="167" t="n">
        <v>8483.21</v>
      </c>
      <c r="F167" s="164"/>
      <c r="G167" s="164" t="n">
        <f aca="false">+E167+F167</f>
        <v>8483.21</v>
      </c>
    </row>
    <row r="168" customFormat="false" ht="21.75" hidden="false" customHeight="true" outlineLevel="0" collapsed="false">
      <c r="A168" s="164" t="n">
        <v>407</v>
      </c>
      <c r="B168" s="166" t="s">
        <v>663</v>
      </c>
      <c r="C168" s="166" t="s">
        <v>664</v>
      </c>
      <c r="D168" s="166" t="s">
        <v>227</v>
      </c>
      <c r="E168" s="167" t="n">
        <v>5695.7</v>
      </c>
      <c r="F168" s="164" t="n">
        <f aca="false">VLOOKUP(B168,'[1]VACACIONES 1'!$A$3:$D$56,4,FALSE())</f>
        <v>2986.77</v>
      </c>
      <c r="G168" s="164" t="n">
        <f aca="false">+E168+F168</f>
        <v>8682.47</v>
      </c>
    </row>
    <row r="169" customFormat="false" ht="21.75" hidden="false" customHeight="true" outlineLevel="0" collapsed="false">
      <c r="A169" s="164" t="n">
        <v>409</v>
      </c>
      <c r="B169" s="166" t="s">
        <v>665</v>
      </c>
      <c r="C169" s="166" t="s">
        <v>666</v>
      </c>
      <c r="D169" s="166" t="s">
        <v>228</v>
      </c>
      <c r="E169" s="167" t="n">
        <v>5695.7</v>
      </c>
      <c r="F169" s="164" t="n">
        <f aca="false">VLOOKUP(B169,'[1]VACACIONES 1'!$A$3:$D$56,4,FALSE())</f>
        <v>2756.73</v>
      </c>
      <c r="G169" s="164" t="n">
        <f aca="false">+E169+F169</f>
        <v>8452.43</v>
      </c>
    </row>
    <row r="170" customFormat="false" ht="21.75" hidden="false" customHeight="true" outlineLevel="0" collapsed="false">
      <c r="A170" s="164" t="n">
        <v>411</v>
      </c>
      <c r="B170" s="166" t="s">
        <v>667</v>
      </c>
      <c r="C170" s="166" t="s">
        <v>668</v>
      </c>
      <c r="D170" s="166" t="s">
        <v>229</v>
      </c>
      <c r="E170" s="167" t="n">
        <v>5546.97</v>
      </c>
      <c r="F170" s="164"/>
      <c r="G170" s="164" t="n">
        <f aca="false">+E170+F170</f>
        <v>5546.97</v>
      </c>
    </row>
    <row r="171" customFormat="false" ht="21.75" hidden="false" customHeight="true" outlineLevel="0" collapsed="false">
      <c r="A171" s="164" t="n">
        <v>413</v>
      </c>
      <c r="B171" s="166" t="s">
        <v>669</v>
      </c>
      <c r="C171" s="166" t="s">
        <v>670</v>
      </c>
      <c r="D171" s="166" t="s">
        <v>230</v>
      </c>
      <c r="E171" s="167" t="n">
        <v>3958.02</v>
      </c>
      <c r="F171" s="164"/>
      <c r="G171" s="164" t="n">
        <f aca="false">+E171+F171</f>
        <v>3958.02</v>
      </c>
    </row>
    <row r="172" customFormat="false" ht="21.75" hidden="false" customHeight="true" outlineLevel="0" collapsed="false">
      <c r="A172" s="164" t="n">
        <v>421</v>
      </c>
      <c r="B172" s="166" t="s">
        <v>671</v>
      </c>
      <c r="C172" s="166" t="s">
        <v>672</v>
      </c>
      <c r="D172" s="166" t="s">
        <v>231</v>
      </c>
      <c r="E172" s="167" t="n">
        <v>0</v>
      </c>
      <c r="F172" s="164"/>
      <c r="G172" s="164" t="n">
        <f aca="false">+E172+F172</f>
        <v>0</v>
      </c>
    </row>
    <row r="173" customFormat="false" ht="21.75" hidden="false" customHeight="true" outlineLevel="0" collapsed="false">
      <c r="A173" s="164" t="n">
        <v>423</v>
      </c>
      <c r="B173" s="166" t="s">
        <v>673</v>
      </c>
      <c r="C173" s="166" t="s">
        <v>674</v>
      </c>
      <c r="D173" s="166" t="s">
        <v>232</v>
      </c>
      <c r="E173" s="167" t="n">
        <v>5935.87</v>
      </c>
      <c r="F173" s="164"/>
      <c r="G173" s="164" t="n">
        <f aca="false">+E173+F173</f>
        <v>5935.87</v>
      </c>
    </row>
    <row r="174" customFormat="false" ht="21.75" hidden="false" customHeight="true" outlineLevel="0" collapsed="false">
      <c r="A174" s="164" t="n">
        <v>425</v>
      </c>
      <c r="B174" s="166" t="s">
        <v>675</v>
      </c>
      <c r="C174" s="166" t="s">
        <v>676</v>
      </c>
      <c r="D174" s="166" t="s">
        <v>233</v>
      </c>
      <c r="E174" s="167" t="n">
        <v>8056.14</v>
      </c>
      <c r="F174" s="164" t="n">
        <f aca="false">VLOOKUP(B174,'[1]VACACIONES 1'!$A$3:$D$56,4,FALSE())</f>
        <v>3786.67</v>
      </c>
      <c r="G174" s="164" t="n">
        <f aca="false">+E174+F174</f>
        <v>11842.81</v>
      </c>
    </row>
    <row r="175" customFormat="false" ht="21.75" hidden="false" customHeight="true" outlineLevel="0" collapsed="false">
      <c r="A175" s="164" t="n">
        <v>427</v>
      </c>
      <c r="B175" s="166" t="s">
        <v>677</v>
      </c>
      <c r="C175" s="166" t="s">
        <v>678</v>
      </c>
      <c r="D175" s="166" t="s">
        <v>234</v>
      </c>
      <c r="E175" s="167" t="n">
        <v>6215.88</v>
      </c>
      <c r="F175" s="164" t="n">
        <f aca="false">VLOOKUP(B175,'[1]VACACIONES 1'!$A$3:$D$56,4,FALSE())</f>
        <v>2726.85</v>
      </c>
      <c r="G175" s="164" t="n">
        <f aca="false">+E175+F175</f>
        <v>8942.73</v>
      </c>
    </row>
    <row r="176" customFormat="false" ht="21.75" hidden="false" customHeight="true" outlineLevel="0" collapsed="false">
      <c r="A176" s="164" t="n">
        <v>429</v>
      </c>
      <c r="B176" s="166" t="s">
        <v>679</v>
      </c>
      <c r="C176" s="166" t="s">
        <v>680</v>
      </c>
      <c r="D176" s="166" t="s">
        <v>235</v>
      </c>
      <c r="E176" s="167" t="n">
        <v>3979.54</v>
      </c>
      <c r="F176" s="164"/>
      <c r="G176" s="164" t="n">
        <f aca="false">+E176+F176</f>
        <v>3979.54</v>
      </c>
    </row>
    <row r="177" customFormat="false" ht="21.75" hidden="false" customHeight="true" outlineLevel="0" collapsed="false">
      <c r="A177" s="164" t="n">
        <v>431</v>
      </c>
      <c r="B177" s="166" t="s">
        <v>681</v>
      </c>
      <c r="C177" s="166" t="s">
        <v>682</v>
      </c>
      <c r="D177" s="166" t="s">
        <v>236</v>
      </c>
      <c r="E177" s="167" t="n">
        <v>5935.87</v>
      </c>
      <c r="F177" s="164" t="n">
        <f aca="false">VLOOKUP(B177,'[1]VACACIONES 1'!$A$3:$D$56,4,FALSE())</f>
        <v>2953.87</v>
      </c>
      <c r="G177" s="164" t="n">
        <f aca="false">+E177+F177</f>
        <v>8889.74</v>
      </c>
    </row>
    <row r="178" customFormat="false" ht="21.75" hidden="false" customHeight="true" outlineLevel="0" collapsed="false">
      <c r="A178" s="164" t="n">
        <v>433</v>
      </c>
      <c r="B178" s="166" t="s">
        <v>683</v>
      </c>
      <c r="C178" s="166" t="s">
        <v>684</v>
      </c>
      <c r="D178" s="166" t="s">
        <v>237</v>
      </c>
      <c r="E178" s="167" t="n">
        <v>5133.14</v>
      </c>
      <c r="F178" s="164"/>
      <c r="G178" s="164" t="n">
        <f aca="false">+E178+F178</f>
        <v>5133.14</v>
      </c>
    </row>
    <row r="179" customFormat="false" ht="21.75" hidden="false" customHeight="true" outlineLevel="0" collapsed="false">
      <c r="A179" s="164" t="n">
        <v>435</v>
      </c>
      <c r="B179" s="166" t="s">
        <v>685</v>
      </c>
      <c r="C179" s="166" t="s">
        <v>686</v>
      </c>
      <c r="D179" s="166" t="s">
        <v>238</v>
      </c>
      <c r="E179" s="167" t="n">
        <v>5935.87</v>
      </c>
      <c r="F179" s="164"/>
      <c r="G179" s="164" t="n">
        <f aca="false">+E179+F179</f>
        <v>5935.87</v>
      </c>
    </row>
    <row r="180" customFormat="false" ht="21.75" hidden="false" customHeight="true" outlineLevel="0" collapsed="false">
      <c r="A180" s="164" t="n">
        <v>437</v>
      </c>
      <c r="B180" s="166" t="s">
        <v>687</v>
      </c>
      <c r="C180" s="166" t="s">
        <v>688</v>
      </c>
      <c r="D180" s="166" t="s">
        <v>239</v>
      </c>
      <c r="E180" s="167" t="n">
        <v>5935.87</v>
      </c>
      <c r="F180" s="164"/>
      <c r="G180" s="164" t="n">
        <f aca="false">+E180+F180</f>
        <v>5935.87</v>
      </c>
    </row>
    <row r="181" customFormat="false" ht="21.75" hidden="false" customHeight="true" outlineLevel="0" collapsed="false">
      <c r="A181" s="164" t="n">
        <v>439</v>
      </c>
      <c r="B181" s="166" t="s">
        <v>689</v>
      </c>
      <c r="C181" s="166" t="s">
        <v>690</v>
      </c>
      <c r="D181" s="166" t="s">
        <v>240</v>
      </c>
      <c r="E181" s="167" t="n">
        <v>4369.96</v>
      </c>
      <c r="F181" s="164"/>
      <c r="G181" s="164" t="n">
        <f aca="false">+E181+F181</f>
        <v>4369.96</v>
      </c>
    </row>
    <row r="182" customFormat="false" ht="21.75" hidden="false" customHeight="true" outlineLevel="0" collapsed="false">
      <c r="A182" s="164" t="n">
        <v>441</v>
      </c>
      <c r="B182" s="166" t="s">
        <v>691</v>
      </c>
      <c r="C182" s="166" t="s">
        <v>692</v>
      </c>
      <c r="D182" s="166" t="s">
        <v>241</v>
      </c>
      <c r="E182" s="167" t="n">
        <v>5935.87</v>
      </c>
      <c r="F182" s="164"/>
      <c r="G182" s="164" t="n">
        <f aca="false">+E182+F182</f>
        <v>5935.87</v>
      </c>
    </row>
    <row r="183" customFormat="false" ht="21.75" hidden="false" customHeight="true" outlineLevel="0" collapsed="false">
      <c r="A183" s="164" t="n">
        <v>443</v>
      </c>
      <c r="B183" s="166" t="s">
        <v>693</v>
      </c>
      <c r="C183" s="166" t="s">
        <v>694</v>
      </c>
      <c r="D183" s="166" t="s">
        <v>242</v>
      </c>
      <c r="E183" s="167" t="n">
        <v>0</v>
      </c>
      <c r="F183" s="164" t="n">
        <f aca="false">VLOOKUP(B183,'[1]VACACIONES 1'!$A$3:$D$56,4,FALSE())</f>
        <v>497.71</v>
      </c>
      <c r="G183" s="164" t="n">
        <f aca="false">+E183+F183</f>
        <v>497.71</v>
      </c>
    </row>
    <row r="184" customFormat="false" ht="21.75" hidden="false" customHeight="true" outlineLevel="0" collapsed="false">
      <c r="A184" s="164" t="n">
        <v>445</v>
      </c>
      <c r="B184" s="166" t="s">
        <v>695</v>
      </c>
      <c r="C184" s="166" t="s">
        <v>696</v>
      </c>
      <c r="D184" s="166" t="s">
        <v>243</v>
      </c>
      <c r="E184" s="167" t="n">
        <v>2347.38</v>
      </c>
      <c r="F184" s="164" t="n">
        <f aca="false">VLOOKUP(B184,'[1]VACACIONES 1'!$A$3:$D$56,4,FALSE())</f>
        <v>2082.91</v>
      </c>
      <c r="G184" s="164" t="n">
        <f aca="false">+E184+F184</f>
        <v>4430.29</v>
      </c>
    </row>
    <row r="185" customFormat="false" ht="21.75" hidden="false" customHeight="true" outlineLevel="0" collapsed="false">
      <c r="A185" s="164" t="n">
        <v>447</v>
      </c>
      <c r="B185" s="166" t="s">
        <v>697</v>
      </c>
      <c r="C185" s="166" t="s">
        <v>698</v>
      </c>
      <c r="D185" s="166" t="s">
        <v>244</v>
      </c>
      <c r="E185" s="167" t="n">
        <v>5133.14</v>
      </c>
      <c r="F185" s="164"/>
      <c r="G185" s="164" t="n">
        <f aca="false">+E185+F185</f>
        <v>5133.14</v>
      </c>
    </row>
    <row r="186" customFormat="false" ht="21.75" hidden="false" customHeight="true" outlineLevel="0" collapsed="false">
      <c r="A186" s="164" t="n">
        <v>455</v>
      </c>
      <c r="B186" s="166" t="s">
        <v>699</v>
      </c>
      <c r="C186" s="166" t="s">
        <v>700</v>
      </c>
      <c r="D186" s="166" t="s">
        <v>245</v>
      </c>
      <c r="E186" s="167" t="n">
        <v>4152.21</v>
      </c>
      <c r="F186" s="164" t="n">
        <f aca="false">VLOOKUP(B186,'[1]VACACIONES 1'!$A$3:$D$56,4,FALSE())</f>
        <v>2199.79</v>
      </c>
      <c r="G186" s="164" t="n">
        <f aca="false">+E186+F186</f>
        <v>6352</v>
      </c>
    </row>
    <row r="187" customFormat="false" ht="21.75" hidden="false" customHeight="true" outlineLevel="0" collapsed="false">
      <c r="A187" s="164" t="n">
        <v>457</v>
      </c>
      <c r="B187" s="166" t="s">
        <v>701</v>
      </c>
      <c r="C187" s="166" t="s">
        <v>702</v>
      </c>
      <c r="D187" s="166" t="s">
        <v>246</v>
      </c>
      <c r="E187" s="167" t="n">
        <v>4525.12</v>
      </c>
      <c r="F187" s="164"/>
      <c r="G187" s="164" t="n">
        <f aca="false">+E187+F187</f>
        <v>4525.12</v>
      </c>
    </row>
    <row r="188" customFormat="false" ht="21.75" hidden="false" customHeight="true" outlineLevel="0" collapsed="false">
      <c r="A188" s="164" t="n">
        <v>459</v>
      </c>
      <c r="B188" s="166" t="s">
        <v>703</v>
      </c>
      <c r="C188" s="166" t="s">
        <v>704</v>
      </c>
      <c r="D188" s="166" t="s">
        <v>247</v>
      </c>
      <c r="E188" s="167" t="n">
        <v>4332.39</v>
      </c>
      <c r="F188" s="164"/>
      <c r="G188" s="164" t="n">
        <f aca="false">+E188+F188</f>
        <v>4332.39</v>
      </c>
    </row>
    <row r="189" customFormat="false" ht="21.75" hidden="false" customHeight="true" outlineLevel="0" collapsed="false">
      <c r="A189" s="164" t="n">
        <v>461</v>
      </c>
      <c r="B189" s="166" t="s">
        <v>705</v>
      </c>
      <c r="C189" s="166" t="s">
        <v>706</v>
      </c>
      <c r="D189" s="166" t="s">
        <v>248</v>
      </c>
      <c r="E189" s="167" t="n">
        <v>3959.48</v>
      </c>
      <c r="F189" s="164" t="n">
        <f aca="false">VLOOKUP(B189,'[1]VACACIONES 1'!$A$3:$D$56,4,FALSE())</f>
        <v>2016.84</v>
      </c>
      <c r="G189" s="164" t="n">
        <f aca="false">+E189+F189</f>
        <v>5976.32</v>
      </c>
    </row>
    <row r="190" customFormat="false" ht="21.75" hidden="false" customHeight="true" outlineLevel="0" collapsed="false">
      <c r="A190" s="164" t="n">
        <v>463</v>
      </c>
      <c r="B190" s="166" t="s">
        <v>707</v>
      </c>
      <c r="C190" s="166" t="s">
        <v>708</v>
      </c>
      <c r="D190" s="166" t="s">
        <v>249</v>
      </c>
      <c r="E190" s="167" t="n">
        <v>4923.4</v>
      </c>
      <c r="F190" s="164"/>
      <c r="G190" s="164" t="n">
        <f aca="false">+E190+F190</f>
        <v>4923.4</v>
      </c>
    </row>
    <row r="191" customFormat="false" ht="21.75" hidden="false" customHeight="true" outlineLevel="0" collapsed="false">
      <c r="A191" s="164" t="n">
        <v>465</v>
      </c>
      <c r="B191" s="166" t="s">
        <v>709</v>
      </c>
      <c r="C191" s="166" t="s">
        <v>710</v>
      </c>
      <c r="D191" s="166" t="s">
        <v>250</v>
      </c>
      <c r="E191" s="167" t="n">
        <v>6331.6</v>
      </c>
      <c r="F191" s="164"/>
      <c r="G191" s="164" t="n">
        <f aca="false">+E191+F191</f>
        <v>6331.6</v>
      </c>
    </row>
    <row r="192" customFormat="false" ht="21.75" hidden="false" customHeight="true" outlineLevel="0" collapsed="false">
      <c r="A192" s="164" t="n">
        <v>467</v>
      </c>
      <c r="B192" s="166" t="s">
        <v>711</v>
      </c>
      <c r="C192" s="166" t="s">
        <v>712</v>
      </c>
      <c r="D192" s="166" t="s">
        <v>251</v>
      </c>
      <c r="E192" s="167" t="n">
        <v>5540.15</v>
      </c>
      <c r="F192" s="164" t="n">
        <f aca="false">VLOOKUP(B192,'[1]VACACIONES 1'!$A$3:$D$56,4,FALSE())</f>
        <v>1233</v>
      </c>
      <c r="G192" s="164" t="n">
        <f aca="false">+E192+F192</f>
        <v>6773.15</v>
      </c>
    </row>
    <row r="193" customFormat="false" ht="21.75" hidden="false" customHeight="true" outlineLevel="0" collapsed="false">
      <c r="A193" s="164" t="n">
        <v>469</v>
      </c>
      <c r="B193" s="166" t="s">
        <v>713</v>
      </c>
      <c r="C193" s="166" t="s">
        <v>714</v>
      </c>
      <c r="D193" s="166" t="s">
        <v>252</v>
      </c>
      <c r="E193" s="167" t="n">
        <v>5935.87</v>
      </c>
      <c r="F193" s="164"/>
      <c r="G193" s="164" t="n">
        <f aca="false">+E193+F193</f>
        <v>5935.87</v>
      </c>
    </row>
    <row r="194" customFormat="false" ht="21.75" hidden="false" customHeight="true" outlineLevel="0" collapsed="false">
      <c r="A194" s="164" t="n">
        <v>471</v>
      </c>
      <c r="B194" s="166" t="s">
        <v>715</v>
      </c>
      <c r="C194" s="166" t="s">
        <v>716</v>
      </c>
      <c r="D194" s="166" t="s">
        <v>253</v>
      </c>
      <c r="E194" s="167" t="n">
        <v>6140.08</v>
      </c>
      <c r="F194" s="164"/>
      <c r="G194" s="164" t="n">
        <f aca="false">+E194+F194</f>
        <v>6140.08</v>
      </c>
    </row>
    <row r="195" customFormat="false" ht="21.75" hidden="false" customHeight="true" outlineLevel="0" collapsed="false">
      <c r="A195" s="164" t="n">
        <v>473</v>
      </c>
      <c r="B195" s="166" t="s">
        <v>717</v>
      </c>
      <c r="C195" s="166" t="s">
        <v>718</v>
      </c>
      <c r="D195" s="166" t="s">
        <v>254</v>
      </c>
      <c r="E195" s="167" t="n">
        <v>10121.95</v>
      </c>
      <c r="F195" s="164"/>
      <c r="G195" s="164" t="n">
        <f aca="false">+E195+F195</f>
        <v>10121.95</v>
      </c>
    </row>
    <row r="196" customFormat="false" ht="21.75" hidden="false" customHeight="true" outlineLevel="0" collapsed="false">
      <c r="A196" s="164" t="n">
        <v>481</v>
      </c>
      <c r="B196" s="166" t="s">
        <v>719</v>
      </c>
      <c r="C196" s="166" t="s">
        <v>720</v>
      </c>
      <c r="D196" s="166" t="s">
        <v>256</v>
      </c>
      <c r="E196" s="167" t="n">
        <v>0</v>
      </c>
      <c r="F196" s="164" t="n">
        <f aca="false">VLOOKUP(B196,'[1]VACACIONES 1'!$A$3:$D$56,4,FALSE())</f>
        <v>3500.63</v>
      </c>
      <c r="G196" s="164" t="n">
        <f aca="false">+E196+F196</f>
        <v>3500.63</v>
      </c>
    </row>
    <row r="197" customFormat="false" ht="21.75" hidden="false" customHeight="true" outlineLevel="0" collapsed="false">
      <c r="A197" s="164" t="n">
        <v>483</v>
      </c>
      <c r="B197" s="166" t="s">
        <v>721</v>
      </c>
      <c r="C197" s="166" t="s">
        <v>722</v>
      </c>
      <c r="D197" s="166" t="s">
        <v>257</v>
      </c>
      <c r="E197" s="167" t="n">
        <v>8444.39</v>
      </c>
      <c r="F197" s="164"/>
      <c r="G197" s="164" t="n">
        <f aca="false">+E197+F197</f>
        <v>8444.39</v>
      </c>
    </row>
    <row r="198" customFormat="false" ht="21.75" hidden="false" customHeight="true" outlineLevel="0" collapsed="false">
      <c r="A198" s="164" t="n">
        <v>485</v>
      </c>
      <c r="B198" s="166" t="s">
        <v>723</v>
      </c>
      <c r="C198" s="166" t="s">
        <v>724</v>
      </c>
      <c r="D198" s="166" t="s">
        <v>258</v>
      </c>
      <c r="E198" s="167" t="n">
        <v>7667.89</v>
      </c>
      <c r="F198" s="164"/>
      <c r="G198" s="164" t="n">
        <f aca="false">+E198+F198</f>
        <v>7667.89</v>
      </c>
    </row>
    <row r="199" customFormat="false" ht="21.75" hidden="false" customHeight="true" outlineLevel="0" collapsed="false">
      <c r="A199" s="164" t="n">
        <v>487</v>
      </c>
      <c r="B199" s="166" t="s">
        <v>725</v>
      </c>
      <c r="C199" s="166" t="s">
        <v>726</v>
      </c>
      <c r="D199" s="166" t="s">
        <v>259</v>
      </c>
      <c r="E199" s="167" t="n">
        <v>6697.27</v>
      </c>
      <c r="F199" s="164"/>
      <c r="G199" s="164" t="n">
        <f aca="false">+E199+F199</f>
        <v>6697.27</v>
      </c>
    </row>
    <row r="200" customFormat="false" ht="21.75" hidden="false" customHeight="true" outlineLevel="0" collapsed="false">
      <c r="A200" s="164" t="n">
        <v>489</v>
      </c>
      <c r="B200" s="166" t="s">
        <v>727</v>
      </c>
      <c r="C200" s="166" t="s">
        <v>728</v>
      </c>
      <c r="D200" s="166" t="s">
        <v>260</v>
      </c>
      <c r="E200" s="167" t="n">
        <v>6697.27</v>
      </c>
      <c r="F200" s="164"/>
      <c r="G200" s="164" t="n">
        <f aca="false">+E200+F200</f>
        <v>6697.27</v>
      </c>
    </row>
    <row r="201" customFormat="false" ht="21.75" hidden="false" customHeight="true" outlineLevel="0" collapsed="false">
      <c r="A201" s="164" t="n">
        <v>491</v>
      </c>
      <c r="B201" s="166" t="s">
        <v>729</v>
      </c>
      <c r="C201" s="166" t="s">
        <v>730</v>
      </c>
      <c r="D201" s="166" t="s">
        <v>261</v>
      </c>
      <c r="E201" s="167" t="n">
        <v>6697.27</v>
      </c>
      <c r="F201" s="164"/>
      <c r="G201" s="164" t="n">
        <f aca="false">+E201+F201</f>
        <v>6697.27</v>
      </c>
    </row>
    <row r="202" customFormat="false" ht="21.75" hidden="false" customHeight="true" outlineLevel="0" collapsed="false">
      <c r="A202" s="164" t="n">
        <v>493</v>
      </c>
      <c r="B202" s="166" t="s">
        <v>731</v>
      </c>
      <c r="C202" s="166" t="s">
        <v>732</v>
      </c>
      <c r="D202" s="166" t="s">
        <v>262</v>
      </c>
      <c r="E202" s="167" t="n">
        <v>5726.65</v>
      </c>
      <c r="F202" s="164"/>
      <c r="G202" s="164" t="n">
        <f aca="false">+E202+F202</f>
        <v>5726.65</v>
      </c>
    </row>
    <row r="203" customFormat="false" ht="21.75" hidden="false" customHeight="true" outlineLevel="0" collapsed="false">
      <c r="A203" s="164" t="n">
        <v>495</v>
      </c>
      <c r="B203" s="166" t="s">
        <v>733</v>
      </c>
      <c r="C203" s="166" t="s">
        <v>734</v>
      </c>
      <c r="D203" s="166" t="s">
        <v>263</v>
      </c>
      <c r="E203" s="167" t="n">
        <v>1083.42</v>
      </c>
      <c r="F203" s="164"/>
      <c r="G203" s="164" t="n">
        <f aca="false">+E203+F203</f>
        <v>1083.42</v>
      </c>
    </row>
    <row r="204" customFormat="false" ht="21.75" hidden="false" customHeight="true" outlineLevel="0" collapsed="false">
      <c r="A204" s="164" t="n">
        <v>503</v>
      </c>
      <c r="B204" s="166" t="s">
        <v>735</v>
      </c>
      <c r="C204" s="166" t="s">
        <v>736</v>
      </c>
      <c r="D204" s="166" t="s">
        <v>264</v>
      </c>
      <c r="E204" s="167" t="n">
        <v>3979.54</v>
      </c>
      <c r="F204" s="164"/>
      <c r="G204" s="164" t="n">
        <f aca="false">+E204+F204</f>
        <v>3979.54</v>
      </c>
    </row>
    <row r="205" customFormat="false" ht="21.75" hidden="false" customHeight="true" outlineLevel="0" collapsed="false">
      <c r="A205" s="164" t="n">
        <v>505</v>
      </c>
      <c r="B205" s="166" t="s">
        <v>737</v>
      </c>
      <c r="C205" s="166" t="s">
        <v>738</v>
      </c>
      <c r="D205" s="166" t="s">
        <v>265</v>
      </c>
      <c r="E205" s="167" t="n">
        <v>4561.91</v>
      </c>
      <c r="F205" s="164"/>
      <c r="G205" s="164" t="n">
        <f aca="false">+E205+F205</f>
        <v>4561.91</v>
      </c>
    </row>
    <row r="206" customFormat="false" ht="21.75" hidden="false" customHeight="true" outlineLevel="0" collapsed="false">
      <c r="A206" s="164" t="n">
        <v>507</v>
      </c>
      <c r="B206" s="166" t="s">
        <v>739</v>
      </c>
      <c r="C206" s="166" t="s">
        <v>740</v>
      </c>
      <c r="D206" s="166" t="s">
        <v>266</v>
      </c>
      <c r="E206" s="167" t="n">
        <v>6697.27</v>
      </c>
      <c r="F206" s="164"/>
      <c r="G206" s="164" t="n">
        <f aca="false">+E206+F206</f>
        <v>6697.27</v>
      </c>
    </row>
    <row r="207" customFormat="false" ht="21.75" hidden="false" customHeight="true" outlineLevel="0" collapsed="false">
      <c r="A207" s="164" t="n">
        <v>509</v>
      </c>
      <c r="B207" s="166" t="s">
        <v>741</v>
      </c>
      <c r="C207" s="166" t="s">
        <v>742</v>
      </c>
      <c r="D207" s="166" t="s">
        <v>267</v>
      </c>
      <c r="E207" s="167" t="n">
        <v>6697.27</v>
      </c>
      <c r="F207" s="164"/>
      <c r="G207" s="164" t="n">
        <f aca="false">+E207+F207</f>
        <v>6697.27</v>
      </c>
    </row>
    <row r="208" customFormat="false" ht="21.75" hidden="false" customHeight="true" outlineLevel="0" collapsed="false">
      <c r="A208" s="164" t="n">
        <v>511</v>
      </c>
      <c r="B208" s="166" t="s">
        <v>743</v>
      </c>
      <c r="C208" s="166" t="s">
        <v>744</v>
      </c>
      <c r="D208" s="166" t="s">
        <v>269</v>
      </c>
      <c r="E208" s="167" t="n">
        <v>4016.79</v>
      </c>
      <c r="F208" s="164"/>
      <c r="G208" s="164" t="n">
        <f aca="false">+E208+F208</f>
        <v>4016.79</v>
      </c>
    </row>
    <row r="209" customFormat="false" ht="21.75" hidden="false" customHeight="true" outlineLevel="0" collapsed="false">
      <c r="A209" s="164" t="n">
        <v>513</v>
      </c>
      <c r="B209" s="166" t="s">
        <v>745</v>
      </c>
      <c r="C209" s="166" t="s">
        <v>746</v>
      </c>
      <c r="D209" s="166" t="s">
        <v>270</v>
      </c>
      <c r="E209" s="167" t="n">
        <v>4561.91</v>
      </c>
      <c r="F209" s="164"/>
      <c r="G209" s="164" t="n">
        <f aca="false">+E209+F209</f>
        <v>4561.91</v>
      </c>
    </row>
    <row r="210" customFormat="false" ht="21.75" hidden="false" customHeight="true" outlineLevel="0" collapsed="false">
      <c r="A210" s="164" t="n">
        <v>515</v>
      </c>
      <c r="B210" s="166" t="s">
        <v>747</v>
      </c>
      <c r="C210" s="166" t="s">
        <v>748</v>
      </c>
      <c r="D210" s="166" t="s">
        <v>271</v>
      </c>
      <c r="E210" s="167" t="n">
        <v>4561.91</v>
      </c>
      <c r="F210" s="164"/>
      <c r="G210" s="164" t="n">
        <f aca="false">+E210+F210</f>
        <v>4561.91</v>
      </c>
    </row>
    <row r="211" customFormat="false" ht="21.75" hidden="false" customHeight="true" outlineLevel="0" collapsed="false">
      <c r="A211" s="164" t="n">
        <v>523</v>
      </c>
      <c r="B211" s="166" t="s">
        <v>749</v>
      </c>
      <c r="C211" s="166" t="s">
        <v>750</v>
      </c>
      <c r="D211" s="166" t="s">
        <v>272</v>
      </c>
      <c r="E211" s="167" t="n">
        <v>7667.89</v>
      </c>
      <c r="F211" s="164"/>
      <c r="G211" s="164" t="n">
        <f aca="false">+E211+F211</f>
        <v>7667.89</v>
      </c>
    </row>
    <row r="212" customFormat="false" ht="21.75" hidden="false" customHeight="true" outlineLevel="0" collapsed="false">
      <c r="A212" s="164" t="n">
        <v>525</v>
      </c>
      <c r="B212" s="166" t="s">
        <v>751</v>
      </c>
      <c r="C212" s="166" t="s">
        <v>752</v>
      </c>
      <c r="D212" s="166" t="s">
        <v>273</v>
      </c>
      <c r="E212" s="167" t="n">
        <v>5726.65</v>
      </c>
      <c r="F212" s="164"/>
      <c r="G212" s="164" t="n">
        <f aca="false">+E212+F212</f>
        <v>5726.65</v>
      </c>
    </row>
    <row r="213" customFormat="false" ht="21.75" hidden="false" customHeight="true" outlineLevel="0" collapsed="false">
      <c r="A213" s="164" t="n">
        <v>527</v>
      </c>
      <c r="B213" s="166" t="s">
        <v>753</v>
      </c>
      <c r="C213" s="166" t="s">
        <v>754</v>
      </c>
      <c r="D213" s="166" t="s">
        <v>274</v>
      </c>
      <c r="E213" s="167" t="n">
        <v>5726.65</v>
      </c>
      <c r="F213" s="164"/>
      <c r="G213" s="164" t="n">
        <f aca="false">+E213+F213</f>
        <v>5726.65</v>
      </c>
    </row>
    <row r="214" customFormat="false" ht="21.75" hidden="false" customHeight="true" outlineLevel="0" collapsed="false">
      <c r="A214" s="164" t="n">
        <v>529</v>
      </c>
      <c r="B214" s="166" t="s">
        <v>755</v>
      </c>
      <c r="C214" s="166" t="s">
        <v>756</v>
      </c>
      <c r="D214" s="166" t="s">
        <v>275</v>
      </c>
      <c r="E214" s="167" t="n">
        <v>7668.42</v>
      </c>
      <c r="F214" s="164" t="n">
        <f aca="false">VLOOKUP(B214,'[1]VACACIONES 1'!$A$3:$D$56,4,FALSE())</f>
        <v>747.72</v>
      </c>
      <c r="G214" s="164" t="n">
        <f aca="false">+E214+F214</f>
        <v>8416.14</v>
      </c>
    </row>
    <row r="215" customFormat="false" ht="21.75" hidden="false" customHeight="true" outlineLevel="0" collapsed="false">
      <c r="A215" s="164" t="n">
        <v>537</v>
      </c>
      <c r="B215" s="166" t="s">
        <v>757</v>
      </c>
      <c r="C215" s="166" t="s">
        <v>758</v>
      </c>
      <c r="D215" s="166" t="s">
        <v>276</v>
      </c>
      <c r="E215" s="167" t="n">
        <v>8444.39</v>
      </c>
      <c r="F215" s="164" t="n">
        <f aca="false">VLOOKUP(B215,'[1]VACACIONES 1'!$A$3:$D$56,4,FALSE())</f>
        <v>2177.47</v>
      </c>
      <c r="G215" s="164" t="n">
        <f aca="false">+E215+F215</f>
        <v>10621.86</v>
      </c>
    </row>
    <row r="216" customFormat="false" ht="21.75" hidden="false" customHeight="true" outlineLevel="0" collapsed="false">
      <c r="A216" s="164" t="n">
        <v>539</v>
      </c>
      <c r="B216" s="166" t="s">
        <v>759</v>
      </c>
      <c r="C216" s="166" t="s">
        <v>760</v>
      </c>
      <c r="D216" s="166" t="s">
        <v>277</v>
      </c>
      <c r="E216" s="167" t="n">
        <v>6697.27</v>
      </c>
      <c r="F216" s="164"/>
      <c r="G216" s="164" t="n">
        <f aca="false">+E216+F216</f>
        <v>6697.27</v>
      </c>
    </row>
    <row r="217" customFormat="false" ht="21.75" hidden="false" customHeight="true" outlineLevel="0" collapsed="false">
      <c r="A217" s="164" t="n">
        <v>541</v>
      </c>
      <c r="B217" s="166" t="s">
        <v>761</v>
      </c>
      <c r="C217" s="166" t="s">
        <v>762</v>
      </c>
      <c r="D217" s="166" t="s">
        <v>278</v>
      </c>
      <c r="E217" s="167" t="n">
        <v>6697.27</v>
      </c>
      <c r="F217" s="164"/>
      <c r="G217" s="164" t="n">
        <f aca="false">+E217+F217</f>
        <v>6697.27</v>
      </c>
    </row>
    <row r="218" customFormat="false" ht="21.75" hidden="false" customHeight="true" outlineLevel="0" collapsed="false">
      <c r="A218" s="164" t="n">
        <v>543</v>
      </c>
      <c r="B218" s="166" t="s">
        <v>763</v>
      </c>
      <c r="C218" s="166" t="s">
        <v>764</v>
      </c>
      <c r="D218" s="166" t="s">
        <v>279</v>
      </c>
      <c r="E218" s="167" t="n">
        <v>6697.27</v>
      </c>
      <c r="F218" s="164" t="n">
        <f aca="false">VLOOKUP(B218,'[1]VACACIONES 1'!$A$3:$D$56,4,FALSE())</f>
        <v>2034.15</v>
      </c>
      <c r="G218" s="164" t="n">
        <f aca="false">+E218+F218</f>
        <v>8731.42</v>
      </c>
    </row>
    <row r="219" customFormat="false" ht="21.75" hidden="false" customHeight="true" outlineLevel="0" collapsed="false">
      <c r="A219" s="164" t="n">
        <v>551</v>
      </c>
      <c r="B219" s="166" t="s">
        <v>765</v>
      </c>
      <c r="C219" s="166" t="s">
        <v>766</v>
      </c>
      <c r="D219" s="166" t="s">
        <v>280</v>
      </c>
      <c r="E219" s="167" t="n">
        <v>5338.41</v>
      </c>
      <c r="F219" s="164"/>
      <c r="G219" s="164" t="n">
        <f aca="false">+E219+F219</f>
        <v>5338.41</v>
      </c>
    </row>
    <row r="220" customFormat="false" ht="21.75" hidden="false" customHeight="true" outlineLevel="0" collapsed="false">
      <c r="A220" s="164" t="n">
        <v>553</v>
      </c>
      <c r="B220" s="166" t="s">
        <v>767</v>
      </c>
      <c r="C220" s="166" t="s">
        <v>768</v>
      </c>
      <c r="D220" s="166" t="s">
        <v>281</v>
      </c>
      <c r="E220" s="167" t="n">
        <v>5853.38</v>
      </c>
      <c r="F220" s="164"/>
      <c r="G220" s="164" t="n">
        <f aca="false">+E220+F220</f>
        <v>5853.38</v>
      </c>
    </row>
    <row r="221" customFormat="false" ht="21.75" hidden="false" customHeight="true" outlineLevel="0" collapsed="false">
      <c r="A221" s="164" t="n">
        <v>555</v>
      </c>
      <c r="B221" s="166" t="s">
        <v>769</v>
      </c>
      <c r="C221" s="166" t="s">
        <v>770</v>
      </c>
      <c r="D221" s="166" t="s">
        <v>282</v>
      </c>
      <c r="E221" s="167" t="n">
        <v>8444.39</v>
      </c>
      <c r="F221" s="164"/>
      <c r="G221" s="164" t="n">
        <f aca="false">+E221+F221</f>
        <v>8444.39</v>
      </c>
    </row>
    <row r="222" customFormat="false" ht="21.75" hidden="false" customHeight="true" outlineLevel="0" collapsed="false">
      <c r="A222" s="164" t="n">
        <v>557</v>
      </c>
      <c r="B222" s="166" t="s">
        <v>771</v>
      </c>
      <c r="C222" s="166" t="s">
        <v>772</v>
      </c>
      <c r="D222" s="166" t="s">
        <v>283</v>
      </c>
      <c r="E222" s="167" t="n">
        <v>6697.27</v>
      </c>
      <c r="F222" s="164"/>
      <c r="G222" s="164" t="n">
        <f aca="false">+E222+F222</f>
        <v>6697.27</v>
      </c>
    </row>
    <row r="223" customFormat="false" ht="21.75" hidden="false" customHeight="true" outlineLevel="0" collapsed="false">
      <c r="A223" s="164" t="n">
        <v>565</v>
      </c>
      <c r="B223" s="166" t="s">
        <v>773</v>
      </c>
      <c r="C223" s="166" t="s">
        <v>774</v>
      </c>
      <c r="D223" s="166" t="s">
        <v>284</v>
      </c>
      <c r="E223" s="167" t="n">
        <v>4420.53</v>
      </c>
      <c r="F223" s="164"/>
      <c r="G223" s="164" t="n">
        <f aca="false">+E223+F223</f>
        <v>4420.53</v>
      </c>
    </row>
    <row r="224" customFormat="false" ht="21.75" hidden="false" customHeight="true" outlineLevel="0" collapsed="false">
      <c r="A224" s="164" t="n">
        <v>567</v>
      </c>
      <c r="B224" s="166" t="s">
        <v>775</v>
      </c>
      <c r="C224" s="166" t="s">
        <v>776</v>
      </c>
      <c r="D224" s="166" t="s">
        <v>285</v>
      </c>
      <c r="E224" s="167" t="n">
        <v>4561.91</v>
      </c>
      <c r="F224" s="164"/>
      <c r="G224" s="164" t="n">
        <f aca="false">+E224+F224</f>
        <v>4561.91</v>
      </c>
    </row>
    <row r="225" customFormat="false" ht="21.75" hidden="false" customHeight="true" outlineLevel="0" collapsed="false">
      <c r="A225" s="164" t="n">
        <v>569</v>
      </c>
      <c r="B225" s="166" t="s">
        <v>777</v>
      </c>
      <c r="C225" s="166" t="s">
        <v>778</v>
      </c>
      <c r="D225" s="166" t="s">
        <v>286</v>
      </c>
      <c r="E225" s="167" t="n">
        <v>5338.41</v>
      </c>
      <c r="F225" s="164"/>
      <c r="G225" s="164" t="n">
        <f aca="false">+E225+F225</f>
        <v>5338.41</v>
      </c>
    </row>
    <row r="226" customFormat="false" ht="21.75" hidden="false" customHeight="true" outlineLevel="0" collapsed="false">
      <c r="A226" s="164" t="n">
        <v>571</v>
      </c>
      <c r="B226" s="166" t="s">
        <v>779</v>
      </c>
      <c r="C226" s="166" t="s">
        <v>780</v>
      </c>
      <c r="D226" s="166" t="s">
        <v>287</v>
      </c>
      <c r="E226" s="167" t="n">
        <v>5052.03</v>
      </c>
      <c r="F226" s="164"/>
      <c r="G226" s="164" t="n">
        <f aca="false">+E226+F226</f>
        <v>5052.03</v>
      </c>
    </row>
    <row r="227" customFormat="false" ht="21.75" hidden="false" customHeight="true" outlineLevel="0" collapsed="false">
      <c r="A227" s="164" t="n">
        <v>579</v>
      </c>
      <c r="B227" s="166" t="s">
        <v>781</v>
      </c>
      <c r="C227" s="166" t="s">
        <v>782</v>
      </c>
      <c r="D227" s="166" t="s">
        <v>288</v>
      </c>
      <c r="E227" s="167" t="n">
        <v>3221.41</v>
      </c>
      <c r="F227" s="164" t="n">
        <f aca="false">VLOOKUP(B227,'[1]VACACIONES 1'!$A$3:$D$56,4,FALSE())</f>
        <v>2779.9</v>
      </c>
      <c r="G227" s="164" t="n">
        <f aca="false">+E227+F227</f>
        <v>6001.31</v>
      </c>
    </row>
    <row r="228" customFormat="false" ht="21.75" hidden="false" customHeight="true" outlineLevel="0" collapsed="false">
      <c r="A228" s="164" t="n">
        <v>581</v>
      </c>
      <c r="B228" s="166" t="s">
        <v>783</v>
      </c>
      <c r="C228" s="166" t="s">
        <v>784</v>
      </c>
      <c r="D228" s="166" t="s">
        <v>289</v>
      </c>
      <c r="E228" s="167" t="n">
        <v>5619.1</v>
      </c>
      <c r="F228" s="164"/>
      <c r="G228" s="164" t="n">
        <f aca="false">+E228+F228</f>
        <v>5619.1</v>
      </c>
    </row>
    <row r="229" customFormat="false" ht="21.75" hidden="false" customHeight="true" outlineLevel="0" collapsed="false">
      <c r="A229" s="164" t="n">
        <v>583</v>
      </c>
      <c r="B229" s="166" t="s">
        <v>785</v>
      </c>
      <c r="C229" s="166" t="s">
        <v>786</v>
      </c>
      <c r="D229" s="166" t="s">
        <v>290</v>
      </c>
      <c r="E229" s="167" t="n">
        <v>3377.76</v>
      </c>
      <c r="F229" s="164" t="n">
        <f aca="false">VLOOKUP(B229,'[1]VACACIONES 1'!$A$3:$D$56,4,FALSE())</f>
        <v>1752.69</v>
      </c>
      <c r="G229" s="164" t="n">
        <f aca="false">+E229+F229</f>
        <v>5130.45</v>
      </c>
    </row>
    <row r="230" customFormat="false" ht="21.75" hidden="false" customHeight="true" outlineLevel="0" collapsed="false">
      <c r="A230" s="164" t="n">
        <v>585</v>
      </c>
      <c r="B230" s="166" t="s">
        <v>787</v>
      </c>
      <c r="C230" s="166" t="s">
        <v>788</v>
      </c>
      <c r="D230" s="166" t="s">
        <v>291</v>
      </c>
      <c r="E230" s="167" t="n">
        <v>4742.57</v>
      </c>
      <c r="F230" s="164"/>
      <c r="G230" s="164" t="n">
        <f aca="false">+E230+F230</f>
        <v>4742.57</v>
      </c>
    </row>
    <row r="231" customFormat="false" ht="21.75" hidden="false" customHeight="true" outlineLevel="0" collapsed="false">
      <c r="A231" s="164" t="n">
        <v>587</v>
      </c>
      <c r="B231" s="166" t="s">
        <v>789</v>
      </c>
      <c r="C231" s="166" t="s">
        <v>790</v>
      </c>
      <c r="D231" s="166" t="s">
        <v>292</v>
      </c>
      <c r="E231" s="167" t="n">
        <v>5612.27</v>
      </c>
      <c r="F231" s="164"/>
      <c r="G231" s="164" t="n">
        <f aca="false">+E231+F231</f>
        <v>5612.27</v>
      </c>
    </row>
    <row r="232" customFormat="false" ht="21.75" hidden="false" customHeight="true" outlineLevel="0" collapsed="false">
      <c r="A232" s="164" t="n">
        <v>589</v>
      </c>
      <c r="B232" s="166" t="s">
        <v>791</v>
      </c>
      <c r="C232" s="166" t="s">
        <v>792</v>
      </c>
      <c r="D232" s="166" t="s">
        <v>293</v>
      </c>
      <c r="E232" s="167" t="n">
        <v>5133.14</v>
      </c>
      <c r="F232" s="164"/>
      <c r="G232" s="164" t="n">
        <f aca="false">+E232+F232</f>
        <v>5133.14</v>
      </c>
    </row>
    <row r="233" customFormat="false" ht="21.75" hidden="false" customHeight="true" outlineLevel="0" collapsed="false">
      <c r="A233" s="164" t="n">
        <v>591</v>
      </c>
      <c r="B233" s="166" t="s">
        <v>793</v>
      </c>
      <c r="C233" s="166" t="s">
        <v>794</v>
      </c>
      <c r="D233" s="166" t="s">
        <v>294</v>
      </c>
      <c r="E233" s="167" t="n">
        <v>4195.09</v>
      </c>
      <c r="F233" s="164" t="n">
        <f aca="false">VLOOKUP(B233,'[1]VACACIONES 1'!$A$3:$D$56,4,FALSE())</f>
        <v>1299.09</v>
      </c>
      <c r="G233" s="164" t="n">
        <f aca="false">+E233+F233</f>
        <v>5494.18</v>
      </c>
    </row>
    <row r="234" customFormat="false" ht="21.75" hidden="false" customHeight="true" outlineLevel="0" collapsed="false">
      <c r="A234" s="164" t="n">
        <v>593</v>
      </c>
      <c r="B234" s="166" t="s">
        <v>795</v>
      </c>
      <c r="C234" s="166" t="s">
        <v>796</v>
      </c>
      <c r="D234" s="166" t="s">
        <v>295</v>
      </c>
      <c r="E234" s="167" t="n">
        <v>5704.04</v>
      </c>
      <c r="F234" s="164"/>
      <c r="G234" s="164" t="n">
        <f aca="false">+E234+F234</f>
        <v>5704.04</v>
      </c>
    </row>
    <row r="235" customFormat="false" ht="21.75" hidden="false" customHeight="true" outlineLevel="0" collapsed="false">
      <c r="A235" s="164" t="n">
        <v>595</v>
      </c>
      <c r="B235" s="166" t="s">
        <v>797</v>
      </c>
      <c r="C235" s="166" t="s">
        <v>798</v>
      </c>
      <c r="D235" s="166" t="s">
        <v>296</v>
      </c>
      <c r="E235" s="167" t="n">
        <v>443.86</v>
      </c>
      <c r="F235" s="164" t="n">
        <f aca="false">VLOOKUP(B235,'[1]VACACIONES 1'!$A$3:$D$56,4,FALSE())</f>
        <v>2666.59</v>
      </c>
      <c r="G235" s="164" t="n">
        <f aca="false">+E235+F235</f>
        <v>3110.45</v>
      </c>
    </row>
    <row r="236" customFormat="false" ht="21.75" hidden="false" customHeight="true" outlineLevel="0" collapsed="false">
      <c r="A236" s="164" t="n">
        <v>597</v>
      </c>
      <c r="B236" s="166" t="s">
        <v>799</v>
      </c>
      <c r="C236" s="166" t="s">
        <v>800</v>
      </c>
      <c r="D236" s="166" t="s">
        <v>297</v>
      </c>
      <c r="E236" s="167" t="n">
        <v>3923.39</v>
      </c>
      <c r="F236" s="164" t="n">
        <f aca="false">VLOOKUP(B236,'[1]VACACIONES 1'!$A$3:$D$56,4,FALSE())</f>
        <v>1731.46</v>
      </c>
      <c r="G236" s="164" t="n">
        <f aca="false">+E236+F236</f>
        <v>5654.85</v>
      </c>
    </row>
    <row r="237" customFormat="false" ht="21.75" hidden="false" customHeight="true" outlineLevel="0" collapsed="false">
      <c r="A237" s="164" t="n">
        <v>599</v>
      </c>
      <c r="B237" s="166" t="s">
        <v>801</v>
      </c>
      <c r="C237" s="166" t="s">
        <v>802</v>
      </c>
      <c r="D237" s="166" t="s">
        <v>298</v>
      </c>
      <c r="E237" s="167" t="n">
        <v>8444.39</v>
      </c>
      <c r="F237" s="164"/>
      <c r="G237" s="164" t="n">
        <f aca="false">+E237+F237</f>
        <v>8444.39</v>
      </c>
    </row>
    <row r="238" customFormat="false" ht="21.75" hidden="false" customHeight="true" outlineLevel="0" collapsed="false">
      <c r="A238" s="164" t="n">
        <v>601</v>
      </c>
      <c r="B238" s="166" t="s">
        <v>803</v>
      </c>
      <c r="C238" s="166" t="s">
        <v>804</v>
      </c>
      <c r="D238" s="166" t="s">
        <v>299</v>
      </c>
      <c r="E238" s="167" t="n">
        <v>5537.31</v>
      </c>
      <c r="F238" s="164"/>
      <c r="G238" s="164" t="n">
        <f aca="false">+E238+F238</f>
        <v>5537.31</v>
      </c>
    </row>
    <row r="239" customFormat="false" ht="21.75" hidden="false" customHeight="true" outlineLevel="0" collapsed="false">
      <c r="A239" s="164" t="n">
        <v>603</v>
      </c>
      <c r="B239" s="166" t="s">
        <v>805</v>
      </c>
      <c r="C239" s="166" t="s">
        <v>806</v>
      </c>
      <c r="D239" s="166" t="s">
        <v>300</v>
      </c>
      <c r="E239" s="167" t="n">
        <v>6697.27</v>
      </c>
      <c r="F239" s="164"/>
      <c r="G239" s="164" t="n">
        <f aca="false">+E239+F239</f>
        <v>6697.27</v>
      </c>
    </row>
    <row r="240" customFormat="false" ht="21.75" hidden="false" customHeight="true" outlineLevel="0" collapsed="false">
      <c r="A240" s="164" t="n">
        <v>605</v>
      </c>
      <c r="B240" s="166" t="s">
        <v>807</v>
      </c>
      <c r="C240" s="166" t="s">
        <v>808</v>
      </c>
      <c r="D240" s="166" t="s">
        <v>301</v>
      </c>
      <c r="E240" s="167" t="n">
        <v>5540.15</v>
      </c>
      <c r="F240" s="164"/>
      <c r="G240" s="164" t="n">
        <f aca="false">+E240+F240</f>
        <v>5540.15</v>
      </c>
    </row>
    <row r="241" customFormat="false" ht="21.75" hidden="false" customHeight="true" outlineLevel="0" collapsed="false">
      <c r="A241" s="164" t="n">
        <v>607</v>
      </c>
      <c r="B241" s="166" t="s">
        <v>809</v>
      </c>
      <c r="C241" s="166" t="s">
        <v>810</v>
      </c>
      <c r="D241" s="166" t="s">
        <v>302</v>
      </c>
      <c r="E241" s="167" t="n">
        <v>5741.24</v>
      </c>
      <c r="F241" s="164"/>
      <c r="G241" s="164" t="n">
        <f aca="false">+E241+F241</f>
        <v>5741.24</v>
      </c>
    </row>
    <row r="242" customFormat="false" ht="21.75" hidden="false" customHeight="true" outlineLevel="0" collapsed="false">
      <c r="A242" s="164" t="n">
        <v>609</v>
      </c>
      <c r="B242" s="166" t="s">
        <v>811</v>
      </c>
      <c r="C242" s="166" t="s">
        <v>812</v>
      </c>
      <c r="D242" s="166" t="s">
        <v>303</v>
      </c>
      <c r="E242" s="167" t="n">
        <v>5780.45</v>
      </c>
      <c r="F242" s="164" t="n">
        <f aca="false">VLOOKUP(B242,'[1]VACACIONES 1'!$A$3:$D$56,4,FALSE())</f>
        <v>2760.06</v>
      </c>
      <c r="G242" s="164" t="n">
        <f aca="false">+E242+F242</f>
        <v>8540.51</v>
      </c>
    </row>
    <row r="243" customFormat="false" ht="21.75" hidden="false" customHeight="true" outlineLevel="0" collapsed="false">
      <c r="A243" s="164" t="n">
        <v>611</v>
      </c>
      <c r="B243" s="166" t="s">
        <v>813</v>
      </c>
      <c r="C243" s="166" t="s">
        <v>814</v>
      </c>
      <c r="D243" s="166" t="s">
        <v>304</v>
      </c>
      <c r="E243" s="167" t="n">
        <v>5281.62</v>
      </c>
      <c r="F243" s="164"/>
      <c r="G243" s="164" t="n">
        <f aca="false">+E243+F243</f>
        <v>5281.62</v>
      </c>
    </row>
    <row r="244" customFormat="false" ht="21.75" hidden="false" customHeight="true" outlineLevel="0" collapsed="false">
      <c r="A244" s="164" t="n">
        <v>613</v>
      </c>
      <c r="B244" s="166" t="s">
        <v>815</v>
      </c>
      <c r="C244" s="166" t="s">
        <v>816</v>
      </c>
      <c r="D244" s="166" t="s">
        <v>305</v>
      </c>
      <c r="E244" s="167" t="n">
        <v>2660.47</v>
      </c>
      <c r="F244" s="164" t="n">
        <f aca="false">VLOOKUP(B244,'[1]VACACIONES 1'!$A$3:$D$56,4,FALSE())</f>
        <v>2644.96</v>
      </c>
      <c r="G244" s="164" t="n">
        <f aca="false">+E244+F244</f>
        <v>5305.43</v>
      </c>
    </row>
    <row r="245" customFormat="false" ht="21.75" hidden="false" customHeight="true" outlineLevel="0" collapsed="false">
      <c r="A245" s="164" t="n">
        <v>615</v>
      </c>
      <c r="B245" s="166" t="s">
        <v>817</v>
      </c>
      <c r="C245" s="166" t="s">
        <v>818</v>
      </c>
      <c r="D245" s="166" t="s">
        <v>306</v>
      </c>
      <c r="E245" s="167" t="n">
        <v>5133.14</v>
      </c>
      <c r="F245" s="164"/>
      <c r="G245" s="164" t="n">
        <f aca="false">+E245+F245</f>
        <v>5133.14</v>
      </c>
    </row>
    <row r="246" customFormat="false" ht="21.75" hidden="false" customHeight="true" outlineLevel="0" collapsed="false">
      <c r="A246" s="164" t="n">
        <v>617</v>
      </c>
      <c r="B246" s="166" t="s">
        <v>819</v>
      </c>
      <c r="C246" s="166" t="s">
        <v>820</v>
      </c>
      <c r="D246" s="166" t="s">
        <v>307</v>
      </c>
      <c r="E246" s="167" t="n">
        <v>6042.86</v>
      </c>
      <c r="F246" s="164"/>
      <c r="G246" s="164" t="n">
        <f aca="false">+E246+F246</f>
        <v>6042.86</v>
      </c>
    </row>
    <row r="247" customFormat="false" ht="21.75" hidden="false" customHeight="true" outlineLevel="0" collapsed="false">
      <c r="A247" s="164" t="n">
        <v>619</v>
      </c>
      <c r="B247" s="166" t="s">
        <v>821</v>
      </c>
      <c r="C247" s="166" t="s">
        <v>822</v>
      </c>
      <c r="D247" s="166" t="s">
        <v>308</v>
      </c>
      <c r="E247" s="167" t="n">
        <v>6309.6</v>
      </c>
      <c r="F247" s="164"/>
      <c r="G247" s="164" t="n">
        <f aca="false">+E247+F247</f>
        <v>6309.6</v>
      </c>
    </row>
    <row r="248" customFormat="false" ht="21.75" hidden="false" customHeight="true" outlineLevel="0" collapsed="false">
      <c r="A248" s="164" t="n">
        <v>621</v>
      </c>
      <c r="B248" s="166" t="s">
        <v>823</v>
      </c>
      <c r="C248" s="166" t="s">
        <v>824</v>
      </c>
      <c r="D248" s="166" t="s">
        <v>309</v>
      </c>
      <c r="E248" s="167" t="n">
        <v>6331.6</v>
      </c>
      <c r="F248" s="164"/>
      <c r="G248" s="164" t="n">
        <f aca="false">+E248+F248</f>
        <v>6331.6</v>
      </c>
    </row>
    <row r="249" customFormat="false" ht="21.75" hidden="false" customHeight="true" outlineLevel="0" collapsed="false">
      <c r="A249" s="164" t="n">
        <v>623</v>
      </c>
      <c r="B249" s="166" t="s">
        <v>825</v>
      </c>
      <c r="C249" s="166" t="s">
        <v>826</v>
      </c>
      <c r="D249" s="166" t="s">
        <v>310</v>
      </c>
      <c r="E249" s="167" t="n">
        <v>5396.69</v>
      </c>
      <c r="F249" s="164"/>
      <c r="G249" s="164" t="n">
        <f aca="false">+E249+F249</f>
        <v>5396.69</v>
      </c>
    </row>
    <row r="250" customFormat="false" ht="21.75" hidden="false" customHeight="true" outlineLevel="0" collapsed="false">
      <c r="A250" s="164" t="n">
        <v>625</v>
      </c>
      <c r="B250" s="166" t="s">
        <v>827</v>
      </c>
      <c r="C250" s="166" t="s">
        <v>828</v>
      </c>
      <c r="D250" s="166" t="s">
        <v>311</v>
      </c>
      <c r="E250" s="167" t="n">
        <v>5620.92</v>
      </c>
      <c r="F250" s="164"/>
      <c r="G250" s="164" t="n">
        <f aca="false">+E250+F250</f>
        <v>5620.92</v>
      </c>
    </row>
    <row r="251" customFormat="false" ht="21.75" hidden="false" customHeight="true" outlineLevel="0" collapsed="false">
      <c r="A251" s="164" t="n">
        <v>627</v>
      </c>
      <c r="B251" s="166" t="s">
        <v>829</v>
      </c>
      <c r="C251" s="166" t="s">
        <v>830</v>
      </c>
      <c r="D251" s="166" t="s">
        <v>312</v>
      </c>
      <c r="E251" s="167" t="n">
        <v>7667.89</v>
      </c>
      <c r="F251" s="164"/>
      <c r="G251" s="164" t="n">
        <f aca="false">+E251+F251</f>
        <v>7667.89</v>
      </c>
    </row>
    <row r="252" customFormat="false" ht="21.75" hidden="false" customHeight="true" outlineLevel="0" collapsed="false">
      <c r="A252" s="164" t="n">
        <v>629</v>
      </c>
      <c r="B252" s="166" t="s">
        <v>831</v>
      </c>
      <c r="C252" s="166" t="s">
        <v>832</v>
      </c>
      <c r="D252" s="166" t="s">
        <v>313</v>
      </c>
      <c r="E252" s="167" t="n">
        <v>6036.14</v>
      </c>
      <c r="F252" s="164"/>
      <c r="G252" s="164" t="n">
        <f aca="false">+E252+F252</f>
        <v>6036.14</v>
      </c>
    </row>
    <row r="253" customFormat="false" ht="22.35" hidden="false" customHeight="false" outlineLevel="0" collapsed="false">
      <c r="A253" s="164" t="n">
        <v>642</v>
      </c>
      <c r="B253" s="168" t="s">
        <v>833</v>
      </c>
      <c r="C253" s="168"/>
      <c r="D253" s="168"/>
      <c r="E253" s="169" t="n">
        <v>1398292.98</v>
      </c>
      <c r="F253" s="164" t="n">
        <f aca="false">SUM(F4:F252)</f>
        <v>117958.53</v>
      </c>
      <c r="G253" s="164" t="n">
        <f aca="false">SUM(G4:G252)</f>
        <v>1516251.51</v>
      </c>
    </row>
  </sheetData>
  <autoFilter ref="A3:BP253"/>
  <printOptions headings="false" gridLines="false" gridLinesSet="true" horizontalCentered="false" verticalCentered="false"/>
  <pageMargins left="0.170138888888889" right="0.0402777777777778" top="0.190277777777778" bottom="0.42986111111111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K1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6.2890625" defaultRowHeight="14.25" zeroHeight="false" outlineLevelRow="0" outlineLevelCol="0"/>
  <cols>
    <col collapsed="false" customWidth="true" hidden="false" outlineLevel="0" max="1" min="1" style="170" width="9.29"/>
    <col collapsed="false" customWidth="true" hidden="false" outlineLevel="0" max="2" min="2" style="171" width="7"/>
    <col collapsed="false" customWidth="true" hidden="false" outlineLevel="0" max="3" min="3" style="172" width="50"/>
    <col collapsed="false" customWidth="true" hidden="false" outlineLevel="0" max="4" min="4" style="173" width="18.71"/>
    <col collapsed="false" customWidth="true" hidden="false" outlineLevel="0" max="6" min="5" style="174" width="16.43"/>
    <col collapsed="false" customWidth="false" hidden="false" outlineLevel="0" max="7" min="7" style="170" width="16.29"/>
    <col collapsed="false" customWidth="true" hidden="false" outlineLevel="0" max="8" min="8" style="174" width="22.15"/>
    <col collapsed="false" customWidth="false" hidden="false" outlineLevel="0" max="16384" min="9" style="170" width="16.29"/>
  </cols>
  <sheetData>
    <row r="1" customFormat="false" ht="39.75" hidden="false" customHeight="true" outlineLevel="0" collapsed="false"/>
    <row r="2" customFormat="false" ht="72" hidden="false" customHeight="true" outlineLevel="0" collapsed="false">
      <c r="B2" s="175"/>
      <c r="C2" s="176" t="s">
        <v>0</v>
      </c>
      <c r="D2" s="177"/>
    </row>
    <row r="3" customFormat="false" ht="29.25" hidden="false" customHeight="true" outlineLevel="0" collapsed="false">
      <c r="B3" s="178"/>
      <c r="D3" s="177"/>
    </row>
    <row r="4" customFormat="false" ht="28.5" hidden="false" customHeight="true" outlineLevel="0" collapsed="false">
      <c r="B4" s="179" t="s">
        <v>4</v>
      </c>
      <c r="C4" s="180" t="s">
        <v>7</v>
      </c>
      <c r="D4" s="181" t="s">
        <v>15</v>
      </c>
      <c r="E4" s="182" t="s">
        <v>834</v>
      </c>
      <c r="F4" s="183" t="s">
        <v>835</v>
      </c>
      <c r="G4" s="184" t="s">
        <v>26</v>
      </c>
      <c r="H4" s="185" t="s">
        <v>27</v>
      </c>
      <c r="I4" s="184" t="s">
        <v>28</v>
      </c>
    </row>
    <row r="5" customFormat="false" ht="90" hidden="false" customHeight="true" outlineLevel="0" collapsed="false">
      <c r="B5" s="179"/>
      <c r="C5" s="180"/>
      <c r="D5" s="181"/>
      <c r="E5" s="182"/>
      <c r="F5" s="183"/>
      <c r="G5" s="184"/>
      <c r="H5" s="185"/>
      <c r="I5" s="184"/>
    </row>
    <row r="6" customFormat="false" ht="16.5" hidden="false" customHeight="true" outlineLevel="0" collapsed="false">
      <c r="B6" s="186" t="n">
        <v>1</v>
      </c>
      <c r="C6" s="187" t="s">
        <v>33</v>
      </c>
      <c r="D6" s="188" t="n">
        <v>137953.74</v>
      </c>
      <c r="E6" s="189" t="n">
        <v>13380.2375</v>
      </c>
      <c r="F6" s="190" t="n">
        <v>24914.0839</v>
      </c>
      <c r="G6" s="191"/>
      <c r="H6" s="192" t="n">
        <v>99659.4186</v>
      </c>
      <c r="I6" s="193" t="s">
        <v>35</v>
      </c>
    </row>
    <row r="7" customFormat="false" ht="16.5" hidden="false" customHeight="true" outlineLevel="0" collapsed="false">
      <c r="B7" s="194" t="n">
        <v>2</v>
      </c>
      <c r="C7" s="187" t="s">
        <v>36</v>
      </c>
      <c r="D7" s="188" t="n">
        <v>182460.69</v>
      </c>
      <c r="E7" s="189" t="n">
        <v>17937.7005</v>
      </c>
      <c r="F7" s="190" t="n">
        <v>34178.4851</v>
      </c>
      <c r="G7" s="191"/>
      <c r="H7" s="192" t="n">
        <v>130344.5044</v>
      </c>
      <c r="I7" s="193" t="s">
        <v>35</v>
      </c>
    </row>
    <row r="8" customFormat="false" ht="16.5" hidden="false" customHeight="true" outlineLevel="0" collapsed="false">
      <c r="B8" s="194" t="n">
        <v>3</v>
      </c>
      <c r="C8" s="187" t="s">
        <v>38</v>
      </c>
      <c r="D8" s="188" t="n">
        <v>138590.58</v>
      </c>
      <c r="E8" s="189" t="n">
        <v>13443.9215</v>
      </c>
      <c r="F8" s="190" t="n">
        <v>25041.4519</v>
      </c>
      <c r="G8" s="191"/>
      <c r="H8" s="192" t="n">
        <v>100105.2066</v>
      </c>
      <c r="I8" s="193" t="s">
        <v>35</v>
      </c>
    </row>
    <row r="9" customFormat="false" ht="16.5" hidden="false" customHeight="true" outlineLevel="0" collapsed="false">
      <c r="B9" s="194" t="n">
        <v>4</v>
      </c>
      <c r="C9" s="187" t="s">
        <v>39</v>
      </c>
      <c r="D9" s="188" t="n">
        <v>138590.58</v>
      </c>
      <c r="E9" s="189" t="n">
        <v>13443.9215</v>
      </c>
      <c r="F9" s="190" t="n">
        <v>25041.4519</v>
      </c>
      <c r="G9" s="191"/>
      <c r="H9" s="192" t="n">
        <v>100105.2066</v>
      </c>
      <c r="I9" s="193" t="s">
        <v>35</v>
      </c>
    </row>
    <row r="10" customFormat="false" ht="16.5" hidden="false" customHeight="true" outlineLevel="0" collapsed="false">
      <c r="B10" s="194" t="n">
        <v>5</v>
      </c>
      <c r="C10" s="195" t="s">
        <v>40</v>
      </c>
      <c r="D10" s="188" t="n">
        <v>90167.34</v>
      </c>
      <c r="E10" s="189" t="n">
        <v>8601.5975</v>
      </c>
      <c r="F10" s="190" t="n">
        <v>15356.8039</v>
      </c>
      <c r="G10" s="191"/>
      <c r="H10" s="192" t="n">
        <v>66208.9386</v>
      </c>
      <c r="I10" s="193" t="s">
        <v>35</v>
      </c>
    </row>
    <row r="11" customFormat="false" ht="16.5" hidden="false" customHeight="true" outlineLevel="0" collapsed="false">
      <c r="B11" s="194" t="n">
        <v>6</v>
      </c>
      <c r="C11" s="187" t="s">
        <v>42</v>
      </c>
      <c r="D11" s="188" t="n">
        <v>102240.37</v>
      </c>
      <c r="E11" s="189" t="n">
        <v>9720.1885</v>
      </c>
      <c r="F11" s="190" t="n">
        <v>17469.7891</v>
      </c>
      <c r="G11" s="191"/>
      <c r="H11" s="192" t="n">
        <v>75050.3924</v>
      </c>
      <c r="I11" s="193" t="s">
        <v>35</v>
      </c>
    </row>
    <row r="12" customFormat="false" ht="16.5" hidden="false" customHeight="true" outlineLevel="0" collapsed="false">
      <c r="B12" s="194" t="n">
        <v>7</v>
      </c>
      <c r="C12" s="187" t="s">
        <v>44</v>
      </c>
      <c r="D12" s="188" t="n">
        <v>172514.65</v>
      </c>
      <c r="E12" s="189" t="n">
        <v>16923.6845</v>
      </c>
      <c r="F12" s="190" t="n">
        <v>32123.2763</v>
      </c>
      <c r="G12" s="191"/>
      <c r="H12" s="192" t="n">
        <v>123467.6892</v>
      </c>
      <c r="I12" s="193" t="s">
        <v>35</v>
      </c>
    </row>
    <row r="13" customFormat="false" ht="16.5" hidden="false" customHeight="true" outlineLevel="0" collapsed="false">
      <c r="B13" s="186"/>
      <c r="C13" s="187"/>
      <c r="D13" s="188"/>
      <c r="E13" s="189"/>
      <c r="F13" s="190"/>
      <c r="G13" s="191"/>
      <c r="H13" s="196" t="n">
        <f aca="false">SUM(H6:H12)</f>
        <v>694941.3564</v>
      </c>
      <c r="I13" s="193"/>
    </row>
    <row r="14" s="197" customFormat="true" ht="16.5" hidden="false" customHeight="true" outlineLevel="0" collapsed="false">
      <c r="B14" s="186" t="n">
        <v>8</v>
      </c>
      <c r="C14" s="187" t="s">
        <v>46</v>
      </c>
      <c r="D14" s="188" t="n">
        <v>89450.51</v>
      </c>
      <c r="E14" s="189" t="n">
        <v>8393.025</v>
      </c>
      <c r="F14" s="190" t="n">
        <v>14748.0136</v>
      </c>
      <c r="G14" s="191"/>
      <c r="H14" s="192" t="n">
        <v>66309.4714</v>
      </c>
      <c r="I14" s="193" t="s">
        <v>35</v>
      </c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</row>
    <row r="15" customFormat="false" ht="16.5" hidden="false" customHeight="true" outlineLevel="0" collapsed="false">
      <c r="B15" s="194" t="n">
        <v>9</v>
      </c>
      <c r="C15" s="187" t="s">
        <v>48</v>
      </c>
      <c r="D15" s="188" t="n">
        <v>88067.44</v>
      </c>
      <c r="E15" s="189" t="n">
        <v>8313.491</v>
      </c>
      <c r="F15" s="190" t="n">
        <v>14671.2278</v>
      </c>
      <c r="G15" s="191"/>
      <c r="H15" s="192" t="n">
        <v>65082.7212</v>
      </c>
      <c r="I15" s="193" t="s">
        <v>35</v>
      </c>
    </row>
    <row r="16" customFormat="false" ht="16.5" hidden="false" customHeight="true" outlineLevel="0" collapsed="false">
      <c r="B16" s="194" t="n">
        <v>10</v>
      </c>
      <c r="C16" s="187" t="s">
        <v>49</v>
      </c>
      <c r="D16" s="188" t="n">
        <v>93201.66</v>
      </c>
      <c r="E16" s="189" t="n">
        <v>8791.704</v>
      </c>
      <c r="F16" s="190" t="n">
        <v>15578.3612</v>
      </c>
      <c r="G16" s="191"/>
      <c r="H16" s="192" t="n">
        <v>68831.5948</v>
      </c>
      <c r="I16" s="193" t="s">
        <v>35</v>
      </c>
    </row>
    <row r="17" customFormat="false" ht="16.5" hidden="false" customHeight="true" outlineLevel="0" collapsed="false">
      <c r="B17" s="194" t="n">
        <v>11</v>
      </c>
      <c r="C17" s="187" t="s">
        <v>50</v>
      </c>
      <c r="D17" s="188" t="n">
        <v>93980.57</v>
      </c>
      <c r="E17" s="189" t="n">
        <v>8769.2705</v>
      </c>
      <c r="F17" s="190" t="n">
        <v>15367.968</v>
      </c>
      <c r="G17" s="191"/>
      <c r="H17" s="192" t="n">
        <v>69843.3315</v>
      </c>
      <c r="I17" s="193" t="s">
        <v>35</v>
      </c>
    </row>
    <row r="18" s="197" customFormat="true" ht="16.5" hidden="false" customHeight="true" outlineLevel="0" collapsed="false">
      <c r="B18" s="194" t="n">
        <v>12</v>
      </c>
      <c r="C18" s="187" t="s">
        <v>51</v>
      </c>
      <c r="D18" s="188" t="n">
        <v>73139.53</v>
      </c>
      <c r="E18" s="189" t="n">
        <v>6782.451</v>
      </c>
      <c r="F18" s="190" t="n">
        <v>11555.5992</v>
      </c>
      <c r="G18" s="191"/>
      <c r="H18" s="192" t="n">
        <v>54801.4798</v>
      </c>
      <c r="I18" s="193" t="s">
        <v>35</v>
      </c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</row>
    <row r="19" customFormat="false" ht="16.5" hidden="false" customHeight="true" outlineLevel="0" collapsed="false">
      <c r="B19" s="194" t="n">
        <v>13</v>
      </c>
      <c r="C19" s="187" t="s">
        <v>52</v>
      </c>
      <c r="D19" s="188" t="n">
        <v>87139.55</v>
      </c>
      <c r="E19" s="189" t="n">
        <v>8203.4575</v>
      </c>
      <c r="F19" s="190" t="n">
        <v>14427.0185</v>
      </c>
      <c r="G19" s="191"/>
      <c r="H19" s="192" t="n">
        <v>64509.074</v>
      </c>
      <c r="I19" s="193" t="s">
        <v>35</v>
      </c>
    </row>
    <row r="20" customFormat="false" ht="16.5" hidden="false" customHeight="true" outlineLevel="0" collapsed="false">
      <c r="B20" s="194" t="n">
        <v>14</v>
      </c>
      <c r="C20" s="187" t="s">
        <v>53</v>
      </c>
      <c r="D20" s="188" t="n">
        <v>82189.23</v>
      </c>
      <c r="E20" s="189" t="n">
        <v>7689.0465</v>
      </c>
      <c r="F20" s="190" t="n">
        <v>13371.0659</v>
      </c>
      <c r="G20" s="191"/>
      <c r="H20" s="192" t="n">
        <v>61129.1176</v>
      </c>
      <c r="I20" s="193" t="s">
        <v>35</v>
      </c>
    </row>
    <row r="21" customFormat="false" ht="16.5" hidden="false" customHeight="true" outlineLevel="0" collapsed="false">
      <c r="B21" s="186" t="n">
        <v>15</v>
      </c>
      <c r="C21" s="195" t="s">
        <v>54</v>
      </c>
      <c r="D21" s="188" t="n">
        <v>0</v>
      </c>
      <c r="E21" s="189" t="n">
        <v>0</v>
      </c>
      <c r="F21" s="190" t="n">
        <v>0</v>
      </c>
      <c r="G21" s="191"/>
      <c r="H21" s="192" t="n">
        <v>0</v>
      </c>
      <c r="I21" s="193" t="s">
        <v>35</v>
      </c>
    </row>
    <row r="22" customFormat="false" ht="16.5" hidden="false" customHeight="true" outlineLevel="0" collapsed="false">
      <c r="B22" s="194" t="n">
        <v>16</v>
      </c>
      <c r="C22" s="195" t="s">
        <v>55</v>
      </c>
      <c r="D22" s="188" t="n">
        <v>24819.79</v>
      </c>
      <c r="E22" s="189" t="n">
        <v>1920.3165</v>
      </c>
      <c r="F22" s="190" t="n">
        <v>1859.7785</v>
      </c>
      <c r="G22" s="191"/>
      <c r="H22" s="192" t="n">
        <v>21039.695</v>
      </c>
      <c r="I22" s="193" t="s">
        <v>35</v>
      </c>
    </row>
    <row r="23" customFormat="false" ht="29.25" hidden="false" customHeight="true" outlineLevel="0" collapsed="false">
      <c r="B23" s="194" t="n">
        <v>17</v>
      </c>
      <c r="C23" s="187" t="s">
        <v>56</v>
      </c>
      <c r="D23" s="188" t="n">
        <v>120340.66</v>
      </c>
      <c r="E23" s="189" t="n">
        <v>11702.942</v>
      </c>
      <c r="F23" s="190" t="n">
        <v>21677.1104</v>
      </c>
      <c r="G23" s="191"/>
      <c r="H23" s="192" t="n">
        <v>86960.6076</v>
      </c>
      <c r="I23" s="193" t="s">
        <v>35</v>
      </c>
    </row>
    <row r="24" customFormat="false" ht="16.5" hidden="false" customHeight="true" outlineLevel="0" collapsed="false">
      <c r="B24" s="194" t="n">
        <v>18</v>
      </c>
      <c r="C24" s="187" t="s">
        <v>58</v>
      </c>
      <c r="D24" s="188" t="n">
        <v>95954.82</v>
      </c>
      <c r="E24" s="189" t="n">
        <v>9063.98</v>
      </c>
      <c r="F24" s="190" t="n">
        <v>16118.6572</v>
      </c>
      <c r="G24" s="191"/>
      <c r="H24" s="192" t="n">
        <v>70772.1828</v>
      </c>
      <c r="I24" s="193" t="s">
        <v>35</v>
      </c>
    </row>
    <row r="25" customFormat="false" ht="16.5" hidden="false" customHeight="true" outlineLevel="0" collapsed="false">
      <c r="B25" s="194" t="n">
        <v>19</v>
      </c>
      <c r="C25" s="187" t="s">
        <v>59</v>
      </c>
      <c r="D25" s="188" t="n">
        <v>79488.64</v>
      </c>
      <c r="E25" s="189" t="n">
        <v>7606.319</v>
      </c>
      <c r="F25" s="190" t="n">
        <v>13467.875</v>
      </c>
      <c r="G25" s="191"/>
      <c r="H25" s="192" t="n">
        <v>58414.446</v>
      </c>
      <c r="I25" s="193" t="s">
        <v>35</v>
      </c>
    </row>
    <row r="26" customFormat="false" ht="16.5" hidden="false" customHeight="true" outlineLevel="0" collapsed="false">
      <c r="B26" s="194"/>
      <c r="C26" s="187"/>
      <c r="D26" s="188"/>
      <c r="E26" s="189"/>
      <c r="F26" s="190"/>
      <c r="G26" s="191"/>
      <c r="H26" s="196" t="n">
        <f aca="false">SUM(H14:H25)</f>
        <v>687693.7217</v>
      </c>
      <c r="I26" s="193"/>
    </row>
    <row r="27" customFormat="false" ht="16.5" hidden="false" customHeight="true" outlineLevel="0" collapsed="false">
      <c r="B27" s="194" t="n">
        <v>20</v>
      </c>
      <c r="C27" s="187" t="s">
        <v>60</v>
      </c>
      <c r="D27" s="188" t="n">
        <v>138361.87</v>
      </c>
      <c r="E27" s="189" t="n">
        <v>13421.0505</v>
      </c>
      <c r="F27" s="190" t="n">
        <v>24995.7099</v>
      </c>
      <c r="G27" s="191"/>
      <c r="H27" s="192" t="n">
        <v>99945.1096</v>
      </c>
      <c r="I27" s="193" t="s">
        <v>35</v>
      </c>
    </row>
    <row r="28" customFormat="false" ht="16.5" hidden="false" customHeight="true" outlineLevel="0" collapsed="false">
      <c r="B28" s="194" t="n">
        <v>21</v>
      </c>
      <c r="C28" s="187" t="s">
        <v>61</v>
      </c>
      <c r="D28" s="188" t="n">
        <v>138590.58</v>
      </c>
      <c r="E28" s="189" t="n">
        <v>13443.9215</v>
      </c>
      <c r="F28" s="190" t="n">
        <v>25041.4519</v>
      </c>
      <c r="G28" s="191"/>
      <c r="H28" s="192" t="n">
        <v>100105.2066</v>
      </c>
      <c r="I28" s="193" t="s">
        <v>35</v>
      </c>
    </row>
    <row r="29" customFormat="false" ht="16.5" hidden="false" customHeight="true" outlineLevel="0" collapsed="false">
      <c r="B29" s="186" t="n">
        <v>22</v>
      </c>
      <c r="C29" s="187" t="s">
        <v>62</v>
      </c>
      <c r="D29" s="188" t="n">
        <v>163488.59</v>
      </c>
      <c r="E29" s="189" t="n">
        <v>16021.0785</v>
      </c>
      <c r="F29" s="190" t="n">
        <v>30318.0643</v>
      </c>
      <c r="G29" s="191"/>
      <c r="H29" s="192" t="n">
        <v>117149.4472</v>
      </c>
      <c r="I29" s="193" t="s">
        <v>35</v>
      </c>
    </row>
    <row r="30" customFormat="false" ht="16.5" hidden="false" customHeight="true" outlineLevel="0" collapsed="false">
      <c r="B30" s="194" t="n">
        <v>23</v>
      </c>
      <c r="C30" s="187" t="s">
        <v>63</v>
      </c>
      <c r="D30" s="188" t="n">
        <v>139545.22</v>
      </c>
      <c r="E30" s="189" t="n">
        <v>13539.3855</v>
      </c>
      <c r="F30" s="190" t="n">
        <v>25232.3799</v>
      </c>
      <c r="G30" s="191"/>
      <c r="H30" s="192" t="n">
        <v>100773.4546</v>
      </c>
      <c r="I30" s="193" t="s">
        <v>35</v>
      </c>
    </row>
    <row r="31" customFormat="false" ht="16.5" hidden="false" customHeight="true" outlineLevel="0" collapsed="false">
      <c r="B31" s="194" t="n">
        <v>24</v>
      </c>
      <c r="C31" s="187" t="s">
        <v>64</v>
      </c>
      <c r="D31" s="188" t="n">
        <v>147214.3</v>
      </c>
      <c r="E31" s="189" t="n">
        <v>14140.874</v>
      </c>
      <c r="F31" s="190" t="n">
        <v>26203.7696</v>
      </c>
      <c r="G31" s="191"/>
      <c r="H31" s="192" t="n">
        <v>106869.6564</v>
      </c>
      <c r="I31" s="193" t="s">
        <v>35</v>
      </c>
    </row>
    <row r="32" customFormat="false" ht="16.5" hidden="false" customHeight="true" outlineLevel="0" collapsed="false">
      <c r="B32" s="186"/>
      <c r="C32" s="187"/>
      <c r="D32" s="188"/>
      <c r="E32" s="189"/>
      <c r="F32" s="190"/>
      <c r="G32" s="191"/>
      <c r="H32" s="196" t="n">
        <f aca="false">SUM(H27:H31)</f>
        <v>524842.8744</v>
      </c>
      <c r="I32" s="193"/>
    </row>
    <row r="33" s="197" customFormat="true" ht="16.5" hidden="false" customHeight="true" outlineLevel="0" collapsed="false">
      <c r="B33" s="186" t="n">
        <v>25</v>
      </c>
      <c r="C33" s="187" t="s">
        <v>65</v>
      </c>
      <c r="D33" s="188" t="n">
        <v>112811.46</v>
      </c>
      <c r="E33" s="189" t="n">
        <v>10843.671</v>
      </c>
      <c r="F33" s="190" t="n">
        <v>19809.677</v>
      </c>
      <c r="G33" s="191"/>
      <c r="H33" s="192" t="n">
        <v>82158.112</v>
      </c>
      <c r="I33" s="193" t="s">
        <v>35</v>
      </c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</row>
    <row r="34" customFormat="false" ht="16.5" hidden="false" customHeight="true" outlineLevel="0" collapsed="false">
      <c r="B34" s="194" t="n">
        <v>26</v>
      </c>
      <c r="C34" s="187" t="s">
        <v>67</v>
      </c>
      <c r="D34" s="188" t="n">
        <v>148507.43</v>
      </c>
      <c r="E34" s="189" t="n">
        <v>14437.784</v>
      </c>
      <c r="F34" s="190" t="n">
        <v>27032.2254</v>
      </c>
      <c r="G34" s="191"/>
      <c r="H34" s="192" t="n">
        <v>107037.4206</v>
      </c>
      <c r="I34" s="193" t="s">
        <v>35</v>
      </c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</row>
    <row r="35" s="198" customFormat="true" ht="16.5" hidden="false" customHeight="true" outlineLevel="0" collapsed="false">
      <c r="B35" s="194" t="n">
        <v>27</v>
      </c>
      <c r="C35" s="187" t="s">
        <v>69</v>
      </c>
      <c r="D35" s="188" t="n">
        <v>98260.51</v>
      </c>
      <c r="E35" s="189" t="n">
        <v>9297.0775</v>
      </c>
      <c r="F35" s="190" t="n">
        <v>16588.3921</v>
      </c>
      <c r="G35" s="191"/>
      <c r="H35" s="192" t="n">
        <v>72375.0404</v>
      </c>
      <c r="I35" s="193" t="s">
        <v>35</v>
      </c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</row>
    <row r="36" customFormat="false" ht="16.5" hidden="false" customHeight="true" outlineLevel="0" collapsed="false">
      <c r="B36" s="194" t="n">
        <v>28</v>
      </c>
      <c r="C36" s="187" t="s">
        <v>71</v>
      </c>
      <c r="D36" s="188" t="n">
        <v>133696.4</v>
      </c>
      <c r="E36" s="189" t="n">
        <v>13130.2955</v>
      </c>
      <c r="F36" s="190" t="n">
        <v>24646.2465</v>
      </c>
      <c r="G36" s="191"/>
      <c r="H36" s="192" t="n">
        <v>95919.858</v>
      </c>
      <c r="I36" s="193" t="s">
        <v>35</v>
      </c>
    </row>
    <row r="37" s="198" customFormat="true" ht="16.5" hidden="false" customHeight="true" outlineLevel="0" collapsed="false">
      <c r="B37" s="194" t="n">
        <v>29</v>
      </c>
      <c r="C37" s="187" t="s">
        <v>72</v>
      </c>
      <c r="D37" s="188" t="n">
        <v>97785.69</v>
      </c>
      <c r="E37" s="189" t="n">
        <v>9281.1705</v>
      </c>
      <c r="F37" s="190" t="n">
        <v>16600.7831</v>
      </c>
      <c r="G37" s="191"/>
      <c r="H37" s="192" t="n">
        <v>71903.7364</v>
      </c>
      <c r="I37" s="193" t="s">
        <v>35</v>
      </c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</row>
    <row r="38" customFormat="false" ht="16.5" hidden="false" customHeight="true" outlineLevel="0" collapsed="false">
      <c r="B38" s="194" t="n">
        <v>30</v>
      </c>
      <c r="C38" s="187" t="s">
        <v>73</v>
      </c>
      <c r="D38" s="188" t="n">
        <v>113112.72</v>
      </c>
      <c r="E38" s="189" t="n">
        <v>10937.5835</v>
      </c>
      <c r="F38" s="190" t="n">
        <v>20086.8031</v>
      </c>
      <c r="G38" s="191"/>
      <c r="H38" s="192" t="n">
        <v>82088.3334</v>
      </c>
      <c r="I38" s="193" t="s">
        <v>35</v>
      </c>
    </row>
    <row r="39" customFormat="false" ht="16.5" hidden="false" customHeight="true" outlineLevel="0" collapsed="false">
      <c r="B39" s="194" t="n">
        <v>31</v>
      </c>
      <c r="C39" s="187" t="s">
        <v>74</v>
      </c>
      <c r="D39" s="188" t="n">
        <v>54814.74</v>
      </c>
      <c r="E39" s="189" t="n">
        <v>4731.474</v>
      </c>
      <c r="F39" s="190" t="n">
        <v>7049.948</v>
      </c>
      <c r="G39" s="191"/>
      <c r="H39" s="192" t="n">
        <v>43033.318</v>
      </c>
      <c r="I39" s="193" t="s">
        <v>35</v>
      </c>
    </row>
    <row r="40" customFormat="false" ht="16.5" hidden="false" customHeight="true" outlineLevel="0" collapsed="false">
      <c r="B40" s="186" t="n">
        <v>32</v>
      </c>
      <c r="C40" s="195" t="s">
        <v>75</v>
      </c>
      <c r="D40" s="188" t="n">
        <v>55140.38</v>
      </c>
      <c r="E40" s="189" t="n">
        <v>5144.8345</v>
      </c>
      <c r="F40" s="190" t="n">
        <v>8507.5841</v>
      </c>
      <c r="G40" s="191"/>
      <c r="H40" s="192" t="n">
        <v>41487.9614</v>
      </c>
      <c r="I40" s="193" t="s">
        <v>35</v>
      </c>
    </row>
    <row r="41" customFormat="false" ht="14.25" hidden="false" customHeight="false" outlineLevel="0" collapsed="false">
      <c r="B41" s="194" t="n">
        <v>33</v>
      </c>
      <c r="C41" s="187" t="s">
        <v>76</v>
      </c>
      <c r="D41" s="188" t="n">
        <v>115037.55</v>
      </c>
      <c r="E41" s="189" t="n">
        <v>11503.755</v>
      </c>
      <c r="F41" s="190" t="n">
        <v>22189.99</v>
      </c>
      <c r="G41" s="191"/>
      <c r="H41" s="192" t="n">
        <v>81343.805</v>
      </c>
      <c r="I41" s="193" t="s">
        <v>35</v>
      </c>
    </row>
    <row r="42" customFormat="false" ht="14.25" hidden="false" customHeight="false" outlineLevel="0" collapsed="false">
      <c r="B42" s="194"/>
      <c r="C42" s="187"/>
      <c r="D42" s="188"/>
      <c r="E42" s="189"/>
      <c r="F42" s="190"/>
      <c r="G42" s="191"/>
      <c r="H42" s="196" t="n">
        <f aca="false">SUM(H33:H41)</f>
        <v>677347.5852</v>
      </c>
      <c r="I42" s="193"/>
    </row>
    <row r="43" s="198" customFormat="true" ht="16.5" hidden="false" customHeight="true" outlineLevel="0" collapsed="false">
      <c r="B43" s="194" t="n">
        <v>34</v>
      </c>
      <c r="C43" s="187" t="s">
        <v>77</v>
      </c>
      <c r="D43" s="188" t="n">
        <v>10735.42</v>
      </c>
      <c r="E43" s="189" t="n">
        <v>536.771</v>
      </c>
      <c r="F43" s="190" t="n">
        <v>248.771</v>
      </c>
      <c r="G43" s="191"/>
      <c r="H43" s="192" t="n">
        <v>9949.878</v>
      </c>
      <c r="I43" s="193" t="s">
        <v>35</v>
      </c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</row>
    <row r="44" customFormat="false" ht="16.5" hidden="false" customHeight="true" outlineLevel="0" collapsed="false">
      <c r="B44" s="194" t="n">
        <v>35</v>
      </c>
      <c r="C44" s="187" t="s">
        <v>78</v>
      </c>
      <c r="D44" s="188" t="n">
        <v>89223.18</v>
      </c>
      <c r="E44" s="189" t="n">
        <v>8390.816</v>
      </c>
      <c r="F44" s="190" t="n">
        <v>14772.3292</v>
      </c>
      <c r="G44" s="191"/>
      <c r="H44" s="192" t="n">
        <v>66060.0348</v>
      </c>
      <c r="I44" s="193" t="s">
        <v>35</v>
      </c>
    </row>
    <row r="45" customFormat="false" ht="16.5" hidden="false" customHeight="true" outlineLevel="0" collapsed="false">
      <c r="B45" s="194" t="n">
        <v>36</v>
      </c>
      <c r="C45" s="187" t="s">
        <v>79</v>
      </c>
      <c r="D45" s="188" t="n">
        <v>78408.67</v>
      </c>
      <c r="E45" s="189" t="n">
        <v>7260.559</v>
      </c>
      <c r="F45" s="190" t="n">
        <v>12443.4868</v>
      </c>
      <c r="G45" s="191"/>
      <c r="H45" s="192" t="n">
        <v>58704.6242</v>
      </c>
      <c r="I45" s="193" t="s">
        <v>35</v>
      </c>
    </row>
    <row r="46" customFormat="false" ht="16.5" hidden="false" customHeight="true" outlineLevel="0" collapsed="false">
      <c r="B46" s="194" t="n">
        <v>37</v>
      </c>
      <c r="C46" s="195" t="s">
        <v>80</v>
      </c>
      <c r="D46" s="188" t="n">
        <v>3727.1</v>
      </c>
      <c r="E46" s="189" t="n">
        <v>186.355</v>
      </c>
      <c r="F46" s="190" t="n">
        <v>30.9822</v>
      </c>
      <c r="G46" s="191"/>
      <c r="H46" s="192" t="n">
        <v>3509.7628</v>
      </c>
      <c r="I46" s="193" t="s">
        <v>35</v>
      </c>
    </row>
    <row r="47" customFormat="false" ht="16.5" hidden="false" customHeight="true" outlineLevel="0" collapsed="false">
      <c r="B47" s="194" t="n">
        <v>38</v>
      </c>
      <c r="C47" s="187" t="s">
        <v>81</v>
      </c>
      <c r="D47" s="188" t="n">
        <v>88180.57</v>
      </c>
      <c r="E47" s="189" t="n">
        <v>8340.73</v>
      </c>
      <c r="F47" s="190" t="n">
        <v>14748.0022</v>
      </c>
      <c r="G47" s="191"/>
      <c r="H47" s="192" t="n">
        <v>65091.8378</v>
      </c>
      <c r="I47" s="193" t="s">
        <v>35</v>
      </c>
    </row>
    <row r="48" customFormat="false" ht="16.5" hidden="false" customHeight="true" outlineLevel="0" collapsed="false">
      <c r="B48" s="186"/>
      <c r="C48" s="187"/>
      <c r="D48" s="188"/>
      <c r="E48" s="189"/>
      <c r="F48" s="190"/>
      <c r="G48" s="191"/>
      <c r="H48" s="196" t="n">
        <f aca="false">SUM(H43:H47)</f>
        <v>203316.1376</v>
      </c>
      <c r="I48" s="193"/>
    </row>
    <row r="49" customFormat="false" ht="16.5" hidden="false" customHeight="true" outlineLevel="0" collapsed="false">
      <c r="B49" s="186" t="n">
        <v>39</v>
      </c>
      <c r="C49" s="187" t="s">
        <v>82</v>
      </c>
      <c r="D49" s="188" t="n">
        <v>37733.93</v>
      </c>
      <c r="E49" s="189" t="n">
        <v>3070.0445</v>
      </c>
      <c r="F49" s="190" t="n">
        <v>3820.392</v>
      </c>
      <c r="G49" s="191"/>
      <c r="H49" s="192" t="n">
        <v>30843.4935</v>
      </c>
      <c r="I49" s="193" t="s">
        <v>35</v>
      </c>
    </row>
    <row r="50" customFormat="false" ht="16.5" hidden="false" customHeight="true" outlineLevel="0" collapsed="false">
      <c r="B50" s="194" t="n">
        <v>40</v>
      </c>
      <c r="C50" s="187" t="s">
        <v>83</v>
      </c>
      <c r="D50" s="188" t="n">
        <v>124649.92</v>
      </c>
      <c r="E50" s="189" t="n">
        <v>12050.138</v>
      </c>
      <c r="F50" s="190" t="n">
        <v>22254.2804</v>
      </c>
      <c r="G50" s="191"/>
      <c r="H50" s="192" t="n">
        <v>90345.5016</v>
      </c>
      <c r="I50" s="193" t="s">
        <v>35</v>
      </c>
    </row>
    <row r="51" customFormat="false" ht="16.5" hidden="false" customHeight="true" outlineLevel="0" collapsed="false">
      <c r="B51" s="194" t="n">
        <v>41</v>
      </c>
      <c r="C51" s="187" t="s">
        <v>84</v>
      </c>
      <c r="D51" s="188" t="n">
        <v>140649.3</v>
      </c>
      <c r="E51" s="189" t="n">
        <v>13585.526</v>
      </c>
      <c r="F51" s="190" t="n">
        <v>25234.6864</v>
      </c>
      <c r="G51" s="191"/>
      <c r="H51" s="192" t="n">
        <v>101829.0876</v>
      </c>
      <c r="I51" s="193" t="s">
        <v>35</v>
      </c>
    </row>
    <row r="52" customFormat="false" ht="16.5" hidden="false" customHeight="true" outlineLevel="0" collapsed="false">
      <c r="B52" s="194" t="n">
        <v>42</v>
      </c>
      <c r="C52" s="187" t="s">
        <v>85</v>
      </c>
      <c r="D52" s="188" t="n">
        <v>148759.27</v>
      </c>
      <c r="E52" s="189" t="n">
        <v>14480.203</v>
      </c>
      <c r="F52" s="190" t="n">
        <v>27141.1924</v>
      </c>
      <c r="G52" s="191"/>
      <c r="H52" s="192" t="n">
        <v>107137.8746</v>
      </c>
      <c r="I52" s="193" t="s">
        <v>35</v>
      </c>
    </row>
    <row r="53" customFormat="false" ht="16.5" hidden="false" customHeight="true" outlineLevel="0" collapsed="false">
      <c r="B53" s="194" t="n">
        <v>43</v>
      </c>
      <c r="C53" s="187" t="s">
        <v>86</v>
      </c>
      <c r="D53" s="188" t="n">
        <v>125312.98</v>
      </c>
      <c r="E53" s="189" t="n">
        <v>12351.4445</v>
      </c>
      <c r="F53" s="190" t="n">
        <v>23148.0355</v>
      </c>
      <c r="G53" s="191"/>
      <c r="H53" s="192" t="n">
        <v>89813.5</v>
      </c>
      <c r="I53" s="193" t="s">
        <v>35</v>
      </c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</row>
    <row r="54" customFormat="false" ht="16.5" hidden="false" customHeight="true" outlineLevel="0" collapsed="false">
      <c r="B54" s="194" t="n">
        <v>44</v>
      </c>
      <c r="C54" s="187" t="s">
        <v>87</v>
      </c>
      <c r="D54" s="188" t="n">
        <v>134535.47</v>
      </c>
      <c r="E54" s="189" t="n">
        <v>13330.0765</v>
      </c>
      <c r="F54" s="190" t="n">
        <v>25161.6825</v>
      </c>
      <c r="G54" s="191"/>
      <c r="H54" s="192" t="n">
        <v>96043.711</v>
      </c>
      <c r="I54" s="193" t="s">
        <v>35</v>
      </c>
    </row>
    <row r="55" customFormat="false" ht="16.5" hidden="false" customHeight="true" outlineLevel="0" collapsed="false">
      <c r="B55" s="194" t="n">
        <v>45</v>
      </c>
      <c r="C55" s="187" t="s">
        <v>88</v>
      </c>
      <c r="D55" s="188" t="n">
        <v>89228.25</v>
      </c>
      <c r="E55" s="189" t="n">
        <v>8730.9605</v>
      </c>
      <c r="F55" s="190" t="n">
        <v>15895.0565</v>
      </c>
      <c r="G55" s="191"/>
      <c r="H55" s="192" t="n">
        <v>64602.233</v>
      </c>
      <c r="I55" s="193" t="s">
        <v>35</v>
      </c>
    </row>
    <row r="56" customFormat="false" ht="16.5" hidden="false" customHeight="true" outlineLevel="0" collapsed="false">
      <c r="B56" s="186" t="n">
        <v>46</v>
      </c>
      <c r="C56" s="187" t="s">
        <v>89</v>
      </c>
      <c r="D56" s="188" t="n">
        <v>122812.65</v>
      </c>
      <c r="E56" s="189" t="n">
        <v>12141.0045</v>
      </c>
      <c r="F56" s="190" t="n">
        <v>22766.7485</v>
      </c>
      <c r="G56" s="191"/>
      <c r="H56" s="192" t="n">
        <v>87904.897</v>
      </c>
      <c r="I56" s="193" t="s">
        <v>35</v>
      </c>
    </row>
    <row r="57" customFormat="false" ht="16.5" hidden="false" customHeight="true" outlineLevel="0" collapsed="false">
      <c r="B57" s="194" t="n">
        <v>47</v>
      </c>
      <c r="C57" s="187" t="s">
        <v>90</v>
      </c>
      <c r="D57" s="188" t="n">
        <v>100287.5</v>
      </c>
      <c r="E57" s="189" t="n">
        <v>9737.317</v>
      </c>
      <c r="F57" s="190" t="n">
        <v>17801.4278</v>
      </c>
      <c r="G57" s="191"/>
      <c r="H57" s="192" t="n">
        <v>72748.7552</v>
      </c>
      <c r="I57" s="193" t="s">
        <v>35</v>
      </c>
    </row>
    <row r="58" customFormat="false" ht="16.5" hidden="false" customHeight="true" outlineLevel="0" collapsed="false">
      <c r="B58" s="194" t="n">
        <v>48</v>
      </c>
      <c r="C58" s="187" t="s">
        <v>91</v>
      </c>
      <c r="D58" s="188" t="n">
        <v>121173.99</v>
      </c>
      <c r="E58" s="189" t="n">
        <v>11961.8965</v>
      </c>
      <c r="F58" s="190" t="n">
        <v>22393.2905</v>
      </c>
      <c r="G58" s="191"/>
      <c r="H58" s="192" t="n">
        <v>86818.803</v>
      </c>
      <c r="I58" s="193" t="s">
        <v>35</v>
      </c>
    </row>
    <row r="59" customFormat="false" ht="16.5" hidden="false" customHeight="true" outlineLevel="0" collapsed="false">
      <c r="B59" s="186" t="n">
        <v>49</v>
      </c>
      <c r="C59" s="187" t="s">
        <v>92</v>
      </c>
      <c r="D59" s="188" t="n">
        <v>119327.57</v>
      </c>
      <c r="E59" s="189" t="n">
        <v>11673.01</v>
      </c>
      <c r="F59" s="190" t="n">
        <v>21711.273</v>
      </c>
      <c r="G59" s="191"/>
      <c r="H59" s="192" t="n">
        <v>85943.287</v>
      </c>
      <c r="I59" s="193" t="s">
        <v>35</v>
      </c>
    </row>
    <row r="60" customFormat="false" ht="16.5" hidden="false" customHeight="true" outlineLevel="0" collapsed="false">
      <c r="B60" s="194" t="n">
        <v>50</v>
      </c>
      <c r="C60" s="187" t="s">
        <v>93</v>
      </c>
      <c r="D60" s="188" t="n">
        <v>103120.49</v>
      </c>
      <c r="E60" s="189" t="n">
        <v>10046.1855</v>
      </c>
      <c r="F60" s="190" t="n">
        <v>18451.5075</v>
      </c>
      <c r="G60" s="191"/>
      <c r="H60" s="192" t="n">
        <v>74622.797</v>
      </c>
      <c r="I60" s="193" t="s">
        <v>35</v>
      </c>
    </row>
    <row r="61" customFormat="false" ht="16.5" hidden="false" customHeight="true" outlineLevel="0" collapsed="false">
      <c r="B61" s="194" t="n">
        <v>51</v>
      </c>
      <c r="C61" s="187" t="s">
        <v>94</v>
      </c>
      <c r="D61" s="188" t="n">
        <v>120347.38</v>
      </c>
      <c r="E61" s="189" t="n">
        <v>11997.1275</v>
      </c>
      <c r="F61" s="190" t="n">
        <v>22581.6445</v>
      </c>
      <c r="G61" s="191"/>
      <c r="H61" s="192" t="n">
        <v>85768.608</v>
      </c>
      <c r="I61" s="193" t="s">
        <v>35</v>
      </c>
    </row>
    <row r="62" customFormat="false" ht="16.5" hidden="false" customHeight="true" outlineLevel="0" collapsed="false">
      <c r="B62" s="194" t="n">
        <v>52</v>
      </c>
      <c r="C62" s="187" t="s">
        <v>95</v>
      </c>
      <c r="D62" s="188" t="n">
        <v>95069.43</v>
      </c>
      <c r="E62" s="189" t="n">
        <v>9001.9945</v>
      </c>
      <c r="F62" s="190" t="n">
        <v>16031.8611</v>
      </c>
      <c r="G62" s="191"/>
      <c r="H62" s="192" t="n">
        <v>70035.5744</v>
      </c>
      <c r="I62" s="193" t="s">
        <v>35</v>
      </c>
    </row>
    <row r="63" customFormat="false" ht="16.5" hidden="false" customHeight="true" outlineLevel="0" collapsed="false">
      <c r="B63" s="194" t="n">
        <v>53</v>
      </c>
      <c r="C63" s="187" t="s">
        <v>96</v>
      </c>
      <c r="D63" s="188" t="n">
        <v>122109.72</v>
      </c>
      <c r="E63" s="189" t="n">
        <v>11946.565</v>
      </c>
      <c r="F63" s="190" t="n">
        <v>22253.723</v>
      </c>
      <c r="G63" s="191"/>
      <c r="H63" s="192" t="n">
        <v>87909.432</v>
      </c>
      <c r="I63" s="193" t="s">
        <v>35</v>
      </c>
    </row>
    <row r="64" customFormat="false" ht="16.5" hidden="false" customHeight="true" outlineLevel="0" collapsed="false">
      <c r="B64" s="194" t="n">
        <v>54</v>
      </c>
      <c r="C64" s="187" t="s">
        <v>97</v>
      </c>
      <c r="D64" s="188" t="n">
        <v>110437.91</v>
      </c>
      <c r="E64" s="189" t="n">
        <v>10812.1215</v>
      </c>
      <c r="F64" s="190" t="n">
        <v>20017.5735</v>
      </c>
      <c r="G64" s="191"/>
      <c r="H64" s="192" t="n">
        <v>79608.215</v>
      </c>
      <c r="I64" s="193" t="s">
        <v>35</v>
      </c>
    </row>
    <row r="65" customFormat="false" ht="16.5" hidden="false" customHeight="true" outlineLevel="0" collapsed="false">
      <c r="B65" s="194" t="n">
        <v>55</v>
      </c>
      <c r="C65" s="187" t="s">
        <v>98</v>
      </c>
      <c r="D65" s="188" t="n">
        <v>0</v>
      </c>
      <c r="E65" s="189" t="n">
        <v>0</v>
      </c>
      <c r="F65" s="190" t="n">
        <v>0</v>
      </c>
      <c r="G65" s="191"/>
      <c r="H65" s="192" t="n">
        <v>0</v>
      </c>
      <c r="I65" s="193" t="s">
        <v>35</v>
      </c>
    </row>
    <row r="66" customFormat="false" ht="16.5" hidden="false" customHeight="true" outlineLevel="0" collapsed="false">
      <c r="B66" s="186" t="n">
        <v>56</v>
      </c>
      <c r="C66" s="187" t="s">
        <v>99</v>
      </c>
      <c r="D66" s="188" t="n">
        <v>119340.68</v>
      </c>
      <c r="E66" s="189" t="n">
        <v>11934.068</v>
      </c>
      <c r="F66" s="190" t="n">
        <v>22515.83475</v>
      </c>
      <c r="G66" s="191"/>
      <c r="H66" s="192" t="n">
        <v>84890.77725</v>
      </c>
      <c r="I66" s="193" t="s">
        <v>35</v>
      </c>
    </row>
    <row r="67" s="197" customFormat="true" ht="16.5" hidden="false" customHeight="true" outlineLevel="0" collapsed="false">
      <c r="B67" s="194" t="n">
        <v>57</v>
      </c>
      <c r="C67" s="187" t="s">
        <v>100</v>
      </c>
      <c r="D67" s="188" t="n">
        <v>123724.66</v>
      </c>
      <c r="E67" s="189" t="n">
        <v>12146.35</v>
      </c>
      <c r="F67" s="190" t="n">
        <v>22691.584</v>
      </c>
      <c r="G67" s="191"/>
      <c r="H67" s="192" t="n">
        <v>88886.726</v>
      </c>
      <c r="I67" s="193" t="s">
        <v>35</v>
      </c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</row>
    <row r="68" customFormat="false" ht="16.5" hidden="false" customHeight="true" outlineLevel="0" collapsed="false">
      <c r="B68" s="194" t="n">
        <v>58</v>
      </c>
      <c r="C68" s="187" t="s">
        <v>101</v>
      </c>
      <c r="D68" s="188" t="n">
        <v>11788.63</v>
      </c>
      <c r="E68" s="189" t="n">
        <v>589.4315</v>
      </c>
      <c r="F68" s="190" t="n">
        <v>301.4315</v>
      </c>
      <c r="G68" s="191"/>
      <c r="H68" s="192" t="n">
        <v>10897.767</v>
      </c>
      <c r="I68" s="193" t="s">
        <v>35</v>
      </c>
    </row>
    <row r="69" customFormat="false" ht="16.5" hidden="false" customHeight="true" outlineLevel="0" collapsed="false">
      <c r="B69" s="194" t="n">
        <v>59</v>
      </c>
      <c r="C69" s="187" t="s">
        <v>102</v>
      </c>
      <c r="D69" s="188" t="n">
        <v>0</v>
      </c>
      <c r="E69" s="189" t="n">
        <v>0</v>
      </c>
      <c r="F69" s="190" t="n">
        <v>0</v>
      </c>
      <c r="G69" s="191"/>
      <c r="H69" s="192" t="n">
        <v>0</v>
      </c>
      <c r="I69" s="193" t="s">
        <v>35</v>
      </c>
    </row>
    <row r="70" customFormat="false" ht="16.5" hidden="false" customHeight="true" outlineLevel="0" collapsed="false">
      <c r="B70" s="194" t="n">
        <v>60</v>
      </c>
      <c r="C70" s="187" t="s">
        <v>103</v>
      </c>
      <c r="D70" s="188" t="n">
        <v>0</v>
      </c>
      <c r="E70" s="189" t="n">
        <v>0</v>
      </c>
      <c r="F70" s="190" t="n">
        <v>0</v>
      </c>
      <c r="G70" s="191"/>
      <c r="H70" s="192" t="n">
        <v>0</v>
      </c>
      <c r="I70" s="193" t="s">
        <v>35</v>
      </c>
    </row>
    <row r="71" customFormat="false" ht="16.5" hidden="false" customHeight="true" outlineLevel="0" collapsed="false">
      <c r="B71" s="194" t="n">
        <v>61</v>
      </c>
      <c r="C71" s="187" t="s">
        <v>104</v>
      </c>
      <c r="D71" s="188" t="n">
        <v>93738.55</v>
      </c>
      <c r="E71" s="189" t="n">
        <v>9204.982</v>
      </c>
      <c r="F71" s="190" t="n">
        <v>16866.091</v>
      </c>
      <c r="G71" s="191"/>
      <c r="H71" s="192" t="n">
        <v>67667.477</v>
      </c>
      <c r="I71" s="193" t="s">
        <v>35</v>
      </c>
    </row>
    <row r="72" customFormat="false" ht="16.5" hidden="false" customHeight="true" outlineLevel="0" collapsed="false">
      <c r="B72" s="194" t="n">
        <v>62</v>
      </c>
      <c r="C72" s="187" t="s">
        <v>105</v>
      </c>
      <c r="D72" s="188" t="n">
        <v>26923.72</v>
      </c>
      <c r="E72" s="189" t="n">
        <v>1942.372</v>
      </c>
      <c r="F72" s="190" t="n">
        <v>1625.558</v>
      </c>
      <c r="G72" s="191"/>
      <c r="H72" s="192" t="n">
        <v>23355.79</v>
      </c>
      <c r="I72" s="193" t="s">
        <v>35</v>
      </c>
    </row>
    <row r="73" customFormat="false" ht="16.5" hidden="false" customHeight="true" outlineLevel="0" collapsed="false">
      <c r="B73" s="186" t="n">
        <v>63</v>
      </c>
      <c r="C73" s="195" t="s">
        <v>106</v>
      </c>
      <c r="D73" s="188" t="n">
        <v>44872.78</v>
      </c>
      <c r="E73" s="189" t="n">
        <v>4164.1525</v>
      </c>
      <c r="F73" s="190" t="n">
        <v>6610.7293</v>
      </c>
      <c r="G73" s="191"/>
      <c r="H73" s="192" t="n">
        <v>34097.8982</v>
      </c>
      <c r="I73" s="193" t="s">
        <v>35</v>
      </c>
    </row>
    <row r="74" customFormat="false" ht="16.5" hidden="false" customHeight="true" outlineLevel="0" collapsed="false">
      <c r="B74" s="194" t="n">
        <v>64</v>
      </c>
      <c r="C74" s="195" t="s">
        <v>107</v>
      </c>
      <c r="D74" s="188" t="n">
        <v>37733.93</v>
      </c>
      <c r="E74" s="189" t="n">
        <v>3309.7255</v>
      </c>
      <c r="F74" s="190" t="n">
        <v>4705.1165</v>
      </c>
      <c r="G74" s="191"/>
      <c r="H74" s="192" t="n">
        <v>29719.088</v>
      </c>
      <c r="I74" s="193" t="s">
        <v>35</v>
      </c>
    </row>
    <row r="75" customFormat="false" ht="16.5" hidden="false" customHeight="true" outlineLevel="0" collapsed="false">
      <c r="B75" s="194" t="n">
        <v>65</v>
      </c>
      <c r="C75" s="195" t="s">
        <v>108</v>
      </c>
      <c r="D75" s="188" t="n">
        <v>37733.93</v>
      </c>
      <c r="E75" s="189" t="n">
        <v>3358.1505</v>
      </c>
      <c r="F75" s="190" t="n">
        <v>4869.7615</v>
      </c>
      <c r="G75" s="191"/>
      <c r="H75" s="192" t="n">
        <v>29506.018</v>
      </c>
      <c r="I75" s="193" t="s">
        <v>35</v>
      </c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</row>
    <row r="76" customFormat="false" ht="16.5" hidden="false" customHeight="true" outlineLevel="0" collapsed="false">
      <c r="B76" s="194" t="n">
        <v>66</v>
      </c>
      <c r="C76" s="187" t="s">
        <v>109</v>
      </c>
      <c r="D76" s="188" t="n">
        <v>109059.91</v>
      </c>
      <c r="E76" s="189" t="n">
        <v>10699.487</v>
      </c>
      <c r="F76" s="190" t="n">
        <v>19817.47</v>
      </c>
      <c r="G76" s="191"/>
      <c r="H76" s="192" t="n">
        <v>78542.953</v>
      </c>
      <c r="I76" s="193" t="s">
        <v>35</v>
      </c>
    </row>
    <row r="77" customFormat="false" ht="16.5" hidden="false" customHeight="true" outlineLevel="0" collapsed="false">
      <c r="B77" s="194" t="n">
        <v>67</v>
      </c>
      <c r="C77" s="187" t="s">
        <v>110</v>
      </c>
      <c r="D77" s="188" t="n">
        <v>109475.29</v>
      </c>
      <c r="E77" s="189" t="n">
        <v>10892.5815</v>
      </c>
      <c r="F77" s="190" t="n">
        <v>20355.2155</v>
      </c>
      <c r="G77" s="191"/>
      <c r="H77" s="192" t="n">
        <v>78227.493</v>
      </c>
      <c r="I77" s="193" t="s">
        <v>35</v>
      </c>
    </row>
    <row r="78" customFormat="false" ht="16.5" hidden="false" customHeight="true" outlineLevel="0" collapsed="false">
      <c r="B78" s="194" t="n">
        <v>68</v>
      </c>
      <c r="C78" s="187" t="s">
        <v>111</v>
      </c>
      <c r="D78" s="188" t="n">
        <v>25903.85</v>
      </c>
      <c r="E78" s="189" t="n">
        <v>1840.385</v>
      </c>
      <c r="F78" s="190" t="n">
        <v>1472.5775</v>
      </c>
      <c r="G78" s="191"/>
      <c r="H78" s="192" t="n">
        <v>22590.8875</v>
      </c>
      <c r="I78" s="193" t="s">
        <v>35</v>
      </c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</row>
    <row r="79" customFormat="false" ht="16.5" hidden="false" customHeight="true" outlineLevel="0" collapsed="false">
      <c r="B79" s="194"/>
      <c r="C79" s="187"/>
      <c r="D79" s="188"/>
      <c r="E79" s="189"/>
      <c r="F79" s="190"/>
      <c r="G79" s="191"/>
      <c r="H79" s="196" t="n">
        <f aca="false">SUM(H49:H78)</f>
        <v>1860358.64485</v>
      </c>
      <c r="I79" s="193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</row>
    <row r="80" customFormat="false" ht="16.5" hidden="false" customHeight="true" outlineLevel="0" collapsed="false">
      <c r="B80" s="194" t="n">
        <v>69</v>
      </c>
      <c r="C80" s="187" t="s">
        <v>112</v>
      </c>
      <c r="D80" s="188" t="n">
        <v>88070.6</v>
      </c>
      <c r="E80" s="189" t="n">
        <v>8356.971</v>
      </c>
      <c r="F80" s="190" t="n">
        <v>14818.6174</v>
      </c>
      <c r="G80" s="191"/>
      <c r="H80" s="192" t="n">
        <v>64895.0116</v>
      </c>
      <c r="I80" s="193" t="s">
        <v>35</v>
      </c>
    </row>
    <row r="81" customFormat="false" ht="16.5" hidden="false" customHeight="true" outlineLevel="0" collapsed="false">
      <c r="B81" s="186" t="n">
        <v>70</v>
      </c>
      <c r="C81" s="187" t="s">
        <v>113</v>
      </c>
      <c r="D81" s="188" t="n">
        <v>88541.53</v>
      </c>
      <c r="E81" s="189" t="n">
        <v>8222.3065</v>
      </c>
      <c r="F81" s="190" t="n">
        <v>14267.92</v>
      </c>
      <c r="G81" s="191"/>
      <c r="H81" s="192" t="n">
        <v>66051.3035</v>
      </c>
      <c r="I81" s="193" t="s">
        <v>35</v>
      </c>
    </row>
    <row r="82" customFormat="false" ht="16.5" hidden="false" customHeight="true" outlineLevel="0" collapsed="false">
      <c r="B82" s="194" t="n">
        <v>71</v>
      </c>
      <c r="C82" s="187" t="s">
        <v>114</v>
      </c>
      <c r="D82" s="188" t="n">
        <v>84715.97</v>
      </c>
      <c r="E82" s="189" t="n">
        <v>7944.084</v>
      </c>
      <c r="F82" s="190" t="n">
        <v>13884.4498</v>
      </c>
      <c r="G82" s="191"/>
      <c r="H82" s="192" t="n">
        <v>62887.4362</v>
      </c>
      <c r="I82" s="193" t="s">
        <v>35</v>
      </c>
    </row>
    <row r="83" customFormat="false" ht="16.5" hidden="false" customHeight="true" outlineLevel="0" collapsed="false">
      <c r="B83" s="194" t="n">
        <v>72</v>
      </c>
      <c r="C83" s="187" t="s">
        <v>115</v>
      </c>
      <c r="D83" s="188" t="n">
        <v>78063</v>
      </c>
      <c r="E83" s="189" t="n">
        <v>7245.143</v>
      </c>
      <c r="F83" s="190" t="n">
        <v>12439.4662</v>
      </c>
      <c r="G83" s="191" t="n">
        <v>5837.84</v>
      </c>
      <c r="H83" s="192" t="n">
        <f aca="false">+D83-E83-F83-G83</f>
        <v>52540.5508</v>
      </c>
      <c r="I83" s="193" t="s">
        <v>35</v>
      </c>
      <c r="J83" s="199"/>
    </row>
    <row r="84" customFormat="false" ht="16.5" hidden="false" customHeight="true" outlineLevel="0" collapsed="false">
      <c r="B84" s="186" t="n">
        <v>73</v>
      </c>
      <c r="C84" s="187" t="s">
        <v>116</v>
      </c>
      <c r="D84" s="188" t="n">
        <v>50703.62</v>
      </c>
      <c r="E84" s="189" t="n">
        <v>4320.362</v>
      </c>
      <c r="F84" s="190" t="n">
        <v>6227.724</v>
      </c>
      <c r="G84" s="191"/>
      <c r="H84" s="192" t="n">
        <v>40155.534</v>
      </c>
      <c r="I84" s="193" t="s">
        <v>35</v>
      </c>
    </row>
    <row r="85" customFormat="false" ht="16.5" hidden="false" customHeight="true" outlineLevel="0" collapsed="false">
      <c r="B85" s="194" t="n">
        <v>74</v>
      </c>
      <c r="C85" s="187" t="s">
        <v>117</v>
      </c>
      <c r="D85" s="188" t="n">
        <v>83555.76</v>
      </c>
      <c r="E85" s="189" t="n">
        <v>7804.553</v>
      </c>
      <c r="F85" s="190" t="n">
        <v>13572.4738</v>
      </c>
      <c r="G85" s="191"/>
      <c r="H85" s="192" t="n">
        <v>62178.7332</v>
      </c>
      <c r="I85" s="193" t="s">
        <v>35</v>
      </c>
    </row>
    <row r="86" customFormat="false" ht="16.5" hidden="false" customHeight="true" outlineLevel="0" collapsed="false">
      <c r="B86" s="194" t="n">
        <v>75</v>
      </c>
      <c r="C86" s="187" t="s">
        <v>119</v>
      </c>
      <c r="D86" s="188" t="n">
        <v>110616.74</v>
      </c>
      <c r="E86" s="189" t="n">
        <v>10482.2235</v>
      </c>
      <c r="F86" s="190" t="n">
        <v>18888.0163</v>
      </c>
      <c r="G86" s="191"/>
      <c r="H86" s="192" t="n">
        <v>81246.5002</v>
      </c>
      <c r="I86" s="193" t="s">
        <v>35</v>
      </c>
    </row>
    <row r="87" customFormat="false" ht="16.5" hidden="false" customHeight="true" outlineLevel="0" collapsed="false">
      <c r="B87" s="194" t="n">
        <v>76</v>
      </c>
      <c r="C87" s="187" t="s">
        <v>120</v>
      </c>
      <c r="D87" s="188" t="n">
        <v>82452.02</v>
      </c>
      <c r="E87" s="189" t="n">
        <v>7731.509</v>
      </c>
      <c r="F87" s="190" t="n">
        <v>13478.6478</v>
      </c>
      <c r="G87" s="191"/>
      <c r="H87" s="192" t="n">
        <v>61241.8632</v>
      </c>
      <c r="I87" s="193" t="s">
        <v>35</v>
      </c>
    </row>
    <row r="88" customFormat="false" ht="16.5" hidden="false" customHeight="true" outlineLevel="0" collapsed="false">
      <c r="B88" s="194" t="n">
        <v>77</v>
      </c>
      <c r="C88" s="187" t="s">
        <v>121</v>
      </c>
      <c r="D88" s="188" t="n">
        <v>85638.83</v>
      </c>
      <c r="E88" s="189" t="n">
        <v>8020.6515</v>
      </c>
      <c r="F88" s="190" t="n">
        <v>14015.5789</v>
      </c>
      <c r="G88" s="191"/>
      <c r="H88" s="192" t="n">
        <v>63602.5996</v>
      </c>
      <c r="I88" s="193" t="s">
        <v>35</v>
      </c>
    </row>
    <row r="89" customFormat="false" ht="16.5" hidden="false" customHeight="true" outlineLevel="0" collapsed="false">
      <c r="B89" s="194" t="n">
        <v>78</v>
      </c>
      <c r="C89" s="187" t="s">
        <v>122</v>
      </c>
      <c r="D89" s="188" t="n">
        <v>84805.96</v>
      </c>
      <c r="E89" s="189" t="n">
        <v>7937.357</v>
      </c>
      <c r="F89" s="190" t="n">
        <v>13848.9794</v>
      </c>
      <c r="G89" s="191"/>
      <c r="H89" s="192" t="n">
        <v>63019.6236</v>
      </c>
      <c r="I89" s="193" t="s">
        <v>35</v>
      </c>
    </row>
    <row r="90" customFormat="false" ht="16.5" hidden="false" customHeight="true" outlineLevel="0" collapsed="false">
      <c r="B90" s="194" t="n">
        <v>79</v>
      </c>
      <c r="C90" s="187" t="s">
        <v>123</v>
      </c>
      <c r="D90" s="188" t="n">
        <v>113372.27</v>
      </c>
      <c r="E90" s="189" t="n">
        <v>10940.103</v>
      </c>
      <c r="F90" s="190" t="n">
        <v>20059.0324</v>
      </c>
      <c r="G90" s="191"/>
      <c r="H90" s="192" t="n">
        <v>82373.1346</v>
      </c>
      <c r="I90" s="193" t="s">
        <v>35</v>
      </c>
    </row>
    <row r="91" customFormat="false" ht="16.5" hidden="false" customHeight="true" outlineLevel="0" collapsed="false">
      <c r="B91" s="186" t="n">
        <v>80</v>
      </c>
      <c r="C91" s="187" t="s">
        <v>124</v>
      </c>
      <c r="D91" s="188" t="n">
        <v>131208.39</v>
      </c>
      <c r="E91" s="189" t="n">
        <v>12687.419</v>
      </c>
      <c r="F91" s="190" t="n">
        <v>23502.85</v>
      </c>
      <c r="G91" s="191"/>
      <c r="H91" s="192" t="n">
        <v>95018.121</v>
      </c>
      <c r="I91" s="193" t="s">
        <v>35</v>
      </c>
    </row>
    <row r="92" customFormat="false" ht="16.5" hidden="false" customHeight="true" outlineLevel="0" collapsed="false">
      <c r="B92" s="194" t="n">
        <v>81</v>
      </c>
      <c r="C92" s="187" t="s">
        <v>125</v>
      </c>
      <c r="D92" s="188" t="n">
        <v>124903.2</v>
      </c>
      <c r="E92" s="189" t="n">
        <v>12050.9145</v>
      </c>
      <c r="F92" s="190" t="n">
        <v>22221.4613</v>
      </c>
      <c r="G92" s="191"/>
      <c r="H92" s="192" t="n">
        <v>90630.8242</v>
      </c>
      <c r="I92" s="193" t="s">
        <v>35</v>
      </c>
    </row>
    <row r="93" customFormat="false" ht="16.5" hidden="false" customHeight="true" outlineLevel="0" collapsed="false">
      <c r="B93" s="194" t="n">
        <v>82</v>
      </c>
      <c r="C93" s="187" t="s">
        <v>126</v>
      </c>
      <c r="D93" s="188" t="n">
        <v>124226.63</v>
      </c>
      <c r="E93" s="189" t="n">
        <v>11949.6705</v>
      </c>
      <c r="F93" s="190" t="n">
        <v>21971.9515</v>
      </c>
      <c r="G93" s="191"/>
      <c r="H93" s="192" t="n">
        <v>90305.008</v>
      </c>
      <c r="I93" s="193" t="s">
        <v>35</v>
      </c>
    </row>
    <row r="94" customFormat="false" ht="16.5" hidden="false" customHeight="true" outlineLevel="0" collapsed="false">
      <c r="B94" s="194" t="n">
        <v>83</v>
      </c>
      <c r="C94" s="187" t="s">
        <v>127</v>
      </c>
      <c r="D94" s="188" t="n">
        <v>123770.79</v>
      </c>
      <c r="E94" s="189" t="n">
        <v>12011.034</v>
      </c>
      <c r="F94" s="190" t="n">
        <v>22244.405</v>
      </c>
      <c r="G94" s="191"/>
      <c r="H94" s="192" t="n">
        <v>89515.351</v>
      </c>
      <c r="I94" s="193" t="s">
        <v>35</v>
      </c>
    </row>
    <row r="95" customFormat="false" ht="16.5" hidden="false" customHeight="true" outlineLevel="0" collapsed="false">
      <c r="B95" s="194" t="n">
        <v>84</v>
      </c>
      <c r="C95" s="187" t="s">
        <v>128</v>
      </c>
      <c r="D95" s="188" t="n">
        <v>122774.7</v>
      </c>
      <c r="E95" s="189" t="n">
        <v>11902.2325</v>
      </c>
      <c r="F95" s="190" t="n">
        <v>22013.9325</v>
      </c>
      <c r="G95" s="191"/>
      <c r="H95" s="192" t="n">
        <v>88858.535</v>
      </c>
      <c r="I95" s="193" t="s">
        <v>35</v>
      </c>
    </row>
    <row r="96" customFormat="false" ht="16.5" hidden="false" customHeight="true" outlineLevel="0" collapsed="false">
      <c r="B96" s="194" t="n">
        <v>85</v>
      </c>
      <c r="C96" s="187" t="s">
        <v>129</v>
      </c>
      <c r="D96" s="188" t="n">
        <v>121873.3</v>
      </c>
      <c r="E96" s="189" t="n">
        <v>11748.7555</v>
      </c>
      <c r="F96" s="190" t="n">
        <v>21618.3067</v>
      </c>
      <c r="G96" s="191"/>
      <c r="H96" s="192" t="n">
        <v>88506.2378</v>
      </c>
      <c r="I96" s="193" t="s">
        <v>35</v>
      </c>
    </row>
    <row r="97" customFormat="false" ht="16.5" hidden="false" customHeight="true" outlineLevel="0" collapsed="false">
      <c r="B97" s="194" t="n">
        <v>86</v>
      </c>
      <c r="C97" s="187" t="s">
        <v>130</v>
      </c>
      <c r="D97" s="188" t="n">
        <v>124216.94</v>
      </c>
      <c r="E97" s="189" t="n">
        <v>11948.7015</v>
      </c>
      <c r="F97" s="190" t="n">
        <v>21970.0135</v>
      </c>
      <c r="G97" s="191"/>
      <c r="H97" s="192" t="n">
        <v>90298.225</v>
      </c>
      <c r="I97" s="193" t="s">
        <v>35</v>
      </c>
    </row>
    <row r="98" customFormat="false" ht="16.5" hidden="false" customHeight="true" outlineLevel="0" collapsed="false">
      <c r="B98" s="186" t="n">
        <v>87</v>
      </c>
      <c r="C98" s="187" t="s">
        <v>131</v>
      </c>
      <c r="D98" s="188" t="n">
        <v>121086.62</v>
      </c>
      <c r="E98" s="189" t="n">
        <v>11596.097</v>
      </c>
      <c r="F98" s="190" t="n">
        <v>21209.403</v>
      </c>
      <c r="G98" s="191"/>
      <c r="H98" s="192" t="n">
        <v>88281.12</v>
      </c>
      <c r="I98" s="193" t="s">
        <v>35</v>
      </c>
    </row>
    <row r="99" customFormat="false" ht="16.5" hidden="false" customHeight="true" outlineLevel="0" collapsed="false">
      <c r="B99" s="194" t="n">
        <v>88</v>
      </c>
      <c r="C99" s="187" t="s">
        <v>132</v>
      </c>
      <c r="D99" s="188" t="n">
        <v>114840.67</v>
      </c>
      <c r="E99" s="189" t="n">
        <v>11011.0745</v>
      </c>
      <c r="F99" s="190" t="n">
        <v>20094.7595</v>
      </c>
      <c r="G99" s="191"/>
      <c r="H99" s="192" t="n">
        <v>83734.836</v>
      </c>
      <c r="I99" s="193" t="s">
        <v>35</v>
      </c>
    </row>
    <row r="100" customFormat="false" ht="16.5" hidden="false" customHeight="true" outlineLevel="0" collapsed="false">
      <c r="B100" s="194" t="n">
        <v>89</v>
      </c>
      <c r="C100" s="187" t="s">
        <v>133</v>
      </c>
      <c r="D100" s="188" t="n">
        <v>117209.81</v>
      </c>
      <c r="E100" s="189" t="n">
        <v>11287.561</v>
      </c>
      <c r="F100" s="190" t="n">
        <v>20703.134</v>
      </c>
      <c r="G100" s="191"/>
      <c r="H100" s="192" t="n">
        <v>85219.115</v>
      </c>
      <c r="I100" s="193" t="s">
        <v>35</v>
      </c>
    </row>
    <row r="101" customFormat="false" ht="16.5" hidden="false" customHeight="true" outlineLevel="0" collapsed="false">
      <c r="B101" s="194" t="n">
        <v>90</v>
      </c>
      <c r="C101" s="187" t="s">
        <v>134</v>
      </c>
      <c r="D101" s="188" t="n">
        <v>120314.04</v>
      </c>
      <c r="E101" s="189" t="n">
        <v>11580.9975</v>
      </c>
      <c r="F101" s="190" t="n">
        <v>21266.2259</v>
      </c>
      <c r="G101" s="191"/>
      <c r="H101" s="192" t="n">
        <v>87466.8166</v>
      </c>
      <c r="I101" s="193" t="s">
        <v>35</v>
      </c>
    </row>
    <row r="102" customFormat="false" ht="16.5" hidden="false" customHeight="true" outlineLevel="0" collapsed="false">
      <c r="B102" s="194" t="n">
        <v>91</v>
      </c>
      <c r="C102" s="187" t="s">
        <v>135</v>
      </c>
      <c r="D102" s="188" t="n">
        <v>122552.58</v>
      </c>
      <c r="E102" s="189" t="n">
        <v>11821.838</v>
      </c>
      <c r="F102" s="190" t="n">
        <v>21771.688</v>
      </c>
      <c r="G102" s="191"/>
      <c r="H102" s="192" t="n">
        <v>88959.054</v>
      </c>
      <c r="I102" s="193" t="s">
        <v>35</v>
      </c>
    </row>
    <row r="103" customFormat="false" ht="16.5" hidden="false" customHeight="true" outlineLevel="0" collapsed="false">
      <c r="B103" s="194" t="n">
        <v>92</v>
      </c>
      <c r="C103" s="187" t="s">
        <v>136</v>
      </c>
      <c r="D103" s="188" t="n">
        <v>0</v>
      </c>
      <c r="E103" s="189" t="n">
        <v>0</v>
      </c>
      <c r="F103" s="190" t="n">
        <v>0</v>
      </c>
      <c r="G103" s="191"/>
      <c r="H103" s="192" t="n">
        <v>0</v>
      </c>
      <c r="I103" s="193" t="s">
        <v>35</v>
      </c>
    </row>
    <row r="104" customFormat="false" ht="16.5" hidden="false" customHeight="true" outlineLevel="0" collapsed="false">
      <c r="B104" s="194" t="n">
        <v>93</v>
      </c>
      <c r="C104" s="187" t="s">
        <v>137</v>
      </c>
      <c r="D104" s="188" t="n">
        <v>75071.71</v>
      </c>
      <c r="E104" s="189" t="n">
        <v>6875.3245</v>
      </c>
      <c r="F104" s="190" t="n">
        <v>11573.956</v>
      </c>
      <c r="G104" s="191"/>
      <c r="H104" s="192" t="n">
        <v>56622.4295</v>
      </c>
      <c r="I104" s="193" t="s">
        <v>35</v>
      </c>
    </row>
    <row r="105" customFormat="false" ht="16.5" hidden="false" customHeight="true" outlineLevel="0" collapsed="false">
      <c r="B105" s="186" t="n">
        <v>94</v>
      </c>
      <c r="C105" s="187" t="s">
        <v>138</v>
      </c>
      <c r="D105" s="188" t="n">
        <v>83854.71</v>
      </c>
      <c r="E105" s="189" t="n">
        <v>7980.2585</v>
      </c>
      <c r="F105" s="190" t="n">
        <v>14128.0195</v>
      </c>
      <c r="G105" s="191"/>
      <c r="H105" s="192" t="n">
        <v>61746.432</v>
      </c>
      <c r="I105" s="193" t="s">
        <v>35</v>
      </c>
    </row>
    <row r="106" customFormat="false" ht="16.5" hidden="false" customHeight="true" outlineLevel="0" collapsed="false">
      <c r="B106" s="194" t="n">
        <v>95</v>
      </c>
      <c r="C106" s="187" t="s">
        <v>139</v>
      </c>
      <c r="D106" s="188" t="n">
        <v>95781.92</v>
      </c>
      <c r="E106" s="189" t="n">
        <v>9118.3045</v>
      </c>
      <c r="F106" s="190" t="n">
        <v>16327.5665</v>
      </c>
      <c r="G106" s="191"/>
      <c r="H106" s="192" t="n">
        <v>70336.049</v>
      </c>
      <c r="I106" s="193" t="s">
        <v>35</v>
      </c>
    </row>
    <row r="107" customFormat="false" ht="16.5" hidden="false" customHeight="true" outlineLevel="0" collapsed="false">
      <c r="B107" s="194" t="n">
        <v>96</v>
      </c>
      <c r="C107" s="187" t="s">
        <v>140</v>
      </c>
      <c r="D107" s="188" t="n">
        <v>105123.8</v>
      </c>
      <c r="E107" s="189" t="n">
        <v>10019.037</v>
      </c>
      <c r="F107" s="190" t="n">
        <v>18082.1938</v>
      </c>
      <c r="G107" s="191"/>
      <c r="H107" s="192" t="n">
        <v>77022.5692</v>
      </c>
      <c r="I107" s="193" t="s">
        <v>35</v>
      </c>
    </row>
    <row r="108" customFormat="false" ht="16.5" hidden="false" customHeight="true" outlineLevel="0" collapsed="false">
      <c r="B108" s="186" t="n">
        <v>97</v>
      </c>
      <c r="C108" s="187" t="s">
        <v>141</v>
      </c>
      <c r="D108" s="188" t="n">
        <v>98158.47</v>
      </c>
      <c r="E108" s="189" t="n">
        <v>9305.3935</v>
      </c>
      <c r="F108" s="190" t="n">
        <v>16630.9521</v>
      </c>
      <c r="G108" s="191"/>
      <c r="H108" s="192" t="n">
        <v>72222.1244</v>
      </c>
      <c r="I108" s="193" t="s">
        <v>35</v>
      </c>
    </row>
    <row r="109" customFormat="false" ht="16.5" hidden="false" customHeight="true" outlineLevel="0" collapsed="false">
      <c r="B109" s="194" t="n">
        <v>98</v>
      </c>
      <c r="C109" s="187" t="s">
        <v>142</v>
      </c>
      <c r="D109" s="188" t="n">
        <v>107694.57</v>
      </c>
      <c r="E109" s="189" t="n">
        <v>10259.0035</v>
      </c>
      <c r="F109" s="190" t="n">
        <v>18538.1721</v>
      </c>
      <c r="G109" s="191"/>
      <c r="H109" s="192" t="n">
        <v>78897.3944</v>
      </c>
      <c r="I109" s="193" t="s">
        <v>35</v>
      </c>
    </row>
    <row r="110" customFormat="false" ht="16.5" hidden="false" customHeight="true" outlineLevel="0" collapsed="false">
      <c r="B110" s="194" t="n">
        <v>99</v>
      </c>
      <c r="C110" s="187" t="s">
        <v>143</v>
      </c>
      <c r="D110" s="188" t="n">
        <v>85638.83</v>
      </c>
      <c r="E110" s="189" t="n">
        <v>8020.6515</v>
      </c>
      <c r="F110" s="190" t="n">
        <v>14015.5789</v>
      </c>
      <c r="G110" s="191"/>
      <c r="H110" s="192" t="n">
        <v>63602.5996</v>
      </c>
      <c r="I110" s="193" t="s">
        <v>35</v>
      </c>
    </row>
    <row r="111" customFormat="false" ht="16.5" hidden="false" customHeight="true" outlineLevel="0" collapsed="false">
      <c r="B111" s="194" t="n">
        <v>100</v>
      </c>
      <c r="C111" s="187" t="s">
        <v>144</v>
      </c>
      <c r="D111" s="188" t="n">
        <v>79297.11</v>
      </c>
      <c r="E111" s="189" t="n">
        <v>7413.476</v>
      </c>
      <c r="F111" s="190" t="n">
        <v>12839.023</v>
      </c>
      <c r="G111" s="191"/>
      <c r="H111" s="192" t="n">
        <v>59044.611</v>
      </c>
      <c r="I111" s="193" t="s">
        <v>35</v>
      </c>
    </row>
    <row r="112" customFormat="false" ht="16.5" hidden="false" customHeight="true" outlineLevel="0" collapsed="false">
      <c r="B112" s="194" t="n">
        <v>101</v>
      </c>
      <c r="C112" s="187" t="s">
        <v>145</v>
      </c>
      <c r="D112" s="188" t="n">
        <v>98202.02</v>
      </c>
      <c r="E112" s="189" t="n">
        <v>9343.9695</v>
      </c>
      <c r="F112" s="190" t="n">
        <v>16756.0135</v>
      </c>
      <c r="G112" s="191"/>
      <c r="H112" s="192" t="n">
        <v>72102.037</v>
      </c>
      <c r="I112" s="193" t="s">
        <v>35</v>
      </c>
    </row>
    <row r="113" customFormat="false" ht="16.5" hidden="false" customHeight="true" outlineLevel="0" collapsed="false">
      <c r="B113" s="194" t="n">
        <v>102</v>
      </c>
      <c r="C113" s="187" t="s">
        <v>146</v>
      </c>
      <c r="D113" s="188" t="n">
        <v>104818.39</v>
      </c>
      <c r="E113" s="189" t="n">
        <v>10005.6065</v>
      </c>
      <c r="F113" s="190" t="n">
        <v>18079.2875</v>
      </c>
      <c r="G113" s="191"/>
      <c r="H113" s="192" t="n">
        <v>76733.496</v>
      </c>
      <c r="I113" s="193" t="s">
        <v>35</v>
      </c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</row>
    <row r="114" customFormat="false" ht="16.5" hidden="false" customHeight="true" outlineLevel="0" collapsed="false">
      <c r="B114" s="194" t="n">
        <v>103</v>
      </c>
      <c r="C114" s="187" t="s">
        <v>147</v>
      </c>
      <c r="D114" s="188" t="n">
        <v>80456.92</v>
      </c>
      <c r="E114" s="189" t="n">
        <v>7518.2205</v>
      </c>
      <c r="F114" s="190" t="n">
        <v>13032.7809</v>
      </c>
      <c r="G114" s="191"/>
      <c r="H114" s="192" t="n">
        <v>59905.9186</v>
      </c>
      <c r="I114" s="193" t="s">
        <v>35</v>
      </c>
    </row>
    <row r="115" customFormat="false" ht="16.5" hidden="false" customHeight="true" outlineLevel="0" collapsed="false">
      <c r="B115" s="186" t="n">
        <v>104</v>
      </c>
      <c r="C115" s="187" t="s">
        <v>148</v>
      </c>
      <c r="D115" s="188" t="n">
        <v>86427.67</v>
      </c>
      <c r="E115" s="189" t="n">
        <v>8099.6525</v>
      </c>
      <c r="F115" s="190" t="n">
        <v>14173.7447</v>
      </c>
      <c r="G115" s="191"/>
      <c r="H115" s="192" t="n">
        <v>64154.2728</v>
      </c>
      <c r="I115" s="193" t="s">
        <v>35</v>
      </c>
    </row>
    <row r="116" customFormat="false" ht="16.5" hidden="false" customHeight="true" outlineLevel="0" collapsed="false">
      <c r="B116" s="194" t="n">
        <v>105</v>
      </c>
      <c r="C116" s="187" t="s">
        <v>149</v>
      </c>
      <c r="D116" s="188" t="n">
        <v>79611.37</v>
      </c>
      <c r="E116" s="189" t="n">
        <v>7447.444</v>
      </c>
      <c r="F116" s="190" t="n">
        <v>12910.5178</v>
      </c>
      <c r="G116" s="191"/>
      <c r="H116" s="192" t="n">
        <v>59253.4082</v>
      </c>
      <c r="I116" s="193" t="s">
        <v>35</v>
      </c>
    </row>
    <row r="117" customFormat="false" ht="16.5" hidden="false" customHeight="true" outlineLevel="0" collapsed="false">
      <c r="B117" s="194" t="n">
        <v>106</v>
      </c>
      <c r="C117" s="187" t="s">
        <v>150</v>
      </c>
      <c r="D117" s="188" t="n">
        <v>166768.03</v>
      </c>
      <c r="E117" s="189" t="n">
        <v>16321.529</v>
      </c>
      <c r="F117" s="190" t="n">
        <v>30880.4744</v>
      </c>
      <c r="G117" s="191"/>
      <c r="H117" s="192" t="n">
        <v>119566.0266</v>
      </c>
      <c r="I117" s="193" t="s">
        <v>35</v>
      </c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</row>
    <row r="118" customFormat="false" ht="16.5" hidden="false" customHeight="true" outlineLevel="0" collapsed="false">
      <c r="B118" s="194" t="n">
        <v>107</v>
      </c>
      <c r="C118" s="187" t="s">
        <v>152</v>
      </c>
      <c r="D118" s="188" t="n">
        <v>128462.61</v>
      </c>
      <c r="E118" s="189" t="n">
        <v>12373.2685</v>
      </c>
      <c r="F118" s="190" t="n">
        <v>22819.1475</v>
      </c>
      <c r="G118" s="191"/>
      <c r="H118" s="192" t="n">
        <v>93270.194</v>
      </c>
      <c r="I118" s="193" t="s">
        <v>35</v>
      </c>
    </row>
    <row r="119" s="197" customFormat="true" ht="16.5" hidden="false" customHeight="true" outlineLevel="0" collapsed="false">
      <c r="B119" s="194" t="n">
        <v>108</v>
      </c>
      <c r="C119" s="187" t="s">
        <v>153</v>
      </c>
      <c r="D119" s="188" t="n">
        <v>126185.13</v>
      </c>
      <c r="E119" s="189" t="n">
        <v>12166.4305</v>
      </c>
      <c r="F119" s="190" t="n">
        <v>22434.7455</v>
      </c>
      <c r="G119" s="191"/>
      <c r="H119" s="192" t="n">
        <v>91583.954</v>
      </c>
      <c r="I119" s="193" t="s">
        <v>35</v>
      </c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</row>
    <row r="120" customFormat="false" ht="16.5" hidden="false" customHeight="true" outlineLevel="0" collapsed="false">
      <c r="B120" s="194" t="n">
        <v>109</v>
      </c>
      <c r="C120" s="187" t="s">
        <v>154</v>
      </c>
      <c r="D120" s="188" t="n">
        <v>94559.3</v>
      </c>
      <c r="E120" s="189" t="n">
        <v>8939.695</v>
      </c>
      <c r="F120" s="190" t="n">
        <v>15891.461</v>
      </c>
      <c r="G120" s="191"/>
      <c r="H120" s="192" t="n">
        <v>69728.144</v>
      </c>
      <c r="I120" s="193" t="s">
        <v>35</v>
      </c>
    </row>
    <row r="121" customFormat="false" ht="16.5" hidden="false" customHeight="true" outlineLevel="0" collapsed="false">
      <c r="B121" s="194" t="n">
        <v>110</v>
      </c>
      <c r="C121" s="187" t="s">
        <v>155</v>
      </c>
      <c r="D121" s="188" t="n">
        <v>85628.2</v>
      </c>
      <c r="E121" s="189" t="n">
        <v>8019.5885</v>
      </c>
      <c r="F121" s="190" t="n">
        <v>14013.4529</v>
      </c>
      <c r="G121" s="191"/>
      <c r="H121" s="192" t="n">
        <v>63595.1586</v>
      </c>
      <c r="I121" s="193" t="s">
        <v>35</v>
      </c>
    </row>
    <row r="122" customFormat="false" ht="16.5" hidden="false" customHeight="true" outlineLevel="0" collapsed="false">
      <c r="B122" s="186" t="n">
        <v>111</v>
      </c>
      <c r="C122" s="187" t="s">
        <v>156</v>
      </c>
      <c r="D122" s="188" t="n">
        <v>0</v>
      </c>
      <c r="E122" s="189" t="n">
        <v>0</v>
      </c>
      <c r="F122" s="190" t="n">
        <v>0</v>
      </c>
      <c r="G122" s="191"/>
      <c r="H122" s="192" t="n">
        <v>0</v>
      </c>
      <c r="I122" s="193" t="s">
        <v>35</v>
      </c>
    </row>
    <row r="123" customFormat="false" ht="16.5" hidden="false" customHeight="true" outlineLevel="0" collapsed="false">
      <c r="B123" s="194" t="n">
        <v>112</v>
      </c>
      <c r="C123" s="195" t="s">
        <v>157</v>
      </c>
      <c r="D123" s="188" t="n">
        <v>60336.47</v>
      </c>
      <c r="E123" s="189" t="n">
        <v>5519.954</v>
      </c>
      <c r="F123" s="190" t="n">
        <v>9055.5378</v>
      </c>
      <c r="G123" s="191"/>
      <c r="H123" s="192" t="n">
        <v>45760.9782</v>
      </c>
      <c r="I123" s="193" t="s">
        <v>35</v>
      </c>
    </row>
    <row r="124" customFormat="false" ht="16.5" hidden="false" customHeight="true" outlineLevel="0" collapsed="false">
      <c r="B124" s="194" t="n">
        <v>113</v>
      </c>
      <c r="C124" s="187" t="s">
        <v>158</v>
      </c>
      <c r="D124" s="188" t="n">
        <v>85737.5</v>
      </c>
      <c r="E124" s="189" t="n">
        <v>8047.986</v>
      </c>
      <c r="F124" s="190" t="n">
        <v>14094.7024</v>
      </c>
      <c r="G124" s="191"/>
      <c r="H124" s="192" t="n">
        <v>63594.8116</v>
      </c>
      <c r="I124" s="193" t="s">
        <v>35</v>
      </c>
    </row>
    <row r="125" customFormat="false" ht="16.5" hidden="false" customHeight="true" outlineLevel="0" collapsed="false">
      <c r="B125" s="194"/>
      <c r="C125" s="187"/>
      <c r="D125" s="188"/>
      <c r="E125" s="189"/>
      <c r="F125" s="190"/>
      <c r="G125" s="191"/>
      <c r="H125" s="196" t="n">
        <f aca="false">SUM(H80:H124)</f>
        <v>3185728.1428</v>
      </c>
      <c r="I125" s="193"/>
    </row>
    <row r="126" customFormat="false" ht="16.5" hidden="false" customHeight="true" outlineLevel="0" collapsed="false">
      <c r="B126" s="194" t="n">
        <v>114</v>
      </c>
      <c r="C126" s="187" t="s">
        <v>159</v>
      </c>
      <c r="D126" s="188" t="n">
        <v>107048.17</v>
      </c>
      <c r="E126" s="189" t="n">
        <v>10126.0715</v>
      </c>
      <c r="F126" s="190" t="n">
        <v>18176.6993</v>
      </c>
      <c r="G126" s="191"/>
      <c r="H126" s="192" t="n">
        <v>78745.3992</v>
      </c>
      <c r="I126" s="193" t="s">
        <v>35</v>
      </c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</row>
    <row r="127" customFormat="false" ht="16.5" hidden="false" customHeight="true" outlineLevel="0" collapsed="false">
      <c r="B127" s="194" t="n">
        <v>115</v>
      </c>
      <c r="C127" s="187" t="s">
        <v>160</v>
      </c>
      <c r="D127" s="188" t="n">
        <v>121753.11</v>
      </c>
      <c r="E127" s="189" t="n">
        <v>11710.86</v>
      </c>
      <c r="F127" s="190" t="n">
        <v>21506.2886</v>
      </c>
      <c r="G127" s="191"/>
      <c r="H127" s="192" t="n">
        <v>88535.9614</v>
      </c>
      <c r="I127" s="193" t="s">
        <v>35</v>
      </c>
    </row>
    <row r="128" customFormat="false" ht="16.5" hidden="false" customHeight="true" outlineLevel="0" collapsed="false">
      <c r="B128" s="194" t="n">
        <v>116</v>
      </c>
      <c r="C128" s="187" t="s">
        <v>161</v>
      </c>
      <c r="D128" s="188" t="n">
        <v>163437.73</v>
      </c>
      <c r="E128" s="189" t="n">
        <v>15975.095</v>
      </c>
      <c r="F128" s="190" t="n">
        <v>30168.8408</v>
      </c>
      <c r="G128" s="191"/>
      <c r="H128" s="192" t="n">
        <v>117293.7942</v>
      </c>
      <c r="I128" s="193" t="s">
        <v>35</v>
      </c>
    </row>
    <row r="129" customFormat="false" ht="16.5" hidden="false" customHeight="true" outlineLevel="0" collapsed="false">
      <c r="B129" s="194" t="n">
        <v>117</v>
      </c>
      <c r="C129" s="187" t="s">
        <v>163</v>
      </c>
      <c r="D129" s="188" t="n">
        <v>123424.59</v>
      </c>
      <c r="E129" s="189" t="n">
        <v>11909.039</v>
      </c>
      <c r="F129" s="190" t="n">
        <v>21946.09</v>
      </c>
      <c r="G129" s="191"/>
      <c r="H129" s="192" t="n">
        <v>89569.461</v>
      </c>
      <c r="I129" s="193" t="s">
        <v>35</v>
      </c>
    </row>
    <row r="130" customFormat="false" ht="16.5" hidden="false" customHeight="true" outlineLevel="0" collapsed="false">
      <c r="B130" s="186"/>
      <c r="C130" s="187"/>
      <c r="D130" s="188"/>
      <c r="E130" s="189"/>
      <c r="F130" s="190"/>
      <c r="G130" s="191"/>
      <c r="H130" s="196" t="n">
        <f aca="false">SUM(H126:H129)</f>
        <v>374144.6158</v>
      </c>
      <c r="I130" s="193"/>
    </row>
    <row r="131" customFormat="false" ht="16.5" hidden="false" customHeight="true" outlineLevel="0" collapsed="false">
      <c r="B131" s="186" t="n">
        <v>118</v>
      </c>
      <c r="C131" s="187" t="s">
        <v>164</v>
      </c>
      <c r="D131" s="188" t="n">
        <v>72429.2</v>
      </c>
      <c r="E131" s="189" t="n">
        <v>6691.897</v>
      </c>
      <c r="F131" s="190" t="n">
        <v>11347.1618</v>
      </c>
      <c r="G131" s="191"/>
      <c r="H131" s="192" t="n">
        <v>54390.1412</v>
      </c>
      <c r="I131" s="193" t="s">
        <v>35</v>
      </c>
    </row>
    <row r="132" customFormat="false" ht="16.5" hidden="false" customHeight="true" outlineLevel="0" collapsed="false">
      <c r="B132" s="194" t="n">
        <v>119</v>
      </c>
      <c r="C132" s="187" t="s">
        <v>165</v>
      </c>
      <c r="D132" s="188" t="n">
        <v>105979.34</v>
      </c>
      <c r="E132" s="189" t="n">
        <v>10121.7015</v>
      </c>
      <c r="F132" s="190" t="n">
        <v>18311.4775</v>
      </c>
      <c r="G132" s="191"/>
      <c r="H132" s="192" t="n">
        <v>77546.161</v>
      </c>
      <c r="I132" s="193" t="s">
        <v>35</v>
      </c>
    </row>
    <row r="133" customFormat="false" ht="16.5" hidden="false" customHeight="true" outlineLevel="0" collapsed="false">
      <c r="B133" s="194" t="n">
        <v>120</v>
      </c>
      <c r="C133" s="187" t="s">
        <v>166</v>
      </c>
      <c r="D133" s="188" t="n">
        <v>125160.18</v>
      </c>
      <c r="E133" s="189" t="n">
        <v>12043.0255</v>
      </c>
      <c r="F133" s="190" t="n">
        <v>22158.6615</v>
      </c>
      <c r="G133" s="191"/>
      <c r="H133" s="192" t="n">
        <v>90958.493</v>
      </c>
      <c r="I133" s="193" t="s">
        <v>35</v>
      </c>
    </row>
    <row r="134" customFormat="false" ht="16.5" hidden="false" customHeight="true" outlineLevel="0" collapsed="false">
      <c r="B134" s="186" t="n">
        <v>121</v>
      </c>
      <c r="C134" s="187" t="s">
        <v>167</v>
      </c>
      <c r="D134" s="188" t="n">
        <v>123184.02</v>
      </c>
      <c r="E134" s="189" t="n">
        <v>11845.4095</v>
      </c>
      <c r="F134" s="190" t="n">
        <v>21763.4295</v>
      </c>
      <c r="G134" s="191"/>
      <c r="H134" s="192" t="n">
        <v>89575.181</v>
      </c>
      <c r="I134" s="193" t="s">
        <v>35</v>
      </c>
    </row>
    <row r="135" customFormat="false" ht="16.5" hidden="false" customHeight="true" outlineLevel="0" collapsed="false">
      <c r="B135" s="194" t="n">
        <v>122</v>
      </c>
      <c r="C135" s="187" t="s">
        <v>168</v>
      </c>
      <c r="D135" s="188" t="n">
        <v>119832.83</v>
      </c>
      <c r="E135" s="189" t="n">
        <v>11549.863</v>
      </c>
      <c r="F135" s="190" t="n">
        <v>21227.738</v>
      </c>
      <c r="G135" s="191"/>
      <c r="H135" s="192" t="n">
        <v>87055.229</v>
      </c>
      <c r="I135" s="193" t="s">
        <v>35</v>
      </c>
    </row>
    <row r="136" customFormat="false" ht="16.5" hidden="false" customHeight="true" outlineLevel="0" collapsed="false">
      <c r="B136" s="194" t="n">
        <v>123</v>
      </c>
      <c r="C136" s="187" t="s">
        <v>169</v>
      </c>
      <c r="D136" s="188" t="n">
        <v>108234.22</v>
      </c>
      <c r="E136" s="189" t="n">
        <v>10418.8925</v>
      </c>
      <c r="F136" s="190" t="n">
        <v>19006.2437</v>
      </c>
      <c r="G136" s="191"/>
      <c r="H136" s="192" t="n">
        <v>78809.0838</v>
      </c>
      <c r="I136" s="193" t="s">
        <v>35</v>
      </c>
    </row>
    <row r="137" customFormat="false" ht="16.5" hidden="false" customHeight="true" outlineLevel="0" collapsed="false">
      <c r="B137" s="194" t="n">
        <v>124</v>
      </c>
      <c r="C137" s="187" t="s">
        <v>170</v>
      </c>
      <c r="D137" s="188" t="n">
        <v>167746.59</v>
      </c>
      <c r="E137" s="189" t="n">
        <v>16427.466</v>
      </c>
      <c r="F137" s="190" t="n">
        <v>31103.6618</v>
      </c>
      <c r="G137" s="191"/>
      <c r="H137" s="192" t="n">
        <v>120215.4622</v>
      </c>
      <c r="I137" s="193" t="s">
        <v>35</v>
      </c>
    </row>
    <row r="138" customFormat="false" ht="16.5" hidden="false" customHeight="true" outlineLevel="0" collapsed="false">
      <c r="B138" s="194" t="n">
        <v>125</v>
      </c>
      <c r="C138" s="187" t="s">
        <v>171</v>
      </c>
      <c r="D138" s="188" t="n">
        <v>93896.1</v>
      </c>
      <c r="E138" s="189" t="n">
        <v>8873.375</v>
      </c>
      <c r="F138" s="190" t="n">
        <v>15758.821</v>
      </c>
      <c r="G138" s="191"/>
      <c r="H138" s="192" t="n">
        <v>69263.904</v>
      </c>
      <c r="I138" s="193" t="s">
        <v>35</v>
      </c>
    </row>
    <row r="139" customFormat="false" ht="16.5" hidden="false" customHeight="true" outlineLevel="0" collapsed="false">
      <c r="B139" s="194" t="n">
        <v>126</v>
      </c>
      <c r="C139" s="187" t="s">
        <v>172</v>
      </c>
      <c r="D139" s="188" t="n">
        <v>0</v>
      </c>
      <c r="E139" s="189" t="n">
        <v>0</v>
      </c>
      <c r="F139" s="190" t="n">
        <v>0</v>
      </c>
      <c r="G139" s="191"/>
      <c r="H139" s="192" t="n">
        <v>0</v>
      </c>
      <c r="I139" s="193" t="s">
        <v>35</v>
      </c>
    </row>
    <row r="140" customFormat="false" ht="16.5" hidden="false" customHeight="true" outlineLevel="0" collapsed="false">
      <c r="B140" s="194" t="n">
        <v>127</v>
      </c>
      <c r="C140" s="187" t="s">
        <v>173</v>
      </c>
      <c r="D140" s="188" t="n">
        <v>96571.24</v>
      </c>
      <c r="E140" s="189" t="n">
        <v>9131.36</v>
      </c>
      <c r="F140" s="190" t="n">
        <v>16261.4504</v>
      </c>
      <c r="G140" s="191"/>
      <c r="H140" s="192" t="n">
        <v>71178.4296</v>
      </c>
      <c r="I140" s="193" t="s">
        <v>35</v>
      </c>
    </row>
    <row r="141" customFormat="false" ht="16.5" hidden="false" customHeight="true" outlineLevel="0" collapsed="false">
      <c r="B141" s="186" t="n">
        <v>128</v>
      </c>
      <c r="C141" s="195" t="s">
        <v>174</v>
      </c>
      <c r="D141" s="188" t="n">
        <v>46901.59</v>
      </c>
      <c r="E141" s="189" t="n">
        <v>4173.924</v>
      </c>
      <c r="F141" s="190" t="n">
        <v>6359.919</v>
      </c>
      <c r="G141" s="191"/>
      <c r="H141" s="192" t="n">
        <v>36367.747</v>
      </c>
      <c r="I141" s="193" t="s">
        <v>35</v>
      </c>
    </row>
    <row r="142" customFormat="false" ht="16.5" hidden="false" customHeight="true" outlineLevel="0" collapsed="false">
      <c r="B142" s="194" t="n">
        <v>129</v>
      </c>
      <c r="C142" s="187" t="s">
        <v>175</v>
      </c>
      <c r="D142" s="188" t="n">
        <v>102678.16</v>
      </c>
      <c r="E142" s="189" t="n">
        <v>9791.5835</v>
      </c>
      <c r="F142" s="190" t="n">
        <v>17651.2415</v>
      </c>
      <c r="G142" s="191"/>
      <c r="H142" s="192" t="n">
        <v>75235.335</v>
      </c>
      <c r="I142" s="193" t="s">
        <v>35</v>
      </c>
    </row>
    <row r="143" customFormat="false" ht="16.5" hidden="false" customHeight="true" outlineLevel="0" collapsed="false">
      <c r="B143" s="194" t="n">
        <v>130</v>
      </c>
      <c r="C143" s="187" t="s">
        <v>176</v>
      </c>
      <c r="D143" s="188" t="n">
        <v>105129.33</v>
      </c>
      <c r="E143" s="189" t="n">
        <v>9978.919</v>
      </c>
      <c r="F143" s="190" t="n">
        <v>17945.0184</v>
      </c>
      <c r="G143" s="191"/>
      <c r="H143" s="192" t="n">
        <v>77205.3926</v>
      </c>
      <c r="I143" s="193" t="s">
        <v>35</v>
      </c>
    </row>
    <row r="144" customFormat="false" ht="16.5" hidden="false" customHeight="true" outlineLevel="0" collapsed="false">
      <c r="B144" s="194"/>
      <c r="C144" s="187"/>
      <c r="D144" s="188"/>
      <c r="E144" s="189"/>
      <c r="F144" s="190"/>
      <c r="G144" s="191"/>
      <c r="H144" s="196" t="n">
        <f aca="false">SUM(H131:H143)</f>
        <v>927800.5594</v>
      </c>
      <c r="I144" s="193"/>
    </row>
    <row r="145" customFormat="false" ht="16.5" hidden="false" customHeight="true" outlineLevel="0" collapsed="false">
      <c r="B145" s="194" t="n">
        <v>131</v>
      </c>
      <c r="C145" s="187" t="s">
        <v>177</v>
      </c>
      <c r="D145" s="188" t="n">
        <v>91994.06</v>
      </c>
      <c r="E145" s="189" t="n">
        <v>8683.171</v>
      </c>
      <c r="F145" s="190" t="n">
        <v>15378.413</v>
      </c>
      <c r="G145" s="191"/>
      <c r="H145" s="192" t="n">
        <v>67932.476</v>
      </c>
      <c r="I145" s="193" t="s">
        <v>35</v>
      </c>
    </row>
    <row r="146" customFormat="false" ht="16.5" hidden="false" customHeight="true" outlineLevel="0" collapsed="false">
      <c r="B146" s="194" t="n">
        <v>132</v>
      </c>
      <c r="C146" s="187" t="s">
        <v>178</v>
      </c>
      <c r="D146" s="188" t="n">
        <v>122552.58</v>
      </c>
      <c r="E146" s="189" t="n">
        <v>11821.838</v>
      </c>
      <c r="F146" s="190" t="n">
        <v>21771.688</v>
      </c>
      <c r="G146" s="191"/>
      <c r="H146" s="192" t="n">
        <v>88959.054</v>
      </c>
      <c r="I146" s="193" t="s">
        <v>35</v>
      </c>
    </row>
    <row r="147" customFormat="false" ht="16.5" hidden="false" customHeight="true" outlineLevel="0" collapsed="false">
      <c r="B147" s="194" t="n">
        <v>133</v>
      </c>
      <c r="C147" s="187" t="s">
        <v>179</v>
      </c>
      <c r="D147" s="188" t="n">
        <v>123990.07</v>
      </c>
      <c r="E147" s="189" t="n">
        <v>11976.495</v>
      </c>
      <c r="F147" s="190" t="n">
        <v>22096.2732</v>
      </c>
      <c r="G147" s="191"/>
      <c r="H147" s="192" t="n">
        <v>89917.3018</v>
      </c>
      <c r="I147" s="193" t="s">
        <v>35</v>
      </c>
    </row>
    <row r="148" customFormat="false" ht="16.5" hidden="false" customHeight="true" outlineLevel="0" collapsed="false">
      <c r="B148" s="194" t="n">
        <v>134</v>
      </c>
      <c r="C148" s="187" t="s">
        <v>180</v>
      </c>
      <c r="D148" s="188" t="n">
        <v>123421.56</v>
      </c>
      <c r="E148" s="189" t="n">
        <v>11869.1635</v>
      </c>
      <c r="F148" s="190" t="n">
        <v>21810.9375</v>
      </c>
      <c r="G148" s="191"/>
      <c r="H148" s="192" t="n">
        <v>89741.459</v>
      </c>
      <c r="I148" s="193" t="s">
        <v>35</v>
      </c>
    </row>
    <row r="149" customFormat="false" ht="16.5" hidden="false" customHeight="true" outlineLevel="0" collapsed="false">
      <c r="B149" s="186" t="n">
        <v>135</v>
      </c>
      <c r="C149" s="187" t="s">
        <v>181</v>
      </c>
      <c r="D149" s="188" t="n">
        <v>109233.21</v>
      </c>
      <c r="E149" s="189" t="n">
        <v>10412.8675</v>
      </c>
      <c r="F149" s="190" t="n">
        <v>18845.9001</v>
      </c>
      <c r="G149" s="191"/>
      <c r="H149" s="192" t="n">
        <v>79974.4424</v>
      </c>
      <c r="I149" s="193" t="s">
        <v>35</v>
      </c>
    </row>
    <row r="150" customFormat="false" ht="16.5" hidden="false" customHeight="true" outlineLevel="0" collapsed="false">
      <c r="B150" s="194" t="n">
        <v>136</v>
      </c>
      <c r="C150" s="187" t="s">
        <v>182</v>
      </c>
      <c r="D150" s="188" t="n">
        <v>101934.9</v>
      </c>
      <c r="E150" s="189" t="n">
        <v>9717.2575</v>
      </c>
      <c r="F150" s="190" t="n">
        <v>17502.5895</v>
      </c>
      <c r="G150" s="191"/>
      <c r="H150" s="192" t="n">
        <v>74715.053</v>
      </c>
      <c r="I150" s="193" t="s">
        <v>35</v>
      </c>
    </row>
    <row r="151" customFormat="false" ht="16.5" hidden="false" customHeight="true" outlineLevel="0" collapsed="false">
      <c r="B151" s="194" t="n">
        <v>137</v>
      </c>
      <c r="C151" s="187" t="s">
        <v>183</v>
      </c>
      <c r="D151" s="188" t="n">
        <v>108234.22</v>
      </c>
      <c r="E151" s="189" t="n">
        <v>10312.9685</v>
      </c>
      <c r="F151" s="190" t="n">
        <v>18646.1021</v>
      </c>
      <c r="G151" s="191"/>
      <c r="H151" s="192" t="n">
        <v>79275.1494</v>
      </c>
      <c r="I151" s="193" t="s">
        <v>35</v>
      </c>
    </row>
    <row r="152" customFormat="false" ht="16.5" hidden="false" customHeight="true" outlineLevel="0" collapsed="false">
      <c r="B152" s="194" t="n">
        <v>138</v>
      </c>
      <c r="C152" s="187" t="s">
        <v>184</v>
      </c>
      <c r="D152" s="188" t="n">
        <v>120952.33</v>
      </c>
      <c r="E152" s="189" t="n">
        <v>11661.813</v>
      </c>
      <c r="F152" s="190" t="n">
        <v>21451.638</v>
      </c>
      <c r="G152" s="191"/>
      <c r="H152" s="192" t="n">
        <v>87838.879</v>
      </c>
      <c r="I152" s="193" t="s">
        <v>35</v>
      </c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200"/>
      <c r="AC152" s="200"/>
      <c r="AD152" s="200"/>
      <c r="AE152" s="200"/>
      <c r="AF152" s="200"/>
      <c r="AG152" s="200"/>
      <c r="AH152" s="200"/>
      <c r="AI152" s="200"/>
      <c r="AJ152" s="200"/>
      <c r="AK152" s="200"/>
    </row>
    <row r="153" customFormat="false" ht="16.5" hidden="false" customHeight="true" outlineLevel="0" collapsed="false">
      <c r="B153" s="194" t="n">
        <v>139</v>
      </c>
      <c r="C153" s="187" t="s">
        <v>185</v>
      </c>
      <c r="D153" s="188" t="n">
        <v>166710.44</v>
      </c>
      <c r="E153" s="189" t="n">
        <v>16323.851</v>
      </c>
      <c r="F153" s="190" t="n">
        <v>30896.4318</v>
      </c>
      <c r="G153" s="191"/>
      <c r="H153" s="192" t="n">
        <v>119490.1572</v>
      </c>
      <c r="I153" s="193" t="s">
        <v>35</v>
      </c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200"/>
      <c r="AC153" s="200"/>
      <c r="AD153" s="200"/>
      <c r="AE153" s="200"/>
      <c r="AF153" s="200"/>
      <c r="AG153" s="200"/>
      <c r="AH153" s="200"/>
      <c r="AI153" s="200"/>
      <c r="AJ153" s="200"/>
      <c r="AK153" s="200"/>
    </row>
    <row r="154" customFormat="false" ht="16.5" hidden="false" customHeight="true" outlineLevel="0" collapsed="false">
      <c r="B154" s="194" t="n">
        <v>140</v>
      </c>
      <c r="C154" s="187" t="s">
        <v>186</v>
      </c>
      <c r="D154" s="188" t="n">
        <v>125160.18</v>
      </c>
      <c r="E154" s="189" t="n">
        <v>12043.0255</v>
      </c>
      <c r="F154" s="190" t="n">
        <v>22158.6615</v>
      </c>
      <c r="G154" s="191"/>
      <c r="H154" s="192" t="n">
        <v>90958.493</v>
      </c>
      <c r="I154" s="193" t="s">
        <v>35</v>
      </c>
      <c r="J154" s="200"/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200"/>
      <c r="AC154" s="200"/>
      <c r="AD154" s="200"/>
      <c r="AE154" s="200"/>
      <c r="AF154" s="200"/>
      <c r="AG154" s="200"/>
      <c r="AH154" s="200"/>
      <c r="AI154" s="200"/>
      <c r="AJ154" s="200"/>
      <c r="AK154" s="200"/>
    </row>
    <row r="155" customFormat="false" ht="16.5" hidden="false" customHeight="true" outlineLevel="0" collapsed="false">
      <c r="B155" s="194" t="n">
        <v>141</v>
      </c>
      <c r="C155" s="187" t="s">
        <v>187</v>
      </c>
      <c r="D155" s="188" t="n">
        <v>96571.24</v>
      </c>
      <c r="E155" s="189" t="n">
        <v>9131.36</v>
      </c>
      <c r="F155" s="190" t="n">
        <v>16261.4504</v>
      </c>
      <c r="G155" s="191"/>
      <c r="H155" s="192" t="n">
        <v>71178.4296</v>
      </c>
      <c r="I155" s="193" t="s">
        <v>35</v>
      </c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200"/>
      <c r="AC155" s="200"/>
      <c r="AD155" s="200"/>
      <c r="AE155" s="200"/>
      <c r="AF155" s="200"/>
      <c r="AG155" s="200"/>
      <c r="AH155" s="200"/>
      <c r="AI155" s="200"/>
      <c r="AJ155" s="200"/>
      <c r="AK155" s="200"/>
    </row>
    <row r="156" customFormat="false" ht="16.5" hidden="false" customHeight="true" outlineLevel="0" collapsed="false">
      <c r="B156" s="186" t="n">
        <v>142</v>
      </c>
      <c r="C156" s="195" t="s">
        <v>188</v>
      </c>
      <c r="D156" s="188" t="n">
        <v>69901.26</v>
      </c>
      <c r="E156" s="189" t="n">
        <v>6513.8935</v>
      </c>
      <c r="F156" s="190" t="n">
        <v>11095.8615</v>
      </c>
      <c r="G156" s="191"/>
      <c r="H156" s="192" t="n">
        <v>52291.505</v>
      </c>
      <c r="I156" s="193" t="s">
        <v>35</v>
      </c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</row>
    <row r="157" customFormat="false" ht="16.5" hidden="false" customHeight="true" outlineLevel="0" collapsed="false">
      <c r="B157" s="186"/>
      <c r="C157" s="195"/>
      <c r="D157" s="188"/>
      <c r="E157" s="189"/>
      <c r="F157" s="190"/>
      <c r="G157" s="191"/>
      <c r="H157" s="196" t="n">
        <f aca="false">SUM(H145:H156)</f>
        <v>992272.3994</v>
      </c>
      <c r="I157" s="193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</row>
    <row r="158" customFormat="false" ht="16.5" hidden="false" customHeight="true" outlineLevel="0" collapsed="false">
      <c r="B158" s="194" t="n">
        <v>143</v>
      </c>
      <c r="C158" s="187" t="s">
        <v>189</v>
      </c>
      <c r="D158" s="188" t="n">
        <v>110489.11</v>
      </c>
      <c r="E158" s="189" t="n">
        <v>10555.568</v>
      </c>
      <c r="F158" s="190" t="n">
        <v>19155.2558</v>
      </c>
      <c r="G158" s="191"/>
      <c r="H158" s="192" t="n">
        <v>80778.2862</v>
      </c>
      <c r="I158" s="193" t="s">
        <v>35</v>
      </c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</row>
    <row r="159" customFormat="false" ht="16.5" hidden="false" customHeight="true" outlineLevel="0" collapsed="false">
      <c r="B159" s="194" t="n">
        <v>144</v>
      </c>
      <c r="C159" s="187" t="s">
        <v>190</v>
      </c>
      <c r="D159" s="188" t="n">
        <v>166587.55</v>
      </c>
      <c r="E159" s="189" t="n">
        <v>16310.6295</v>
      </c>
      <c r="F159" s="190" t="n">
        <v>30868.6833</v>
      </c>
      <c r="G159" s="191"/>
      <c r="H159" s="192" t="n">
        <v>119408.2372</v>
      </c>
      <c r="I159" s="193" t="s">
        <v>35</v>
      </c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</row>
    <row r="160" customFormat="false" ht="16.5" hidden="false" customHeight="true" outlineLevel="0" collapsed="false">
      <c r="B160" s="186" t="n">
        <v>145</v>
      </c>
      <c r="C160" s="187" t="s">
        <v>191</v>
      </c>
      <c r="D160" s="188" t="n">
        <v>124858.07</v>
      </c>
      <c r="E160" s="189" t="n">
        <v>11874.3105</v>
      </c>
      <c r="F160" s="190" t="n">
        <v>21612.628</v>
      </c>
      <c r="G160" s="191"/>
      <c r="H160" s="192" t="n">
        <v>91371.1315</v>
      </c>
      <c r="I160" s="193" t="s">
        <v>35</v>
      </c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</row>
    <row r="161" customFormat="false" ht="16.5" hidden="false" customHeight="true" outlineLevel="0" collapsed="false">
      <c r="B161" s="194" t="n">
        <v>146</v>
      </c>
      <c r="C161" s="187" t="s">
        <v>192</v>
      </c>
      <c r="D161" s="188" t="n">
        <v>92251.96</v>
      </c>
      <c r="E161" s="189" t="n">
        <v>8623.0985</v>
      </c>
      <c r="F161" s="190" t="n">
        <v>15129.002</v>
      </c>
      <c r="G161" s="191"/>
      <c r="H161" s="192" t="n">
        <v>68499.8595</v>
      </c>
      <c r="I161" s="193" t="s">
        <v>35</v>
      </c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</row>
    <row r="162" customFormat="false" ht="16.5" hidden="false" customHeight="true" outlineLevel="0" collapsed="false">
      <c r="B162" s="194" t="n">
        <v>147</v>
      </c>
      <c r="C162" s="187" t="s">
        <v>193</v>
      </c>
      <c r="D162" s="188" t="n">
        <v>124981.09</v>
      </c>
      <c r="E162" s="189" t="n">
        <v>12044.9025</v>
      </c>
      <c r="F162" s="190" t="n">
        <v>22190.1159</v>
      </c>
      <c r="G162" s="191"/>
      <c r="H162" s="192" t="n">
        <v>90746.0716</v>
      </c>
      <c r="I162" s="193" t="s">
        <v>35</v>
      </c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</row>
    <row r="163" customFormat="false" ht="16.5" hidden="false" customHeight="true" outlineLevel="0" collapsed="false">
      <c r="B163" s="194" t="n">
        <v>148</v>
      </c>
      <c r="C163" s="187" t="s">
        <v>194</v>
      </c>
      <c r="D163" s="188" t="n">
        <v>110489.11</v>
      </c>
      <c r="E163" s="189" t="n">
        <v>10555.568</v>
      </c>
      <c r="F163" s="190" t="n">
        <v>19155.2558</v>
      </c>
      <c r="G163" s="191"/>
      <c r="H163" s="192" t="n">
        <v>80778.2862</v>
      </c>
      <c r="I163" s="193" t="s">
        <v>35</v>
      </c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</row>
    <row r="164" customFormat="false" ht="16.5" hidden="false" customHeight="true" outlineLevel="0" collapsed="false">
      <c r="B164" s="194" t="n">
        <v>149</v>
      </c>
      <c r="C164" s="187" t="s">
        <v>195</v>
      </c>
      <c r="D164" s="188" t="n">
        <v>127380.54</v>
      </c>
      <c r="E164" s="189" t="n">
        <v>12435.4105</v>
      </c>
      <c r="F164" s="190" t="n">
        <v>23181.9201</v>
      </c>
      <c r="G164" s="191"/>
      <c r="H164" s="192" t="n">
        <v>91763.2094</v>
      </c>
      <c r="I164" s="193" t="s">
        <v>35</v>
      </c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</row>
    <row r="165" customFormat="false" ht="16.5" hidden="false" customHeight="true" outlineLevel="0" collapsed="false">
      <c r="B165" s="194" t="n">
        <v>150</v>
      </c>
      <c r="C165" s="187" t="s">
        <v>196</v>
      </c>
      <c r="D165" s="188" t="n">
        <v>96608.99</v>
      </c>
      <c r="E165" s="189" t="n">
        <v>9129.397</v>
      </c>
      <c r="F165" s="190" t="n">
        <v>16249.4912</v>
      </c>
      <c r="G165" s="191"/>
      <c r="H165" s="192" t="n">
        <v>71230.1018</v>
      </c>
      <c r="I165" s="193" t="s">
        <v>35</v>
      </c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</row>
    <row r="166" customFormat="false" ht="16.5" hidden="false" customHeight="true" outlineLevel="0" collapsed="false">
      <c r="B166" s="194" t="n">
        <v>151</v>
      </c>
      <c r="C166" s="187" t="s">
        <v>197</v>
      </c>
      <c r="D166" s="188" t="n">
        <v>101839.68</v>
      </c>
      <c r="E166" s="189" t="n">
        <v>9676.323</v>
      </c>
      <c r="F166" s="190" t="n">
        <v>17376.743</v>
      </c>
      <c r="G166" s="191"/>
      <c r="H166" s="192" t="n">
        <v>74786.614</v>
      </c>
      <c r="I166" s="193" t="s">
        <v>35</v>
      </c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</row>
    <row r="167" s="198" customFormat="true" ht="16.5" hidden="false" customHeight="true" outlineLevel="0" collapsed="false">
      <c r="B167" s="186" t="n">
        <v>152</v>
      </c>
      <c r="C167" s="187" t="s">
        <v>198</v>
      </c>
      <c r="D167" s="188" t="n">
        <v>120998.06</v>
      </c>
      <c r="E167" s="189" t="n">
        <v>11646.5995</v>
      </c>
      <c r="F167" s="190" t="n">
        <v>21393.5099</v>
      </c>
      <c r="G167" s="191"/>
      <c r="H167" s="192" t="n">
        <v>87957.9506</v>
      </c>
      <c r="I167" s="193" t="s">
        <v>35</v>
      </c>
      <c r="J167" s="200"/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</row>
    <row r="168" s="198" customFormat="true" ht="16.5" hidden="false" customHeight="true" outlineLevel="0" collapsed="false">
      <c r="B168" s="194" t="n">
        <v>153</v>
      </c>
      <c r="C168" s="187" t="s">
        <v>199</v>
      </c>
      <c r="D168" s="188" t="n">
        <v>109792.23</v>
      </c>
      <c r="E168" s="189" t="n">
        <v>10526.0165</v>
      </c>
      <c r="F168" s="190" t="n">
        <v>19152.3439</v>
      </c>
      <c r="G168" s="191"/>
      <c r="H168" s="192" t="n">
        <v>80113.8696</v>
      </c>
      <c r="I168" s="193" t="s">
        <v>35</v>
      </c>
      <c r="J168" s="200"/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</row>
    <row r="169" customFormat="false" ht="16.5" hidden="false" customHeight="true" outlineLevel="0" collapsed="false">
      <c r="B169" s="194" t="n">
        <v>154</v>
      </c>
      <c r="C169" s="187" t="s">
        <v>200</v>
      </c>
      <c r="D169" s="188" t="n">
        <v>91700.91</v>
      </c>
      <c r="E169" s="189" t="n">
        <v>8562.478</v>
      </c>
      <c r="F169" s="190" t="n">
        <v>14996.73</v>
      </c>
      <c r="G169" s="191"/>
      <c r="H169" s="192" t="n">
        <v>68141.702</v>
      </c>
      <c r="I169" s="193" t="s">
        <v>35</v>
      </c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</row>
    <row r="170" customFormat="false" ht="16.5" hidden="false" customHeight="true" outlineLevel="0" collapsed="false">
      <c r="B170" s="194" t="n">
        <v>155</v>
      </c>
      <c r="C170" s="187" t="s">
        <v>201</v>
      </c>
      <c r="D170" s="188" t="n">
        <v>101376.66</v>
      </c>
      <c r="E170" s="189" t="n">
        <v>9644.323</v>
      </c>
      <c r="F170" s="190" t="n">
        <v>17332.7658</v>
      </c>
      <c r="G170" s="191"/>
      <c r="H170" s="192" t="n">
        <v>74399.5712</v>
      </c>
      <c r="I170" s="193" t="s">
        <v>35</v>
      </c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</row>
    <row r="171" customFormat="false" ht="16.5" hidden="false" customHeight="true" outlineLevel="0" collapsed="false">
      <c r="B171" s="194"/>
      <c r="C171" s="187"/>
      <c r="D171" s="188"/>
      <c r="E171" s="189"/>
      <c r="F171" s="190"/>
      <c r="G171" s="191"/>
      <c r="H171" s="196" t="n">
        <f aca="false">SUM(H158:H170)</f>
        <v>1079974.8908</v>
      </c>
      <c r="I171" s="193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</row>
    <row r="172" customFormat="false" ht="16.5" hidden="false" customHeight="true" outlineLevel="0" collapsed="false">
      <c r="B172" s="194" t="n">
        <v>156</v>
      </c>
      <c r="C172" s="187" t="s">
        <v>202</v>
      </c>
      <c r="D172" s="188" t="n">
        <v>92207.95</v>
      </c>
      <c r="E172" s="189" t="n">
        <v>8686.7175</v>
      </c>
      <c r="F172" s="190" t="n">
        <v>15360.5265</v>
      </c>
      <c r="G172" s="191"/>
      <c r="H172" s="192" t="n">
        <v>68160.706</v>
      </c>
      <c r="I172" s="193" t="s">
        <v>35</v>
      </c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</row>
    <row r="173" customFormat="false" ht="16.5" hidden="false" customHeight="true" outlineLevel="0" collapsed="false">
      <c r="B173" s="194" t="n">
        <v>157</v>
      </c>
      <c r="C173" s="187" t="s">
        <v>203</v>
      </c>
      <c r="D173" s="188" t="n">
        <v>0</v>
      </c>
      <c r="E173" s="189" t="n">
        <v>0</v>
      </c>
      <c r="F173" s="190" t="n">
        <v>0</v>
      </c>
      <c r="G173" s="191"/>
      <c r="H173" s="192" t="n">
        <v>0</v>
      </c>
      <c r="I173" s="193" t="s">
        <v>35</v>
      </c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</row>
    <row r="174" customFormat="false" ht="16.5" hidden="false" customHeight="true" outlineLevel="0" collapsed="false">
      <c r="B174" s="194" t="n">
        <v>158</v>
      </c>
      <c r="C174" s="187" t="s">
        <v>204</v>
      </c>
      <c r="D174" s="188" t="n">
        <v>166710.44</v>
      </c>
      <c r="E174" s="189" t="n">
        <v>16323.851</v>
      </c>
      <c r="F174" s="190" t="n">
        <v>30896.4318</v>
      </c>
      <c r="G174" s="191"/>
      <c r="H174" s="192" t="n">
        <v>119490.1572</v>
      </c>
      <c r="I174" s="193" t="s">
        <v>35</v>
      </c>
      <c r="J174" s="200"/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</row>
    <row r="175" customFormat="false" ht="16.5" hidden="false" customHeight="true" outlineLevel="0" collapsed="false">
      <c r="B175" s="186" t="n">
        <v>159</v>
      </c>
      <c r="C175" s="187" t="s">
        <v>205</v>
      </c>
      <c r="D175" s="188" t="n">
        <v>121494.09</v>
      </c>
      <c r="E175" s="189" t="n">
        <v>11684.194</v>
      </c>
      <c r="F175" s="190" t="n">
        <v>21451.887</v>
      </c>
      <c r="G175" s="191"/>
      <c r="H175" s="192" t="n">
        <v>88358.009</v>
      </c>
      <c r="I175" s="193" t="s">
        <v>35</v>
      </c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</row>
    <row r="176" customFormat="false" ht="16.5" hidden="false" customHeight="true" outlineLevel="0" collapsed="false">
      <c r="B176" s="194" t="n">
        <v>160</v>
      </c>
      <c r="C176" s="187" t="s">
        <v>206</v>
      </c>
      <c r="D176" s="188" t="n">
        <v>109308.92</v>
      </c>
      <c r="E176" s="189" t="n">
        <v>10454.6595</v>
      </c>
      <c r="F176" s="190" t="n">
        <v>18977.3935</v>
      </c>
      <c r="G176" s="191"/>
      <c r="H176" s="192" t="n">
        <v>79876.867</v>
      </c>
      <c r="I176" s="193" t="s">
        <v>35</v>
      </c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</row>
    <row r="177" customFormat="false" ht="16.5" hidden="false" customHeight="true" outlineLevel="0" collapsed="false">
      <c r="B177" s="194" t="n">
        <v>161</v>
      </c>
      <c r="C177" s="187" t="s">
        <v>207</v>
      </c>
      <c r="D177" s="188" t="n">
        <v>44872.85</v>
      </c>
      <c r="E177" s="189" t="n">
        <v>3737.285</v>
      </c>
      <c r="F177" s="190" t="n">
        <v>5061.57</v>
      </c>
      <c r="G177" s="191"/>
      <c r="H177" s="192" t="n">
        <v>36073.995</v>
      </c>
      <c r="I177" s="193" t="s">
        <v>35</v>
      </c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</row>
    <row r="178" customFormat="false" ht="16.5" hidden="false" customHeight="true" outlineLevel="0" collapsed="false">
      <c r="B178" s="194" t="n">
        <v>162</v>
      </c>
      <c r="C178" s="187" t="s">
        <v>208</v>
      </c>
      <c r="D178" s="188" t="n">
        <v>96571.24</v>
      </c>
      <c r="E178" s="189" t="n">
        <v>9243.989</v>
      </c>
      <c r="F178" s="190" t="n">
        <v>16644.389</v>
      </c>
      <c r="G178" s="191"/>
      <c r="H178" s="192" t="n">
        <v>70682.862</v>
      </c>
      <c r="I178" s="193" t="s">
        <v>35</v>
      </c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</row>
    <row r="179" customFormat="false" ht="16.5" hidden="false" customHeight="true" outlineLevel="0" collapsed="false">
      <c r="B179" s="194" t="n">
        <v>163</v>
      </c>
      <c r="C179" s="187" t="s">
        <v>209</v>
      </c>
      <c r="D179" s="188" t="n">
        <v>107181.73</v>
      </c>
      <c r="E179" s="189" t="n">
        <v>10207.7195</v>
      </c>
      <c r="F179" s="190" t="n">
        <v>18435.6041</v>
      </c>
      <c r="G179" s="191"/>
      <c r="H179" s="192" t="n">
        <v>78538.4064</v>
      </c>
      <c r="I179" s="193" t="s">
        <v>35</v>
      </c>
      <c r="J179" s="200"/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</row>
    <row r="180" customFormat="false" ht="16.5" hidden="false" customHeight="true" outlineLevel="0" collapsed="false">
      <c r="B180" s="194"/>
      <c r="C180" s="187"/>
      <c r="D180" s="188"/>
      <c r="E180" s="189"/>
      <c r="F180" s="190"/>
      <c r="G180" s="191"/>
      <c r="H180" s="196" t="n">
        <f aca="false">SUM(H172:H179)</f>
        <v>541181.0026</v>
      </c>
      <c r="I180" s="193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</row>
    <row r="181" customFormat="false" ht="16.5" hidden="false" customHeight="true" outlineLevel="0" collapsed="false">
      <c r="B181" s="194" t="n">
        <v>164</v>
      </c>
      <c r="C181" s="187" t="s">
        <v>210</v>
      </c>
      <c r="D181" s="188" t="n">
        <v>172656.72</v>
      </c>
      <c r="E181" s="189" t="n">
        <v>16937.8915</v>
      </c>
      <c r="F181" s="190" t="n">
        <v>32151.6903</v>
      </c>
      <c r="G181" s="191"/>
      <c r="H181" s="192" t="n">
        <v>123567.1382</v>
      </c>
      <c r="I181" s="193" t="s">
        <v>35</v>
      </c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</row>
    <row r="182" customFormat="false" ht="16.5" hidden="false" customHeight="true" outlineLevel="0" collapsed="false">
      <c r="B182" s="194" t="n">
        <v>165</v>
      </c>
      <c r="C182" s="187" t="s">
        <v>211</v>
      </c>
      <c r="D182" s="188" t="n">
        <v>138443.64</v>
      </c>
      <c r="E182" s="189" t="n">
        <v>13429.2275</v>
      </c>
      <c r="F182" s="190" t="n">
        <v>25012.0639</v>
      </c>
      <c r="G182" s="191"/>
      <c r="H182" s="192" t="n">
        <v>100002.3486</v>
      </c>
      <c r="I182" s="193" t="s">
        <v>35</v>
      </c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</row>
    <row r="183" customFormat="false" ht="16.5" hidden="false" customHeight="true" outlineLevel="0" collapsed="false">
      <c r="B183" s="186" t="n">
        <v>166</v>
      </c>
      <c r="C183" s="187" t="s">
        <v>212</v>
      </c>
      <c r="D183" s="188" t="n">
        <v>137291.66</v>
      </c>
      <c r="E183" s="189" t="n">
        <v>13314.0295</v>
      </c>
      <c r="F183" s="190" t="n">
        <v>24781.6679</v>
      </c>
      <c r="G183" s="191"/>
      <c r="H183" s="192" t="n">
        <v>99195.9626</v>
      </c>
      <c r="I183" s="193" t="s">
        <v>35</v>
      </c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</row>
    <row r="184" customFormat="false" ht="16.5" hidden="false" customHeight="true" outlineLevel="0" collapsed="false">
      <c r="B184" s="194" t="n">
        <v>167</v>
      </c>
      <c r="C184" s="187" t="s">
        <v>213</v>
      </c>
      <c r="D184" s="188" t="n">
        <v>30070.3</v>
      </c>
      <c r="E184" s="189" t="n">
        <v>2257.03</v>
      </c>
      <c r="F184" s="190" t="n">
        <v>2101.06</v>
      </c>
      <c r="G184" s="191"/>
      <c r="H184" s="192" t="n">
        <v>25712.21</v>
      </c>
      <c r="I184" s="193" t="s">
        <v>35</v>
      </c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</row>
    <row r="185" customFormat="false" ht="16.5" hidden="false" customHeight="true" outlineLevel="0" collapsed="false">
      <c r="B185" s="194" t="n">
        <v>168</v>
      </c>
      <c r="C185" s="195" t="s">
        <v>214</v>
      </c>
      <c r="D185" s="188" t="n">
        <v>14550.82</v>
      </c>
      <c r="E185" s="189" t="n">
        <v>815.4965</v>
      </c>
      <c r="F185" s="190" t="n">
        <v>593.93325</v>
      </c>
      <c r="G185" s="191"/>
      <c r="H185" s="192" t="n">
        <v>13141.39025</v>
      </c>
      <c r="I185" s="193" t="s">
        <v>35</v>
      </c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</row>
    <row r="186" customFormat="false" ht="16.5" hidden="false" customHeight="true" outlineLevel="0" collapsed="false">
      <c r="B186" s="186" t="n">
        <v>169</v>
      </c>
      <c r="C186" s="187" t="s">
        <v>215</v>
      </c>
      <c r="D186" s="188" t="n">
        <v>154842.14</v>
      </c>
      <c r="E186" s="189" t="n">
        <v>15117.6085</v>
      </c>
      <c r="F186" s="190" t="n">
        <v>28456.7693</v>
      </c>
      <c r="G186" s="191"/>
      <c r="H186" s="192" t="n">
        <v>111267.7622</v>
      </c>
      <c r="I186" s="193" t="s">
        <v>35</v>
      </c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</row>
    <row r="187" customFormat="false" ht="16.5" hidden="false" customHeight="true" outlineLevel="0" collapsed="false">
      <c r="B187" s="186"/>
      <c r="C187" s="187"/>
      <c r="D187" s="188"/>
      <c r="E187" s="189"/>
      <c r="F187" s="190"/>
      <c r="G187" s="191"/>
      <c r="H187" s="196" t="n">
        <f aca="false">SUM(H181:H186)</f>
        <v>472886.81185</v>
      </c>
      <c r="I187" s="193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</row>
    <row r="188" s="197" customFormat="true" ht="16.5" hidden="false" customHeight="true" outlineLevel="0" collapsed="false">
      <c r="B188" s="194" t="n">
        <v>170</v>
      </c>
      <c r="C188" s="187" t="s">
        <v>216</v>
      </c>
      <c r="D188" s="188" t="n">
        <v>105786.41</v>
      </c>
      <c r="E188" s="189" t="n">
        <v>10074.811</v>
      </c>
      <c r="F188" s="190" t="n">
        <v>18179.06</v>
      </c>
      <c r="G188" s="191"/>
      <c r="H188" s="192" t="n">
        <v>77532.539</v>
      </c>
      <c r="I188" s="193" t="s">
        <v>35</v>
      </c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</row>
    <row r="189" customFormat="false" ht="16.5" hidden="false" customHeight="true" outlineLevel="0" collapsed="false">
      <c r="B189" s="194" t="n">
        <v>171</v>
      </c>
      <c r="C189" s="187" t="s">
        <v>217</v>
      </c>
      <c r="D189" s="188" t="n">
        <v>123151.8</v>
      </c>
      <c r="E189" s="189" t="n">
        <v>11849.965</v>
      </c>
      <c r="F189" s="190" t="n">
        <v>21783.429</v>
      </c>
      <c r="G189" s="191"/>
      <c r="H189" s="192" t="n">
        <v>89518.406</v>
      </c>
      <c r="I189" s="193" t="s">
        <v>35</v>
      </c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</row>
    <row r="190" customFormat="false" ht="16.5" hidden="false" customHeight="true" outlineLevel="0" collapsed="false">
      <c r="B190" s="194" t="n">
        <v>172</v>
      </c>
      <c r="C190" s="187" t="s">
        <v>218</v>
      </c>
      <c r="D190" s="188" t="n">
        <v>0</v>
      </c>
      <c r="E190" s="189" t="n">
        <v>0</v>
      </c>
      <c r="F190" s="190" t="n">
        <v>0</v>
      </c>
      <c r="G190" s="191"/>
      <c r="H190" s="192" t="n">
        <v>0</v>
      </c>
      <c r="I190" s="193" t="s">
        <v>35</v>
      </c>
      <c r="J190" s="200"/>
      <c r="K190" s="200"/>
      <c r="L190" s="200"/>
      <c r="M190" s="200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</row>
    <row r="191" customFormat="false" ht="16.5" hidden="false" customHeight="true" outlineLevel="0" collapsed="false">
      <c r="B191" s="194" t="n">
        <v>173</v>
      </c>
      <c r="C191" s="187" t="s">
        <v>219</v>
      </c>
      <c r="D191" s="188" t="n">
        <v>105786.41</v>
      </c>
      <c r="E191" s="189" t="n">
        <v>10074.811</v>
      </c>
      <c r="F191" s="190" t="n">
        <v>18179.06</v>
      </c>
      <c r="G191" s="191"/>
      <c r="H191" s="192" t="n">
        <v>77532.539</v>
      </c>
      <c r="I191" s="193" t="s">
        <v>35</v>
      </c>
      <c r="J191" s="200"/>
      <c r="K191" s="200"/>
      <c r="L191" s="200"/>
      <c r="M191" s="200"/>
      <c r="N191" s="200"/>
      <c r="O191" s="200"/>
      <c r="P191" s="200"/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</row>
    <row r="192" customFormat="false" ht="16.5" hidden="false" customHeight="true" outlineLevel="0" collapsed="false">
      <c r="B192" s="194" t="n">
        <v>174</v>
      </c>
      <c r="C192" s="187" t="s">
        <v>220</v>
      </c>
      <c r="D192" s="188" t="n">
        <v>95315.41</v>
      </c>
      <c r="E192" s="189" t="n">
        <v>9021.0435</v>
      </c>
      <c r="F192" s="190" t="n">
        <v>16062.1905</v>
      </c>
      <c r="G192" s="191"/>
      <c r="H192" s="192" t="n">
        <v>70232.176</v>
      </c>
      <c r="I192" s="193" t="s">
        <v>35</v>
      </c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</row>
    <row r="193" customFormat="false" ht="16.5" hidden="false" customHeight="true" outlineLevel="0" collapsed="false">
      <c r="B193" s="194" t="n">
        <v>175</v>
      </c>
      <c r="C193" s="187" t="s">
        <v>221</v>
      </c>
      <c r="D193" s="188" t="n">
        <v>95815.06</v>
      </c>
      <c r="E193" s="189" t="n">
        <v>9050.004</v>
      </c>
      <c r="F193" s="190" t="n">
        <v>16090.7052</v>
      </c>
      <c r="G193" s="191"/>
      <c r="H193" s="192" t="n">
        <v>70674.3508</v>
      </c>
      <c r="I193" s="193" t="s">
        <v>35</v>
      </c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</row>
    <row r="194" customFormat="false" ht="16.5" hidden="false" customHeight="true" outlineLevel="0" collapsed="false">
      <c r="B194" s="186" t="n">
        <v>176</v>
      </c>
      <c r="C194" s="195" t="s">
        <v>222</v>
      </c>
      <c r="D194" s="188" t="n">
        <v>62821.98</v>
      </c>
      <c r="E194" s="189" t="n">
        <v>5730.099</v>
      </c>
      <c r="F194" s="190" t="n">
        <v>9422.0594</v>
      </c>
      <c r="G194" s="191"/>
      <c r="H194" s="192" t="n">
        <v>47669.8216</v>
      </c>
      <c r="I194" s="193" t="s">
        <v>35</v>
      </c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</row>
    <row r="195" customFormat="false" ht="16.5" hidden="false" customHeight="true" outlineLevel="0" collapsed="false">
      <c r="B195" s="194" t="n">
        <v>177</v>
      </c>
      <c r="C195" s="195" t="s">
        <v>223</v>
      </c>
      <c r="D195" s="188" t="n">
        <v>75751.4</v>
      </c>
      <c r="E195" s="189" t="n">
        <v>7227.947</v>
      </c>
      <c r="F195" s="190" t="n">
        <v>12704.6238</v>
      </c>
      <c r="G195" s="191"/>
      <c r="H195" s="192" t="n">
        <v>55818.8292</v>
      </c>
      <c r="I195" s="193" t="s">
        <v>35</v>
      </c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</row>
    <row r="196" customFormat="false" ht="16.5" hidden="false" customHeight="true" outlineLevel="0" collapsed="false">
      <c r="B196" s="194" t="n">
        <v>178</v>
      </c>
      <c r="C196" s="187" t="s">
        <v>224</v>
      </c>
      <c r="D196" s="188" t="n">
        <v>122380.47</v>
      </c>
      <c r="E196" s="189" t="n">
        <v>11772.832</v>
      </c>
      <c r="F196" s="190" t="n">
        <v>21629.163</v>
      </c>
      <c r="G196" s="191"/>
      <c r="H196" s="192" t="n">
        <v>88978.475</v>
      </c>
      <c r="I196" s="193" t="s">
        <v>35</v>
      </c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</row>
    <row r="197" customFormat="false" ht="16.5" hidden="false" customHeight="true" outlineLevel="0" collapsed="false">
      <c r="B197" s="194"/>
      <c r="C197" s="187"/>
      <c r="D197" s="188"/>
      <c r="E197" s="189"/>
      <c r="F197" s="190"/>
      <c r="G197" s="191"/>
      <c r="H197" s="196" t="n">
        <f aca="false">SUM(H188:H196)</f>
        <v>577957.1366</v>
      </c>
      <c r="I197" s="193"/>
      <c r="J197" s="200"/>
      <c r="K197" s="200"/>
      <c r="L197" s="200"/>
      <c r="M197" s="200"/>
      <c r="N197" s="200"/>
      <c r="O197" s="200"/>
      <c r="P197" s="200"/>
      <c r="Q197" s="200"/>
      <c r="R197" s="200"/>
      <c r="S197" s="200"/>
      <c r="T197" s="200"/>
      <c r="U197" s="200"/>
      <c r="V197" s="200"/>
      <c r="W197" s="200"/>
      <c r="X197" s="200"/>
      <c r="Y197" s="200"/>
      <c r="Z197" s="200"/>
      <c r="AA197" s="200"/>
      <c r="AB197" s="200"/>
      <c r="AC197" s="200"/>
      <c r="AD197" s="200"/>
      <c r="AE197" s="200"/>
      <c r="AF197" s="200"/>
      <c r="AG197" s="200"/>
      <c r="AH197" s="200"/>
      <c r="AI197" s="200"/>
      <c r="AJ197" s="200"/>
      <c r="AK197" s="200"/>
    </row>
    <row r="198" customFormat="false" ht="16.5" hidden="false" customHeight="true" outlineLevel="0" collapsed="false">
      <c r="B198" s="194" t="n">
        <v>179</v>
      </c>
      <c r="C198" s="187" t="s">
        <v>225</v>
      </c>
      <c r="D198" s="188" t="n">
        <v>105786.41</v>
      </c>
      <c r="E198" s="189" t="n">
        <v>10074.811</v>
      </c>
      <c r="F198" s="190" t="n">
        <v>18179.06</v>
      </c>
      <c r="G198" s="191"/>
      <c r="H198" s="192" t="n">
        <v>77532.539</v>
      </c>
      <c r="I198" s="193" t="s">
        <v>35</v>
      </c>
      <c r="J198" s="200"/>
      <c r="K198" s="200"/>
      <c r="L198" s="200"/>
      <c r="M198" s="200"/>
      <c r="N198" s="200"/>
      <c r="O198" s="200"/>
      <c r="P198" s="200"/>
      <c r="Q198" s="200"/>
      <c r="R198" s="200"/>
      <c r="S198" s="200"/>
      <c r="T198" s="200"/>
      <c r="U198" s="200"/>
      <c r="V198" s="200"/>
      <c r="W198" s="200"/>
      <c r="X198" s="200"/>
      <c r="Y198" s="200"/>
      <c r="Z198" s="200"/>
      <c r="AA198" s="200"/>
      <c r="AB198" s="200"/>
      <c r="AC198" s="200"/>
      <c r="AD198" s="200"/>
      <c r="AE198" s="200"/>
      <c r="AF198" s="200"/>
      <c r="AG198" s="200"/>
      <c r="AH198" s="200"/>
      <c r="AI198" s="200"/>
      <c r="AJ198" s="200"/>
      <c r="AK198" s="200"/>
    </row>
    <row r="199" customFormat="false" ht="16.5" hidden="false" customHeight="true" outlineLevel="0" collapsed="false">
      <c r="B199" s="194" t="n">
        <v>180</v>
      </c>
      <c r="C199" s="187" t="s">
        <v>226</v>
      </c>
      <c r="D199" s="188" t="n">
        <v>175548.11</v>
      </c>
      <c r="E199" s="189" t="n">
        <v>17228.9715</v>
      </c>
      <c r="F199" s="190" t="n">
        <v>32736.5677</v>
      </c>
      <c r="G199" s="191"/>
      <c r="H199" s="192" t="n">
        <v>125582.5708</v>
      </c>
      <c r="I199" s="193" t="s">
        <v>35</v>
      </c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200"/>
      <c r="AA199" s="200"/>
      <c r="AB199" s="200"/>
      <c r="AC199" s="200"/>
      <c r="AD199" s="200"/>
      <c r="AE199" s="200"/>
      <c r="AF199" s="200"/>
      <c r="AG199" s="200"/>
      <c r="AH199" s="200"/>
      <c r="AI199" s="200"/>
      <c r="AJ199" s="200"/>
      <c r="AK199" s="200"/>
    </row>
    <row r="200" customFormat="false" ht="16.5" hidden="false" customHeight="true" outlineLevel="0" collapsed="false">
      <c r="B200" s="194" t="n">
        <v>181</v>
      </c>
      <c r="C200" s="187" t="s">
        <v>227</v>
      </c>
      <c r="D200" s="188" t="n">
        <v>122380.47</v>
      </c>
      <c r="E200" s="189" t="n">
        <v>11922.1705</v>
      </c>
      <c r="F200" s="190" t="n">
        <v>22136.9139</v>
      </c>
      <c r="G200" s="191"/>
      <c r="H200" s="192" t="n">
        <v>88321.3856</v>
      </c>
      <c r="I200" s="193" t="s">
        <v>35</v>
      </c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200"/>
      <c r="AC200" s="200"/>
      <c r="AD200" s="200"/>
      <c r="AE200" s="200"/>
      <c r="AF200" s="200"/>
      <c r="AG200" s="200"/>
      <c r="AH200" s="200"/>
      <c r="AI200" s="200"/>
      <c r="AJ200" s="200"/>
      <c r="AK200" s="200"/>
    </row>
    <row r="201" customFormat="false" ht="16.5" hidden="false" customHeight="true" outlineLevel="0" collapsed="false">
      <c r="B201" s="194" t="n">
        <v>182</v>
      </c>
      <c r="C201" s="187" t="s">
        <v>228</v>
      </c>
      <c r="D201" s="188" t="n">
        <v>122380.47</v>
      </c>
      <c r="E201" s="189" t="n">
        <v>11910.6685</v>
      </c>
      <c r="F201" s="190" t="n">
        <v>22097.8071</v>
      </c>
      <c r="G201" s="191"/>
      <c r="H201" s="192" t="n">
        <v>88371.9944</v>
      </c>
      <c r="I201" s="193" t="s">
        <v>35</v>
      </c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200"/>
      <c r="AC201" s="200"/>
      <c r="AD201" s="200"/>
      <c r="AE201" s="200"/>
      <c r="AF201" s="200"/>
      <c r="AG201" s="200"/>
      <c r="AH201" s="200"/>
      <c r="AI201" s="200"/>
      <c r="AJ201" s="200"/>
      <c r="AK201" s="200"/>
    </row>
    <row r="202" customFormat="false" ht="16.5" hidden="false" customHeight="true" outlineLevel="0" collapsed="false">
      <c r="B202" s="186" t="n">
        <v>183</v>
      </c>
      <c r="C202" s="187" t="s">
        <v>229</v>
      </c>
      <c r="D202" s="188" t="n">
        <v>117599.16</v>
      </c>
      <c r="E202" s="189" t="n">
        <v>11287.2645</v>
      </c>
      <c r="F202" s="190" t="n">
        <v>20647.6169</v>
      </c>
      <c r="G202" s="191"/>
      <c r="H202" s="192" t="n">
        <v>85664.2786</v>
      </c>
      <c r="I202" s="193" t="s">
        <v>35</v>
      </c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</row>
    <row r="203" customFormat="false" ht="16.5" hidden="false" customHeight="true" outlineLevel="0" collapsed="false">
      <c r="B203" s="194" t="n">
        <v>184</v>
      </c>
      <c r="C203" s="187" t="s">
        <v>230</v>
      </c>
      <c r="D203" s="188" t="n">
        <v>113966.08</v>
      </c>
      <c r="E203" s="189" t="n">
        <v>10844.509</v>
      </c>
      <c r="F203" s="190" t="n">
        <v>19650.8794</v>
      </c>
      <c r="G203" s="191"/>
      <c r="H203" s="192" t="n">
        <v>83470.6916</v>
      </c>
      <c r="I203" s="193" t="s">
        <v>35</v>
      </c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</row>
    <row r="204" customFormat="false" ht="16.5" hidden="false" customHeight="true" outlineLevel="0" collapsed="false">
      <c r="B204" s="194"/>
      <c r="C204" s="187"/>
      <c r="D204" s="188"/>
      <c r="E204" s="189"/>
      <c r="F204" s="190"/>
      <c r="G204" s="191"/>
      <c r="H204" s="196" t="n">
        <f aca="false">SUM(H198:H203)</f>
        <v>548943.46</v>
      </c>
      <c r="I204" s="193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</row>
    <row r="205" customFormat="false" ht="16.5" hidden="false" customHeight="true" outlineLevel="0" collapsed="false">
      <c r="B205" s="194" t="n">
        <v>185</v>
      </c>
      <c r="C205" s="187" t="s">
        <v>231</v>
      </c>
      <c r="D205" s="188" t="n">
        <v>0</v>
      </c>
      <c r="E205" s="189" t="n">
        <v>0</v>
      </c>
      <c r="F205" s="190" t="n">
        <v>0</v>
      </c>
      <c r="G205" s="191"/>
      <c r="H205" s="192" t="n">
        <v>0</v>
      </c>
      <c r="I205" s="193" t="s">
        <v>35</v>
      </c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</row>
    <row r="206" customFormat="false" ht="16.5" hidden="false" customHeight="true" outlineLevel="0" collapsed="false">
      <c r="B206" s="194" t="n">
        <v>186</v>
      </c>
      <c r="C206" s="187" t="s">
        <v>232</v>
      </c>
      <c r="D206" s="188" t="n">
        <v>127748.15</v>
      </c>
      <c r="E206" s="189" t="n">
        <v>12321.6085</v>
      </c>
      <c r="F206" s="190" t="n">
        <v>22743.5279</v>
      </c>
      <c r="G206" s="191"/>
      <c r="H206" s="192" t="n">
        <v>92683.0136</v>
      </c>
      <c r="I206" s="193" t="s">
        <v>35</v>
      </c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</row>
    <row r="207" customFormat="false" ht="16.5" hidden="false" customHeight="true" outlineLevel="0" collapsed="false">
      <c r="B207" s="194" t="n">
        <v>187</v>
      </c>
      <c r="C207" s="187" t="s">
        <v>233</v>
      </c>
      <c r="D207" s="188" t="n">
        <v>166710.44</v>
      </c>
      <c r="E207" s="189" t="n">
        <v>16513.1845</v>
      </c>
      <c r="F207" s="190" t="n">
        <v>31493.5095</v>
      </c>
      <c r="G207" s="191"/>
      <c r="H207" s="192" t="n">
        <v>118703.746</v>
      </c>
      <c r="I207" s="193" t="s">
        <v>35</v>
      </c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200"/>
      <c r="AC207" s="200"/>
      <c r="AD207" s="200"/>
      <c r="AE207" s="200"/>
      <c r="AF207" s="200"/>
      <c r="AG207" s="200"/>
      <c r="AH207" s="200"/>
      <c r="AI207" s="200"/>
      <c r="AJ207" s="200"/>
      <c r="AK207" s="200"/>
    </row>
    <row r="208" customFormat="false" ht="16.5" hidden="false" customHeight="true" outlineLevel="0" collapsed="false">
      <c r="B208" s="194" t="n">
        <v>188</v>
      </c>
      <c r="C208" s="187" t="s">
        <v>234</v>
      </c>
      <c r="D208" s="188" t="n">
        <v>122077.24</v>
      </c>
      <c r="E208" s="189" t="n">
        <v>11904.8605</v>
      </c>
      <c r="F208" s="190" t="n">
        <v>22120.5121</v>
      </c>
      <c r="G208" s="191"/>
      <c r="H208" s="192" t="n">
        <v>88051.8674</v>
      </c>
      <c r="I208" s="193" t="s">
        <v>35</v>
      </c>
      <c r="J208" s="200"/>
      <c r="K208" s="200"/>
      <c r="L208" s="200"/>
      <c r="M208" s="200"/>
      <c r="N208" s="200"/>
      <c r="O208" s="200"/>
      <c r="P208" s="200"/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200"/>
      <c r="AC208" s="200"/>
      <c r="AD208" s="200"/>
      <c r="AE208" s="200"/>
      <c r="AF208" s="200"/>
      <c r="AG208" s="200"/>
      <c r="AH208" s="200"/>
      <c r="AI208" s="200"/>
      <c r="AJ208" s="200"/>
      <c r="AK208" s="200"/>
    </row>
    <row r="209" customFormat="false" ht="16.5" hidden="false" customHeight="true" outlineLevel="0" collapsed="false">
      <c r="B209" s="194" t="n">
        <v>189</v>
      </c>
      <c r="C209" s="187" t="s">
        <v>235</v>
      </c>
      <c r="D209" s="188" t="n">
        <v>135977.58</v>
      </c>
      <c r="E209" s="189" t="n">
        <v>13046.735</v>
      </c>
      <c r="F209" s="190" t="n">
        <v>24056.8378</v>
      </c>
      <c r="G209" s="191"/>
      <c r="H209" s="192" t="n">
        <v>98874.0072</v>
      </c>
      <c r="I209" s="193" t="s">
        <v>35</v>
      </c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0"/>
      <c r="AG209" s="200"/>
      <c r="AH209" s="200"/>
      <c r="AI209" s="200"/>
      <c r="AJ209" s="200"/>
      <c r="AK209" s="200"/>
    </row>
    <row r="210" customFormat="false" ht="16.5" hidden="false" customHeight="true" outlineLevel="0" collapsed="false">
      <c r="B210" s="186" t="n">
        <v>190</v>
      </c>
      <c r="C210" s="187" t="s">
        <v>236</v>
      </c>
      <c r="D210" s="188" t="n">
        <v>125160.12</v>
      </c>
      <c r="E210" s="189" t="n">
        <v>12210.499</v>
      </c>
      <c r="F210" s="190" t="n">
        <v>22728.0798</v>
      </c>
      <c r="G210" s="191"/>
      <c r="H210" s="192" t="n">
        <v>90221.5412</v>
      </c>
      <c r="I210" s="193" t="s">
        <v>35</v>
      </c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0"/>
      <c r="AG210" s="200"/>
      <c r="AH210" s="200"/>
      <c r="AI210" s="200"/>
      <c r="AJ210" s="200"/>
      <c r="AK210" s="200"/>
    </row>
    <row r="211" customFormat="false" ht="16.5" hidden="false" customHeight="true" outlineLevel="0" collapsed="false">
      <c r="B211" s="194" t="n">
        <v>191</v>
      </c>
      <c r="C211" s="187" t="s">
        <v>237</v>
      </c>
      <c r="D211" s="188" t="n">
        <v>103724.45</v>
      </c>
      <c r="E211" s="189" t="n">
        <v>9879.102</v>
      </c>
      <c r="F211" s="190" t="n">
        <v>17802.3238</v>
      </c>
      <c r="G211" s="191"/>
      <c r="H211" s="192" t="n">
        <v>76043.0242</v>
      </c>
      <c r="I211" s="193" t="s">
        <v>35</v>
      </c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00"/>
      <c r="AG211" s="200"/>
      <c r="AH211" s="200"/>
      <c r="AI211" s="200"/>
      <c r="AJ211" s="200"/>
      <c r="AK211" s="200"/>
    </row>
    <row r="212" s="198" customFormat="true" ht="16.5" hidden="false" customHeight="true" outlineLevel="0" collapsed="false">
      <c r="B212" s="194" t="n">
        <v>192</v>
      </c>
      <c r="C212" s="187" t="s">
        <v>238</v>
      </c>
      <c r="D212" s="188" t="n">
        <v>121054.66</v>
      </c>
      <c r="E212" s="189" t="n">
        <v>11652.2595</v>
      </c>
      <c r="F212" s="190" t="n">
        <v>21404.8299</v>
      </c>
      <c r="G212" s="191"/>
      <c r="H212" s="192" t="n">
        <v>87997.5706</v>
      </c>
      <c r="I212" s="193" t="s">
        <v>35</v>
      </c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00"/>
      <c r="AG212" s="200"/>
      <c r="AH212" s="200"/>
      <c r="AI212" s="200"/>
      <c r="AJ212" s="200"/>
      <c r="AK212" s="200"/>
    </row>
    <row r="213" customFormat="false" ht="16.5" hidden="false" customHeight="true" outlineLevel="0" collapsed="false">
      <c r="B213" s="186" t="n">
        <v>193</v>
      </c>
      <c r="C213" s="187" t="s">
        <v>239</v>
      </c>
      <c r="D213" s="188" t="n">
        <v>127767.65</v>
      </c>
      <c r="E213" s="189" t="n">
        <v>12323.5585</v>
      </c>
      <c r="F213" s="190" t="n">
        <v>22747.4279</v>
      </c>
      <c r="G213" s="191"/>
      <c r="H213" s="192" t="n">
        <v>92696.6636</v>
      </c>
      <c r="I213" s="193" t="s">
        <v>35</v>
      </c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00"/>
      <c r="AG213" s="200"/>
      <c r="AH213" s="200"/>
      <c r="AI213" s="200"/>
      <c r="AJ213" s="200"/>
      <c r="AK213" s="200"/>
    </row>
    <row r="214" customFormat="false" ht="16.5" hidden="false" customHeight="true" outlineLevel="0" collapsed="false">
      <c r="B214" s="194" t="n">
        <v>194</v>
      </c>
      <c r="C214" s="187" t="s">
        <v>240</v>
      </c>
      <c r="D214" s="188" t="n">
        <v>95950.87</v>
      </c>
      <c r="E214" s="189" t="n">
        <v>9063.585</v>
      </c>
      <c r="F214" s="190" t="n">
        <v>16117.8672</v>
      </c>
      <c r="G214" s="191"/>
      <c r="H214" s="192" t="n">
        <v>70769.4178</v>
      </c>
      <c r="I214" s="193" t="s">
        <v>35</v>
      </c>
      <c r="J214" s="200"/>
      <c r="K214" s="200"/>
      <c r="L214" s="200"/>
      <c r="M214" s="200"/>
      <c r="N214" s="200"/>
      <c r="O214" s="200"/>
      <c r="P214" s="200"/>
      <c r="Q214" s="200"/>
      <c r="R214" s="200"/>
      <c r="S214" s="200"/>
      <c r="T214" s="200"/>
      <c r="U214" s="200"/>
      <c r="V214" s="200"/>
      <c r="W214" s="200"/>
      <c r="X214" s="200"/>
      <c r="Y214" s="200"/>
      <c r="Z214" s="200"/>
      <c r="AA214" s="200"/>
      <c r="AB214" s="200"/>
      <c r="AC214" s="200"/>
      <c r="AD214" s="200"/>
      <c r="AE214" s="200"/>
      <c r="AF214" s="200"/>
      <c r="AG214" s="200"/>
      <c r="AH214" s="200"/>
      <c r="AI214" s="200"/>
      <c r="AJ214" s="200"/>
      <c r="AK214" s="200"/>
    </row>
    <row r="215" s="197" customFormat="true" ht="16.5" hidden="false" customHeight="true" outlineLevel="0" collapsed="false">
      <c r="B215" s="194" t="n">
        <v>195</v>
      </c>
      <c r="C215" s="187" t="s">
        <v>241</v>
      </c>
      <c r="D215" s="188" t="n">
        <v>125160.12</v>
      </c>
      <c r="E215" s="189" t="n">
        <v>12062.8055</v>
      </c>
      <c r="F215" s="190" t="n">
        <v>22225.9219</v>
      </c>
      <c r="G215" s="191"/>
      <c r="H215" s="192" t="n">
        <v>90871.3926</v>
      </c>
      <c r="I215" s="193" t="s">
        <v>35</v>
      </c>
      <c r="J215" s="200"/>
      <c r="K215" s="200"/>
      <c r="L215" s="200"/>
      <c r="M215" s="200"/>
      <c r="N215" s="200"/>
      <c r="O215" s="200"/>
      <c r="P215" s="200"/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200"/>
      <c r="AC215" s="200"/>
      <c r="AD215" s="200"/>
      <c r="AE215" s="200"/>
      <c r="AF215" s="200"/>
      <c r="AG215" s="200"/>
      <c r="AH215" s="200"/>
      <c r="AI215" s="200"/>
      <c r="AJ215" s="200"/>
      <c r="AK215" s="200"/>
    </row>
    <row r="216" customFormat="false" ht="16.5" hidden="false" customHeight="true" outlineLevel="0" collapsed="false">
      <c r="B216" s="194" t="n">
        <v>196</v>
      </c>
      <c r="C216" s="195" t="s">
        <v>242</v>
      </c>
      <c r="D216" s="188" t="n">
        <v>36078.07</v>
      </c>
      <c r="E216" s="189" t="n">
        <v>2882.6925</v>
      </c>
      <c r="F216" s="190" t="n">
        <v>3402.156</v>
      </c>
      <c r="G216" s="191"/>
      <c r="H216" s="192" t="n">
        <v>29793.2215</v>
      </c>
      <c r="I216" s="193" t="s">
        <v>35</v>
      </c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  <c r="AC216" s="200"/>
      <c r="AD216" s="200"/>
      <c r="AE216" s="200"/>
      <c r="AF216" s="200"/>
      <c r="AG216" s="200"/>
      <c r="AH216" s="200"/>
      <c r="AI216" s="200"/>
      <c r="AJ216" s="200"/>
      <c r="AK216" s="200"/>
    </row>
    <row r="217" customFormat="false" ht="16.5" hidden="false" customHeight="true" outlineLevel="0" collapsed="false">
      <c r="B217" s="194" t="n">
        <v>197</v>
      </c>
      <c r="C217" s="187" t="s">
        <v>243</v>
      </c>
      <c r="D217" s="188" t="n">
        <v>92824.23</v>
      </c>
      <c r="E217" s="189" t="n">
        <v>8753.9375</v>
      </c>
      <c r="F217" s="190" t="n">
        <v>15502.7953</v>
      </c>
      <c r="G217" s="191"/>
      <c r="H217" s="192" t="n">
        <v>68567.4972</v>
      </c>
      <c r="I217" s="193" t="s">
        <v>35</v>
      </c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</row>
    <row r="218" customFormat="false" ht="16.5" hidden="false" customHeight="true" outlineLevel="0" collapsed="false">
      <c r="B218" s="194" t="n">
        <v>198</v>
      </c>
      <c r="C218" s="187" t="s">
        <v>244</v>
      </c>
      <c r="D218" s="188" t="n">
        <v>108988.62</v>
      </c>
      <c r="E218" s="189" t="n">
        <v>10405.519</v>
      </c>
      <c r="F218" s="190" t="n">
        <v>18855.1578</v>
      </c>
      <c r="G218" s="191"/>
      <c r="H218" s="192" t="n">
        <v>79727.9432</v>
      </c>
      <c r="I218" s="193" t="s">
        <v>35</v>
      </c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200"/>
      <c r="AJ218" s="200"/>
      <c r="AK218" s="200"/>
    </row>
    <row r="219" customFormat="false" ht="16.5" hidden="false" customHeight="true" outlineLevel="0" collapsed="false">
      <c r="B219" s="194"/>
      <c r="C219" s="187"/>
      <c r="D219" s="188"/>
      <c r="E219" s="189"/>
      <c r="F219" s="190"/>
      <c r="G219" s="191"/>
      <c r="H219" s="196" t="n">
        <f aca="false">SUM(H205:H218)</f>
        <v>1085000.9061</v>
      </c>
      <c r="I219" s="193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  <c r="AC219" s="200"/>
      <c r="AD219" s="200"/>
      <c r="AE219" s="200"/>
      <c r="AF219" s="200"/>
      <c r="AG219" s="200"/>
      <c r="AH219" s="200"/>
      <c r="AI219" s="200"/>
      <c r="AJ219" s="200"/>
      <c r="AK219" s="200"/>
    </row>
    <row r="220" customFormat="false" ht="16.5" hidden="false" customHeight="true" outlineLevel="0" collapsed="false">
      <c r="B220" s="194" t="n">
        <v>199</v>
      </c>
      <c r="C220" s="187" t="s">
        <v>245</v>
      </c>
      <c r="D220" s="188" t="n">
        <v>89450.51</v>
      </c>
      <c r="E220" s="189" t="n">
        <v>8512.651</v>
      </c>
      <c r="F220" s="190" t="n">
        <v>15154.742</v>
      </c>
      <c r="G220" s="191"/>
      <c r="H220" s="192" t="n">
        <v>65783.117</v>
      </c>
      <c r="I220" s="193" t="s">
        <v>35</v>
      </c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</row>
    <row r="221" customFormat="false" ht="16.5" hidden="false" customHeight="true" outlineLevel="0" collapsed="false">
      <c r="B221" s="186" t="n">
        <v>200</v>
      </c>
      <c r="C221" s="187" t="s">
        <v>246</v>
      </c>
      <c r="D221" s="188" t="n">
        <v>88180.57</v>
      </c>
      <c r="E221" s="189" t="n">
        <v>8294.313</v>
      </c>
      <c r="F221" s="190" t="n">
        <v>14590.1844</v>
      </c>
      <c r="G221" s="191"/>
      <c r="H221" s="192" t="n">
        <v>65296.0726</v>
      </c>
      <c r="I221" s="193" t="s">
        <v>35</v>
      </c>
      <c r="J221" s="200"/>
      <c r="K221" s="200"/>
      <c r="L221" s="200"/>
      <c r="M221" s="200"/>
      <c r="N221" s="200"/>
      <c r="O221" s="200"/>
      <c r="P221" s="200"/>
      <c r="Q221" s="200"/>
      <c r="R221" s="200"/>
      <c r="S221" s="200"/>
      <c r="T221" s="200"/>
      <c r="U221" s="200"/>
      <c r="V221" s="200"/>
      <c r="W221" s="200"/>
      <c r="X221" s="200"/>
      <c r="Y221" s="200"/>
      <c r="Z221" s="200"/>
      <c r="AA221" s="200"/>
      <c r="AB221" s="200"/>
      <c r="AC221" s="200"/>
      <c r="AD221" s="200"/>
      <c r="AE221" s="200"/>
      <c r="AF221" s="200"/>
      <c r="AG221" s="200"/>
      <c r="AH221" s="200"/>
      <c r="AI221" s="200"/>
      <c r="AJ221" s="200"/>
      <c r="AK221" s="200"/>
    </row>
    <row r="222" customFormat="false" ht="16.5" hidden="false" customHeight="true" outlineLevel="0" collapsed="false">
      <c r="B222" s="194" t="n">
        <v>201</v>
      </c>
      <c r="C222" s="187" t="s">
        <v>247</v>
      </c>
      <c r="D222" s="188" t="n">
        <v>86993.34</v>
      </c>
      <c r="E222" s="189" t="n">
        <v>8165.9535</v>
      </c>
      <c r="F222" s="190" t="n">
        <v>14319.9743</v>
      </c>
      <c r="G222" s="191"/>
      <c r="H222" s="192" t="n">
        <v>64507.4122</v>
      </c>
      <c r="I222" s="193" t="s">
        <v>35</v>
      </c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</row>
    <row r="223" customFormat="false" ht="16.5" hidden="false" customHeight="true" outlineLevel="0" collapsed="false">
      <c r="B223" s="194" t="n">
        <v>202</v>
      </c>
      <c r="C223" s="187" t="s">
        <v>248</v>
      </c>
      <c r="D223" s="188" t="n">
        <v>84536.16</v>
      </c>
      <c r="E223" s="189" t="n">
        <v>8002.432</v>
      </c>
      <c r="F223" s="190" t="n">
        <v>14108.0064</v>
      </c>
      <c r="G223" s="191"/>
      <c r="H223" s="192" t="n">
        <v>62425.7216</v>
      </c>
      <c r="I223" s="193" t="s">
        <v>35</v>
      </c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  <c r="AC223" s="200"/>
      <c r="AD223" s="200"/>
      <c r="AE223" s="200"/>
      <c r="AF223" s="200"/>
      <c r="AG223" s="200"/>
      <c r="AH223" s="200"/>
      <c r="AI223" s="200"/>
      <c r="AJ223" s="200"/>
      <c r="AK223" s="200"/>
    </row>
    <row r="224" customFormat="false" ht="16.5" hidden="false" customHeight="true" outlineLevel="0" collapsed="false">
      <c r="B224" s="194" t="n">
        <v>203</v>
      </c>
      <c r="C224" s="187" t="s">
        <v>249</v>
      </c>
      <c r="D224" s="188" t="n">
        <v>101224.45</v>
      </c>
      <c r="E224" s="189" t="n">
        <v>9618.615</v>
      </c>
      <c r="F224" s="190" t="n">
        <v>17266.668</v>
      </c>
      <c r="G224" s="191"/>
      <c r="H224" s="192" t="n">
        <v>74339.167</v>
      </c>
      <c r="I224" s="193" t="s">
        <v>35</v>
      </c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  <c r="AC224" s="200"/>
      <c r="AD224" s="200"/>
      <c r="AE224" s="200"/>
      <c r="AF224" s="200"/>
      <c r="AG224" s="200"/>
      <c r="AH224" s="200"/>
      <c r="AI224" s="200"/>
      <c r="AJ224" s="200"/>
      <c r="AK224" s="200"/>
    </row>
    <row r="225" customFormat="false" ht="16.5" hidden="false" customHeight="true" outlineLevel="0" collapsed="false">
      <c r="B225" s="194" t="n">
        <v>204</v>
      </c>
      <c r="C225" s="187" t="s">
        <v>250</v>
      </c>
      <c r="D225" s="188" t="n">
        <v>122552.58</v>
      </c>
      <c r="E225" s="189" t="n">
        <v>11821.838</v>
      </c>
      <c r="F225" s="190" t="n">
        <v>21771.688</v>
      </c>
      <c r="G225" s="191"/>
      <c r="H225" s="192" t="n">
        <v>88959.054</v>
      </c>
      <c r="I225" s="193" t="s">
        <v>35</v>
      </c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</row>
    <row r="226" customFormat="false" ht="16.5" hidden="false" customHeight="true" outlineLevel="0" collapsed="false">
      <c r="B226" s="194" t="n">
        <v>205</v>
      </c>
      <c r="C226" s="187" t="s">
        <v>251</v>
      </c>
      <c r="D226" s="188" t="n">
        <v>125160.18</v>
      </c>
      <c r="E226" s="189" t="n">
        <v>12104.6755</v>
      </c>
      <c r="F226" s="190" t="n">
        <v>22368.2715</v>
      </c>
      <c r="G226" s="191"/>
      <c r="H226" s="192" t="n">
        <v>90687.233</v>
      </c>
      <c r="I226" s="193" t="s">
        <v>35</v>
      </c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  <c r="AC226" s="200"/>
      <c r="AD226" s="200"/>
      <c r="AE226" s="200"/>
      <c r="AF226" s="200"/>
      <c r="AG226" s="200"/>
      <c r="AH226" s="200"/>
      <c r="AI226" s="200"/>
      <c r="AJ226" s="200"/>
      <c r="AK226" s="200"/>
    </row>
    <row r="227" customFormat="false" ht="16.5" hidden="false" customHeight="true" outlineLevel="0" collapsed="false">
      <c r="B227" s="194" t="n">
        <v>206</v>
      </c>
      <c r="C227" s="187" t="s">
        <v>252</v>
      </c>
      <c r="D227" s="188" t="n">
        <v>127182.2</v>
      </c>
      <c r="E227" s="189" t="n">
        <v>12265.0135</v>
      </c>
      <c r="F227" s="190" t="n">
        <v>22630.3379</v>
      </c>
      <c r="G227" s="191"/>
      <c r="H227" s="192" t="n">
        <v>92286.8486</v>
      </c>
      <c r="I227" s="193" t="s">
        <v>35</v>
      </c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  <c r="AC227" s="200"/>
      <c r="AD227" s="200"/>
      <c r="AE227" s="200"/>
      <c r="AF227" s="200"/>
      <c r="AG227" s="200"/>
      <c r="AH227" s="200"/>
      <c r="AI227" s="200"/>
      <c r="AJ227" s="200"/>
      <c r="AK227" s="200"/>
    </row>
    <row r="228" customFormat="false" ht="16.5" hidden="false" customHeight="true" outlineLevel="0" collapsed="false">
      <c r="B228" s="186" t="n">
        <v>207</v>
      </c>
      <c r="C228" s="187" t="s">
        <v>253</v>
      </c>
      <c r="D228" s="188" t="n">
        <v>167736.97</v>
      </c>
      <c r="E228" s="189" t="n">
        <v>16330.701</v>
      </c>
      <c r="F228" s="190" t="n">
        <v>30776.0076</v>
      </c>
      <c r="G228" s="191"/>
      <c r="H228" s="192" t="n">
        <v>120630.2614</v>
      </c>
      <c r="I228" s="193" t="s">
        <v>35</v>
      </c>
      <c r="J228" s="200"/>
      <c r="K228" s="200"/>
      <c r="L228" s="200"/>
      <c r="M228" s="200"/>
      <c r="N228" s="200"/>
      <c r="O228" s="200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  <c r="AC228" s="200"/>
      <c r="AD228" s="200"/>
      <c r="AE228" s="200"/>
      <c r="AF228" s="200"/>
      <c r="AG228" s="200"/>
      <c r="AH228" s="200"/>
      <c r="AI228" s="200"/>
      <c r="AJ228" s="200"/>
      <c r="AK228" s="200"/>
    </row>
    <row r="229" customFormat="false" ht="16.5" hidden="false" customHeight="true" outlineLevel="0" collapsed="false">
      <c r="B229" s="194" t="n">
        <v>208</v>
      </c>
      <c r="C229" s="187" t="s">
        <v>254</v>
      </c>
      <c r="D229" s="188" t="n">
        <v>120233.65</v>
      </c>
      <c r="E229" s="189" t="n">
        <v>11779.4625</v>
      </c>
      <c r="F229" s="190" t="n">
        <v>21940.0225</v>
      </c>
      <c r="G229" s="191"/>
      <c r="H229" s="192" t="n">
        <v>86514.165</v>
      </c>
      <c r="I229" s="193" t="s">
        <v>35</v>
      </c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</row>
    <row r="230" customFormat="false" ht="16.5" hidden="false" customHeight="true" outlineLevel="0" collapsed="false">
      <c r="B230" s="194" t="n">
        <v>209</v>
      </c>
      <c r="C230" s="187" t="s">
        <v>255</v>
      </c>
      <c r="D230" s="188" t="n">
        <v>44195.22</v>
      </c>
      <c r="E230" s="189" t="n">
        <v>3669.522</v>
      </c>
      <c r="F230" s="190" t="n">
        <v>4926.044</v>
      </c>
      <c r="G230" s="191"/>
      <c r="H230" s="192" t="n">
        <v>35599.654</v>
      </c>
      <c r="I230" s="193" t="s">
        <v>35</v>
      </c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</row>
    <row r="231" customFormat="false" ht="16.5" hidden="false" customHeight="true" outlineLevel="0" collapsed="false">
      <c r="B231" s="194"/>
      <c r="C231" s="187"/>
      <c r="D231" s="188"/>
      <c r="E231" s="189"/>
      <c r="F231" s="190"/>
      <c r="G231" s="191"/>
      <c r="H231" s="196" t="n">
        <f aca="false">SUM(H220:H230)</f>
        <v>847028.7064</v>
      </c>
      <c r="I231" s="193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200"/>
      <c r="AA231" s="200"/>
      <c r="AB231" s="200"/>
      <c r="AC231" s="200"/>
      <c r="AD231" s="200"/>
      <c r="AE231" s="200"/>
      <c r="AF231" s="200"/>
      <c r="AG231" s="200"/>
      <c r="AH231" s="200"/>
      <c r="AI231" s="200"/>
      <c r="AJ231" s="200"/>
      <c r="AK231" s="200"/>
    </row>
    <row r="232" customFormat="false" ht="16.5" hidden="false" customHeight="true" outlineLevel="0" collapsed="false">
      <c r="B232" s="194" t="n">
        <v>210</v>
      </c>
      <c r="C232" s="187" t="s">
        <v>256</v>
      </c>
      <c r="D232" s="188" t="n">
        <v>93002.74</v>
      </c>
      <c r="E232" s="189" t="n">
        <v>8725.3055</v>
      </c>
      <c r="F232" s="190" t="n">
        <v>15380.4551</v>
      </c>
      <c r="G232" s="191"/>
      <c r="H232" s="192" t="n">
        <v>68896.9794</v>
      </c>
      <c r="I232" s="193" t="s">
        <v>35</v>
      </c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200"/>
      <c r="Z232" s="200"/>
      <c r="AA232" s="200"/>
      <c r="AB232" s="200"/>
      <c r="AC232" s="200"/>
      <c r="AD232" s="200"/>
      <c r="AE232" s="200"/>
      <c r="AF232" s="200"/>
      <c r="AG232" s="200"/>
      <c r="AH232" s="200"/>
      <c r="AI232" s="200"/>
      <c r="AJ232" s="200"/>
      <c r="AK232" s="200"/>
    </row>
    <row r="233" customFormat="false" ht="16.5" hidden="false" customHeight="true" outlineLevel="0" collapsed="false">
      <c r="B233" s="194" t="n">
        <v>211</v>
      </c>
      <c r="C233" s="187" t="s">
        <v>257</v>
      </c>
      <c r="D233" s="188" t="n">
        <v>174550.64</v>
      </c>
      <c r="E233" s="189" t="n">
        <v>17127.2835</v>
      </c>
      <c r="F233" s="190" t="n">
        <v>32530.4743</v>
      </c>
      <c r="G233" s="191"/>
      <c r="H233" s="192" t="n">
        <v>124892.8822</v>
      </c>
      <c r="I233" s="193" t="s">
        <v>35</v>
      </c>
      <c r="J233" s="200"/>
      <c r="K233" s="200"/>
      <c r="L233" s="200"/>
      <c r="M233" s="200"/>
      <c r="N233" s="200"/>
      <c r="O233" s="200"/>
      <c r="P233" s="200"/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200"/>
      <c r="AC233" s="200"/>
      <c r="AD233" s="200"/>
      <c r="AE233" s="200"/>
      <c r="AF233" s="200"/>
      <c r="AG233" s="200"/>
      <c r="AH233" s="200"/>
      <c r="AI233" s="200"/>
      <c r="AJ233" s="200"/>
      <c r="AK233" s="200"/>
    </row>
    <row r="234" customFormat="false" ht="16.5" hidden="false" customHeight="true" outlineLevel="0" collapsed="false">
      <c r="B234" s="194" t="n">
        <v>212</v>
      </c>
      <c r="C234" s="187" t="s">
        <v>258</v>
      </c>
      <c r="D234" s="188" t="n">
        <v>159209.91</v>
      </c>
      <c r="E234" s="189" t="n">
        <v>15554.3855</v>
      </c>
      <c r="F234" s="190" t="n">
        <v>29330.3233</v>
      </c>
      <c r="G234" s="191"/>
      <c r="H234" s="192" t="n">
        <v>114325.2012</v>
      </c>
      <c r="I234" s="193" t="s">
        <v>35</v>
      </c>
      <c r="J234" s="200"/>
      <c r="K234" s="200"/>
      <c r="L234" s="200"/>
      <c r="M234" s="200"/>
      <c r="N234" s="200"/>
      <c r="O234" s="200"/>
      <c r="P234" s="200"/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200"/>
      <c r="AC234" s="200"/>
      <c r="AD234" s="200"/>
      <c r="AE234" s="200"/>
      <c r="AF234" s="200"/>
      <c r="AG234" s="200"/>
      <c r="AH234" s="200"/>
      <c r="AI234" s="200"/>
      <c r="AJ234" s="200"/>
      <c r="AK234" s="200"/>
    </row>
    <row r="235" customFormat="false" ht="16.5" hidden="false" customHeight="true" outlineLevel="0" collapsed="false">
      <c r="B235" s="194" t="n">
        <v>213</v>
      </c>
      <c r="C235" s="187" t="s">
        <v>259</v>
      </c>
      <c r="D235" s="188" t="n">
        <v>138590.58</v>
      </c>
      <c r="E235" s="189" t="n">
        <v>13443.9215</v>
      </c>
      <c r="F235" s="190" t="n">
        <v>25041.4519</v>
      </c>
      <c r="G235" s="191"/>
      <c r="H235" s="192" t="n">
        <v>100105.2066</v>
      </c>
      <c r="I235" s="193" t="s">
        <v>35</v>
      </c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  <c r="AC235" s="200"/>
      <c r="AD235" s="200"/>
      <c r="AE235" s="200"/>
      <c r="AF235" s="200"/>
      <c r="AG235" s="200"/>
      <c r="AH235" s="200"/>
      <c r="AI235" s="200"/>
      <c r="AJ235" s="200"/>
      <c r="AK235" s="200"/>
    </row>
    <row r="236" customFormat="false" ht="16.5" hidden="false" customHeight="true" outlineLevel="0" collapsed="false">
      <c r="B236" s="186" t="n">
        <v>214</v>
      </c>
      <c r="C236" s="187" t="s">
        <v>260</v>
      </c>
      <c r="D236" s="188" t="n">
        <v>127041.37</v>
      </c>
      <c r="E236" s="189" t="n">
        <v>12289.0005</v>
      </c>
      <c r="F236" s="190" t="n">
        <v>22731.6099</v>
      </c>
      <c r="G236" s="191"/>
      <c r="H236" s="192" t="n">
        <v>92020.7596</v>
      </c>
      <c r="I236" s="193" t="s">
        <v>35</v>
      </c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200"/>
      <c r="AC236" s="200"/>
      <c r="AD236" s="200"/>
      <c r="AE236" s="200"/>
      <c r="AF236" s="200"/>
      <c r="AG236" s="200"/>
      <c r="AH236" s="200"/>
      <c r="AI236" s="200"/>
      <c r="AJ236" s="200"/>
      <c r="AK236" s="200"/>
    </row>
    <row r="237" customFormat="false" ht="16.5" hidden="false" customHeight="true" outlineLevel="0" collapsed="false">
      <c r="B237" s="194" t="n">
        <v>215</v>
      </c>
      <c r="C237" s="195" t="s">
        <v>261</v>
      </c>
      <c r="D237" s="188" t="n">
        <v>86112.23</v>
      </c>
      <c r="E237" s="189" t="n">
        <v>8196.0865</v>
      </c>
      <c r="F237" s="190" t="n">
        <v>14545.7819</v>
      </c>
      <c r="G237" s="191"/>
      <c r="H237" s="192" t="n">
        <v>63370.3616</v>
      </c>
      <c r="I237" s="193" t="s">
        <v>35</v>
      </c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200"/>
      <c r="AC237" s="200"/>
      <c r="AD237" s="200"/>
      <c r="AE237" s="200"/>
      <c r="AF237" s="200"/>
      <c r="AG237" s="200"/>
      <c r="AH237" s="200"/>
      <c r="AI237" s="200"/>
      <c r="AJ237" s="200"/>
      <c r="AK237" s="200"/>
    </row>
    <row r="238" customFormat="false" ht="16.5" hidden="false" customHeight="true" outlineLevel="0" collapsed="false">
      <c r="B238" s="194" t="n">
        <v>216</v>
      </c>
      <c r="C238" s="195" t="s">
        <v>262</v>
      </c>
      <c r="D238" s="188" t="n">
        <v>37733.93</v>
      </c>
      <c r="E238" s="189" t="n">
        <v>3309.7255</v>
      </c>
      <c r="F238" s="190" t="n">
        <v>4705.1165</v>
      </c>
      <c r="G238" s="191"/>
      <c r="H238" s="192" t="n">
        <v>29719.088</v>
      </c>
      <c r="I238" s="193" t="s">
        <v>35</v>
      </c>
      <c r="J238" s="200"/>
      <c r="K238" s="200"/>
      <c r="L238" s="200"/>
      <c r="M238" s="200"/>
      <c r="N238" s="200"/>
      <c r="O238" s="200"/>
      <c r="P238" s="200"/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200"/>
      <c r="AC238" s="200"/>
      <c r="AD238" s="200"/>
      <c r="AE238" s="200"/>
      <c r="AF238" s="200"/>
      <c r="AG238" s="200"/>
      <c r="AH238" s="200"/>
      <c r="AI238" s="200"/>
      <c r="AJ238" s="200"/>
      <c r="AK238" s="200"/>
    </row>
    <row r="239" customFormat="false" ht="16.5" hidden="false" customHeight="true" outlineLevel="0" collapsed="false">
      <c r="B239" s="186" t="n">
        <v>217</v>
      </c>
      <c r="C239" s="195" t="s">
        <v>263</v>
      </c>
      <c r="D239" s="188" t="n">
        <v>7138.85</v>
      </c>
      <c r="E239" s="189" t="n">
        <v>356.9425</v>
      </c>
      <c r="F239" s="190" t="n">
        <v>148.8681</v>
      </c>
      <c r="G239" s="191"/>
      <c r="H239" s="192" t="n">
        <v>6633.0394</v>
      </c>
      <c r="I239" s="193" t="s">
        <v>35</v>
      </c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</row>
    <row r="240" customFormat="false" ht="16.5" hidden="false" customHeight="true" outlineLevel="0" collapsed="false">
      <c r="B240" s="186"/>
      <c r="C240" s="195"/>
      <c r="D240" s="188"/>
      <c r="E240" s="189"/>
      <c r="F240" s="190"/>
      <c r="G240" s="191"/>
      <c r="H240" s="196" t="n">
        <f aca="false">SUM(H232:H239)</f>
        <v>599963.518</v>
      </c>
      <c r="I240" s="193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200"/>
      <c r="AC240" s="200"/>
      <c r="AD240" s="200"/>
      <c r="AE240" s="200"/>
      <c r="AF240" s="200"/>
      <c r="AG240" s="200"/>
      <c r="AH240" s="200"/>
      <c r="AI240" s="200"/>
      <c r="AJ240" s="200"/>
      <c r="AK240" s="200"/>
    </row>
    <row r="241" customFormat="false" ht="16.5" hidden="false" customHeight="true" outlineLevel="0" collapsed="false">
      <c r="B241" s="194" t="n">
        <v>218</v>
      </c>
      <c r="C241" s="187" t="s">
        <v>264</v>
      </c>
      <c r="D241" s="188" t="n">
        <v>82350.99</v>
      </c>
      <c r="E241" s="189" t="n">
        <v>7684.076</v>
      </c>
      <c r="F241" s="190" t="n">
        <v>13331.5198</v>
      </c>
      <c r="G241" s="191"/>
      <c r="H241" s="192" t="n">
        <v>61335.3942</v>
      </c>
      <c r="I241" s="193" t="s">
        <v>35</v>
      </c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200"/>
      <c r="AC241" s="200"/>
      <c r="AD241" s="200"/>
      <c r="AE241" s="200"/>
      <c r="AF241" s="200"/>
      <c r="AG241" s="200"/>
      <c r="AH241" s="200"/>
      <c r="AI241" s="200"/>
      <c r="AJ241" s="200"/>
      <c r="AK241" s="200"/>
    </row>
    <row r="242" customFormat="false" ht="16.5" hidden="false" customHeight="true" outlineLevel="0" collapsed="false">
      <c r="B242" s="194" t="n">
        <v>219</v>
      </c>
      <c r="C242" s="187" t="s">
        <v>265</v>
      </c>
      <c r="D242" s="188" t="n">
        <v>94402.28</v>
      </c>
      <c r="E242" s="189" t="n">
        <v>8918.3235</v>
      </c>
      <c r="F242" s="190" t="n">
        <v>15840.7807</v>
      </c>
      <c r="G242" s="191"/>
      <c r="H242" s="192" t="n">
        <v>69643.1758</v>
      </c>
      <c r="I242" s="193" t="s">
        <v>35</v>
      </c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200"/>
      <c r="AC242" s="200"/>
      <c r="AD242" s="200"/>
      <c r="AE242" s="200"/>
      <c r="AF242" s="200"/>
      <c r="AG242" s="200"/>
      <c r="AH242" s="200"/>
      <c r="AI242" s="200"/>
      <c r="AJ242" s="200"/>
      <c r="AK242" s="200"/>
    </row>
    <row r="243" customFormat="false" ht="16.5" hidden="false" customHeight="true" outlineLevel="0" collapsed="false">
      <c r="B243" s="194" t="n">
        <v>220</v>
      </c>
      <c r="C243" s="187" t="s">
        <v>266</v>
      </c>
      <c r="D243" s="188" t="n">
        <v>138590.58</v>
      </c>
      <c r="E243" s="189" t="n">
        <v>13443.9215</v>
      </c>
      <c r="F243" s="190" t="n">
        <v>25041.4519</v>
      </c>
      <c r="G243" s="191"/>
      <c r="H243" s="192" t="n">
        <v>100105.2066</v>
      </c>
      <c r="I243" s="193" t="s">
        <v>35</v>
      </c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200"/>
      <c r="AC243" s="200"/>
      <c r="AD243" s="200"/>
      <c r="AE243" s="200"/>
      <c r="AF243" s="200"/>
      <c r="AG243" s="200"/>
      <c r="AH243" s="200"/>
      <c r="AI243" s="200"/>
      <c r="AJ243" s="200"/>
      <c r="AK243" s="200"/>
    </row>
    <row r="244" customFormat="false" ht="16.5" hidden="false" customHeight="true" outlineLevel="0" collapsed="false">
      <c r="B244" s="194" t="n">
        <v>221</v>
      </c>
      <c r="C244" s="187" t="s">
        <v>267</v>
      </c>
      <c r="D244" s="188" t="n">
        <v>138590.58</v>
      </c>
      <c r="E244" s="189" t="n">
        <v>13443.9215</v>
      </c>
      <c r="F244" s="190" t="n">
        <v>25041.4519</v>
      </c>
      <c r="G244" s="191"/>
      <c r="H244" s="192" t="n">
        <v>100105.2066</v>
      </c>
      <c r="I244" s="193" t="s">
        <v>35</v>
      </c>
      <c r="J244" s="200"/>
      <c r="K244" s="200"/>
      <c r="L244" s="200"/>
      <c r="M244" s="200"/>
      <c r="N244" s="200"/>
      <c r="O244" s="200"/>
      <c r="P244" s="200"/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200"/>
      <c r="AC244" s="200"/>
      <c r="AD244" s="200"/>
      <c r="AE244" s="200"/>
      <c r="AF244" s="200"/>
      <c r="AG244" s="200"/>
      <c r="AH244" s="200"/>
      <c r="AI244" s="200"/>
      <c r="AJ244" s="200"/>
      <c r="AK244" s="200"/>
    </row>
    <row r="245" customFormat="false" ht="16.5" hidden="false" customHeight="true" outlineLevel="0" collapsed="false">
      <c r="B245" s="194" t="n">
        <v>222</v>
      </c>
      <c r="C245" s="187" t="s">
        <v>268</v>
      </c>
      <c r="D245" s="188" t="n">
        <v>0</v>
      </c>
      <c r="E245" s="189" t="n">
        <v>0</v>
      </c>
      <c r="F245" s="190" t="n">
        <v>0</v>
      </c>
      <c r="G245" s="191"/>
      <c r="H245" s="192" t="n">
        <v>0</v>
      </c>
      <c r="I245" s="193" t="s">
        <v>35</v>
      </c>
      <c r="J245" s="200"/>
      <c r="K245" s="200"/>
      <c r="L245" s="200"/>
      <c r="M245" s="200"/>
      <c r="N245" s="200"/>
      <c r="O245" s="200"/>
      <c r="P245" s="200"/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200"/>
      <c r="AC245" s="200"/>
      <c r="AD245" s="200"/>
      <c r="AE245" s="200"/>
      <c r="AF245" s="200"/>
      <c r="AG245" s="200"/>
      <c r="AH245" s="200"/>
      <c r="AI245" s="200"/>
      <c r="AJ245" s="200"/>
      <c r="AK245" s="200"/>
    </row>
    <row r="246" customFormat="false" ht="16.5" hidden="false" customHeight="true" outlineLevel="0" collapsed="false">
      <c r="B246" s="194" t="n">
        <v>223</v>
      </c>
      <c r="C246" s="195" t="s">
        <v>269</v>
      </c>
      <c r="D246" s="188" t="n">
        <v>26467.35</v>
      </c>
      <c r="E246" s="189" t="n">
        <v>2097.5745</v>
      </c>
      <c r="F246" s="190" t="n">
        <v>2161.1243</v>
      </c>
      <c r="G246" s="191"/>
      <c r="H246" s="192" t="n">
        <v>22208.6512</v>
      </c>
      <c r="I246" s="193" t="s">
        <v>35</v>
      </c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200"/>
      <c r="AC246" s="200"/>
      <c r="AD246" s="200"/>
      <c r="AE246" s="200"/>
      <c r="AF246" s="200"/>
      <c r="AG246" s="200"/>
      <c r="AH246" s="200"/>
      <c r="AI246" s="200"/>
      <c r="AJ246" s="200"/>
      <c r="AK246" s="200"/>
    </row>
    <row r="247" customFormat="false" ht="16.5" hidden="false" customHeight="true" outlineLevel="0" collapsed="false">
      <c r="B247" s="186" t="n">
        <v>224</v>
      </c>
      <c r="C247" s="187" t="s">
        <v>270</v>
      </c>
      <c r="D247" s="188" t="n">
        <v>94942.33</v>
      </c>
      <c r="E247" s="189" t="n">
        <v>8972.3285</v>
      </c>
      <c r="F247" s="190" t="n">
        <v>15948.7907</v>
      </c>
      <c r="G247" s="191"/>
      <c r="H247" s="192" t="n">
        <v>70021.2108</v>
      </c>
      <c r="I247" s="193" t="s">
        <v>35</v>
      </c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200"/>
      <c r="AC247" s="200"/>
      <c r="AD247" s="200"/>
      <c r="AE247" s="200"/>
      <c r="AF247" s="200"/>
      <c r="AG247" s="200"/>
      <c r="AH247" s="200"/>
      <c r="AI247" s="200"/>
      <c r="AJ247" s="200"/>
      <c r="AK247" s="200"/>
    </row>
    <row r="248" customFormat="false" ht="16.5" hidden="false" customHeight="true" outlineLevel="0" collapsed="false">
      <c r="B248" s="194" t="n">
        <v>225</v>
      </c>
      <c r="C248" s="187" t="s">
        <v>271</v>
      </c>
      <c r="D248" s="188" t="n">
        <v>94022.61</v>
      </c>
      <c r="E248" s="189" t="n">
        <v>8880.3565</v>
      </c>
      <c r="F248" s="190" t="n">
        <v>15764.8467</v>
      </c>
      <c r="G248" s="191"/>
      <c r="H248" s="192" t="n">
        <v>69377.4068</v>
      </c>
      <c r="I248" s="193" t="s">
        <v>35</v>
      </c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200"/>
      <c r="AC248" s="200"/>
      <c r="AD248" s="200"/>
      <c r="AE248" s="200"/>
      <c r="AF248" s="200"/>
      <c r="AG248" s="200"/>
      <c r="AH248" s="200"/>
      <c r="AI248" s="200"/>
      <c r="AJ248" s="200"/>
      <c r="AK248" s="200"/>
    </row>
    <row r="249" customFormat="false" ht="16.5" hidden="false" customHeight="true" outlineLevel="0" collapsed="false">
      <c r="B249" s="194"/>
      <c r="C249" s="187"/>
      <c r="D249" s="188"/>
      <c r="E249" s="189"/>
      <c r="F249" s="190"/>
      <c r="G249" s="191"/>
      <c r="H249" s="196" t="n">
        <f aca="false">SUM(H241:H248)</f>
        <v>492796.252</v>
      </c>
      <c r="I249" s="193"/>
      <c r="J249" s="200"/>
      <c r="K249" s="200"/>
      <c r="L249" s="200"/>
      <c r="M249" s="200"/>
      <c r="N249" s="200"/>
      <c r="O249" s="200"/>
      <c r="P249" s="200"/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200"/>
      <c r="AC249" s="200"/>
      <c r="AD249" s="200"/>
      <c r="AE249" s="200"/>
      <c r="AF249" s="200"/>
      <c r="AG249" s="200"/>
      <c r="AH249" s="200"/>
      <c r="AI249" s="200"/>
      <c r="AJ249" s="200"/>
      <c r="AK249" s="200"/>
    </row>
    <row r="250" customFormat="false" ht="16.5" hidden="false" customHeight="true" outlineLevel="0" collapsed="false">
      <c r="B250" s="194" t="n">
        <v>226</v>
      </c>
      <c r="C250" s="187" t="s">
        <v>272</v>
      </c>
      <c r="D250" s="188" t="n">
        <v>158676.25</v>
      </c>
      <c r="E250" s="189" t="n">
        <v>15501.0195</v>
      </c>
      <c r="F250" s="190" t="n">
        <v>29223.5913</v>
      </c>
      <c r="G250" s="191"/>
      <c r="H250" s="192" t="n">
        <v>113951.6392</v>
      </c>
      <c r="I250" s="193" t="s">
        <v>35</v>
      </c>
      <c r="J250" s="200"/>
      <c r="K250" s="200"/>
      <c r="L250" s="200"/>
      <c r="M250" s="200"/>
      <c r="N250" s="200"/>
      <c r="O250" s="200"/>
      <c r="P250" s="200"/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200"/>
      <c r="AC250" s="200"/>
      <c r="AD250" s="200"/>
      <c r="AE250" s="200"/>
      <c r="AF250" s="200"/>
      <c r="AG250" s="200"/>
      <c r="AH250" s="200"/>
      <c r="AI250" s="200"/>
      <c r="AJ250" s="200"/>
      <c r="AK250" s="200"/>
    </row>
    <row r="251" customFormat="false" ht="16.5" hidden="false" customHeight="true" outlineLevel="0" collapsed="false">
      <c r="B251" s="194" t="n">
        <v>227</v>
      </c>
      <c r="C251" s="187" t="s">
        <v>273</v>
      </c>
      <c r="D251" s="188" t="n">
        <v>118619.56</v>
      </c>
      <c r="E251" s="189" t="n">
        <v>11398.2885</v>
      </c>
      <c r="F251" s="190" t="n">
        <v>20882.2425</v>
      </c>
      <c r="G251" s="191"/>
      <c r="H251" s="192" t="n">
        <v>86339.029</v>
      </c>
      <c r="I251" s="193" t="s">
        <v>35</v>
      </c>
      <c r="J251" s="200"/>
      <c r="K251" s="200"/>
      <c r="L251" s="200"/>
      <c r="M251" s="200"/>
      <c r="N251" s="200"/>
      <c r="O251" s="200"/>
      <c r="P251" s="200"/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200"/>
      <c r="AC251" s="200"/>
      <c r="AD251" s="200"/>
      <c r="AE251" s="200"/>
      <c r="AF251" s="200"/>
      <c r="AG251" s="200"/>
      <c r="AH251" s="200"/>
      <c r="AI251" s="200"/>
      <c r="AJ251" s="200"/>
      <c r="AK251" s="200"/>
    </row>
    <row r="252" customFormat="false" ht="16.5" hidden="false" customHeight="true" outlineLevel="0" collapsed="false">
      <c r="B252" s="194" t="n">
        <v>228</v>
      </c>
      <c r="C252" s="187" t="s">
        <v>274</v>
      </c>
      <c r="D252" s="188" t="n">
        <v>118504.98</v>
      </c>
      <c r="E252" s="189" t="n">
        <v>11386.8305</v>
      </c>
      <c r="F252" s="190" t="n">
        <v>20859.3265</v>
      </c>
      <c r="G252" s="191"/>
      <c r="H252" s="192" t="n">
        <v>86258.823</v>
      </c>
      <c r="I252" s="193" t="s">
        <v>35</v>
      </c>
      <c r="J252" s="200"/>
      <c r="K252" s="200"/>
      <c r="L252" s="200"/>
      <c r="M252" s="200"/>
      <c r="N252" s="200"/>
      <c r="O252" s="200"/>
      <c r="P252" s="200"/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200"/>
      <c r="AC252" s="200"/>
      <c r="AD252" s="200"/>
      <c r="AE252" s="200"/>
      <c r="AF252" s="200"/>
      <c r="AG252" s="200"/>
      <c r="AH252" s="200"/>
      <c r="AI252" s="200"/>
      <c r="AJ252" s="200"/>
      <c r="AK252" s="200"/>
    </row>
    <row r="253" s="198" customFormat="true" ht="16.5" hidden="false" customHeight="true" outlineLevel="0" collapsed="false">
      <c r="B253" s="194" t="n">
        <v>229</v>
      </c>
      <c r="C253" s="187" t="s">
        <v>275</v>
      </c>
      <c r="D253" s="188" t="n">
        <v>175057.48</v>
      </c>
      <c r="E253" s="189" t="n">
        <v>17176.555</v>
      </c>
      <c r="F253" s="190" t="n">
        <v>32627.0398</v>
      </c>
      <c r="G253" s="191"/>
      <c r="H253" s="192" t="n">
        <v>125253.8852</v>
      </c>
      <c r="I253" s="193" t="s">
        <v>35</v>
      </c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200"/>
      <c r="AC253" s="200"/>
      <c r="AD253" s="200"/>
      <c r="AE253" s="200"/>
      <c r="AF253" s="200"/>
      <c r="AG253" s="200"/>
      <c r="AH253" s="200"/>
      <c r="AI253" s="200"/>
      <c r="AJ253" s="200"/>
      <c r="AK253" s="200"/>
    </row>
    <row r="254" s="198" customFormat="true" ht="16.5" hidden="false" customHeight="true" outlineLevel="0" collapsed="false">
      <c r="B254" s="194"/>
      <c r="C254" s="187"/>
      <c r="D254" s="188"/>
      <c r="E254" s="189"/>
      <c r="F254" s="190"/>
      <c r="G254" s="191"/>
      <c r="H254" s="196" t="n">
        <f aca="false">SUM(H250:H253)</f>
        <v>411803.3764</v>
      </c>
      <c r="I254" s="193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  <c r="AC254" s="200"/>
      <c r="AD254" s="200"/>
      <c r="AE254" s="200"/>
      <c r="AF254" s="200"/>
      <c r="AG254" s="200"/>
      <c r="AH254" s="200"/>
      <c r="AI254" s="200"/>
      <c r="AJ254" s="200"/>
      <c r="AK254" s="200"/>
    </row>
    <row r="255" customFormat="false" ht="26.25" hidden="false" customHeight="true" outlineLevel="0" collapsed="false">
      <c r="B255" s="194" t="n">
        <v>230</v>
      </c>
      <c r="C255" s="187" t="s">
        <v>276</v>
      </c>
      <c r="D255" s="188" t="n">
        <v>174744.7</v>
      </c>
      <c r="E255" s="189" t="n">
        <v>17255.563</v>
      </c>
      <c r="F255" s="190" t="n">
        <v>32917.219</v>
      </c>
      <c r="G255" s="191"/>
      <c r="H255" s="192" t="n">
        <v>124571.918</v>
      </c>
      <c r="I255" s="193" t="s">
        <v>35</v>
      </c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200"/>
      <c r="AC255" s="200"/>
      <c r="AD255" s="200"/>
      <c r="AE255" s="200"/>
      <c r="AF255" s="200"/>
      <c r="AG255" s="200"/>
      <c r="AH255" s="200"/>
      <c r="AI255" s="200"/>
      <c r="AJ255" s="200"/>
      <c r="AK255" s="200"/>
    </row>
    <row r="256" customFormat="false" ht="16.5" hidden="false" customHeight="true" outlineLevel="0" collapsed="false">
      <c r="B256" s="186" t="n">
        <v>231</v>
      </c>
      <c r="C256" s="187" t="s">
        <v>277</v>
      </c>
      <c r="D256" s="188" t="n">
        <v>138590.58</v>
      </c>
      <c r="E256" s="189" t="n">
        <v>13443.9215</v>
      </c>
      <c r="F256" s="190" t="n">
        <v>25041.4519</v>
      </c>
      <c r="G256" s="191"/>
      <c r="H256" s="192" t="n">
        <v>100105.2066</v>
      </c>
      <c r="I256" s="193" t="s">
        <v>35</v>
      </c>
      <c r="J256" s="200"/>
      <c r="K256" s="200"/>
      <c r="L256" s="200"/>
      <c r="M256" s="200"/>
      <c r="N256" s="200"/>
      <c r="O256" s="200"/>
      <c r="P256" s="200"/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200"/>
      <c r="AC256" s="200"/>
      <c r="AD256" s="200"/>
      <c r="AE256" s="200"/>
      <c r="AF256" s="200"/>
      <c r="AG256" s="200"/>
      <c r="AH256" s="200"/>
      <c r="AI256" s="200"/>
      <c r="AJ256" s="200"/>
      <c r="AK256" s="200"/>
    </row>
    <row r="257" customFormat="false" ht="16.5" hidden="false" customHeight="true" outlineLevel="0" collapsed="false">
      <c r="B257" s="194" t="n">
        <v>232</v>
      </c>
      <c r="C257" s="187" t="s">
        <v>278</v>
      </c>
      <c r="D257" s="188" t="n">
        <v>138590.58</v>
      </c>
      <c r="E257" s="189" t="n">
        <v>13443.9215</v>
      </c>
      <c r="F257" s="190" t="n">
        <v>25041.4519</v>
      </c>
      <c r="G257" s="191"/>
      <c r="H257" s="192" t="n">
        <v>100105.2066</v>
      </c>
      <c r="I257" s="193" t="s">
        <v>35</v>
      </c>
      <c r="J257" s="200"/>
      <c r="K257" s="200"/>
      <c r="L257" s="200"/>
      <c r="M257" s="200"/>
      <c r="N257" s="200"/>
      <c r="O257" s="200"/>
      <c r="P257" s="200"/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</row>
    <row r="258" s="197" customFormat="true" ht="16.5" hidden="false" customHeight="true" outlineLevel="0" collapsed="false">
      <c r="B258" s="194" t="n">
        <v>233</v>
      </c>
      <c r="C258" s="187" t="s">
        <v>279</v>
      </c>
      <c r="D258" s="188" t="n">
        <v>138590.58</v>
      </c>
      <c r="E258" s="189" t="n">
        <v>13545.629</v>
      </c>
      <c r="F258" s="190" t="n">
        <v>25387.2574</v>
      </c>
      <c r="G258" s="191"/>
      <c r="H258" s="192" t="n">
        <v>99657.6936</v>
      </c>
      <c r="I258" s="193" t="s">
        <v>35</v>
      </c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200"/>
      <c r="AC258" s="200"/>
      <c r="AD258" s="200"/>
      <c r="AE258" s="200"/>
      <c r="AF258" s="200"/>
      <c r="AG258" s="200"/>
      <c r="AH258" s="200"/>
      <c r="AI258" s="200"/>
      <c r="AJ258" s="200"/>
      <c r="AK258" s="200"/>
    </row>
    <row r="259" s="197" customFormat="true" ht="16.5" hidden="false" customHeight="true" outlineLevel="0" collapsed="false">
      <c r="B259" s="194"/>
      <c r="C259" s="187"/>
      <c r="D259" s="188"/>
      <c r="E259" s="189"/>
      <c r="F259" s="190"/>
      <c r="G259" s="191"/>
      <c r="H259" s="196" t="n">
        <f aca="false">SUM(H255:H258)</f>
        <v>424440.0248</v>
      </c>
      <c r="I259" s="193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200"/>
      <c r="AC259" s="200"/>
      <c r="AD259" s="200"/>
      <c r="AE259" s="200"/>
      <c r="AF259" s="200"/>
      <c r="AG259" s="200"/>
      <c r="AH259" s="200"/>
      <c r="AI259" s="200"/>
      <c r="AJ259" s="200"/>
      <c r="AK259" s="200"/>
    </row>
    <row r="260" customFormat="false" ht="16.5" hidden="false" customHeight="true" outlineLevel="0" collapsed="false">
      <c r="B260" s="194" t="n">
        <v>234</v>
      </c>
      <c r="C260" s="187" t="s">
        <v>280</v>
      </c>
      <c r="D260" s="188" t="n">
        <v>109995.31</v>
      </c>
      <c r="E260" s="189" t="n">
        <v>10516.4515</v>
      </c>
      <c r="F260" s="190" t="n">
        <v>19091.3917</v>
      </c>
      <c r="G260" s="191"/>
      <c r="H260" s="192" t="n">
        <v>80387.4668</v>
      </c>
      <c r="I260" s="193" t="s">
        <v>35</v>
      </c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200"/>
      <c r="AC260" s="200"/>
      <c r="AD260" s="200"/>
      <c r="AE260" s="200"/>
      <c r="AF260" s="200"/>
      <c r="AG260" s="200"/>
      <c r="AH260" s="200"/>
      <c r="AI260" s="200"/>
      <c r="AJ260" s="200"/>
      <c r="AK260" s="200"/>
    </row>
    <row r="261" customFormat="false" ht="16.5" hidden="false" customHeight="true" outlineLevel="0" collapsed="false">
      <c r="B261" s="194" t="n">
        <v>235</v>
      </c>
      <c r="C261" s="187" t="s">
        <v>281</v>
      </c>
      <c r="D261" s="188" t="n">
        <v>102912.01</v>
      </c>
      <c r="E261" s="189" t="n">
        <v>9833.87</v>
      </c>
      <c r="F261" s="190" t="n">
        <v>17762.2766</v>
      </c>
      <c r="G261" s="191"/>
      <c r="H261" s="192" t="n">
        <v>75315.8634</v>
      </c>
      <c r="I261" s="193" t="s">
        <v>35</v>
      </c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200"/>
      <c r="AC261" s="200"/>
      <c r="AD261" s="200"/>
      <c r="AE261" s="200"/>
      <c r="AF261" s="200"/>
      <c r="AG261" s="200"/>
      <c r="AH261" s="200"/>
      <c r="AI261" s="200"/>
      <c r="AJ261" s="200"/>
      <c r="AK261" s="200"/>
    </row>
    <row r="262" customFormat="false" ht="16.5" hidden="false" customHeight="true" outlineLevel="0" collapsed="false">
      <c r="B262" s="194" t="n">
        <v>236</v>
      </c>
      <c r="C262" s="187" t="s">
        <v>282</v>
      </c>
      <c r="D262" s="188" t="n">
        <v>174027.13</v>
      </c>
      <c r="E262" s="189" t="n">
        <v>17074.9325</v>
      </c>
      <c r="F262" s="190" t="n">
        <v>32425.7723</v>
      </c>
      <c r="G262" s="191"/>
      <c r="H262" s="192" t="n">
        <v>124526.4252</v>
      </c>
      <c r="I262" s="193" t="s">
        <v>35</v>
      </c>
      <c r="J262" s="200"/>
      <c r="K262" s="200"/>
      <c r="L262" s="200"/>
      <c r="M262" s="200"/>
      <c r="N262" s="200"/>
      <c r="O262" s="200"/>
      <c r="P262" s="200"/>
      <c r="Q262" s="200"/>
      <c r="R262" s="200"/>
      <c r="S262" s="200"/>
      <c r="T262" s="200"/>
      <c r="U262" s="200"/>
      <c r="V262" s="200"/>
      <c r="W262" s="200"/>
      <c r="X262" s="200"/>
      <c r="Y262" s="200"/>
      <c r="Z262" s="200"/>
      <c r="AA262" s="200"/>
      <c r="AB262" s="200"/>
      <c r="AC262" s="200"/>
      <c r="AD262" s="200"/>
      <c r="AE262" s="200"/>
      <c r="AF262" s="200"/>
      <c r="AG262" s="200"/>
      <c r="AH262" s="200"/>
      <c r="AI262" s="200"/>
      <c r="AJ262" s="200"/>
      <c r="AK262" s="200"/>
    </row>
    <row r="263" customFormat="false" ht="16.5" hidden="false" customHeight="true" outlineLevel="0" collapsed="false">
      <c r="B263" s="194" t="n">
        <v>237</v>
      </c>
      <c r="C263" s="187" t="s">
        <v>283</v>
      </c>
      <c r="D263" s="188" t="n">
        <v>138590.58</v>
      </c>
      <c r="E263" s="189" t="n">
        <v>13443.9215</v>
      </c>
      <c r="F263" s="190" t="n">
        <v>25041.4519</v>
      </c>
      <c r="G263" s="191"/>
      <c r="H263" s="192" t="n">
        <v>100105.2066</v>
      </c>
      <c r="I263" s="193" t="s">
        <v>35</v>
      </c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200"/>
      <c r="AA263" s="200"/>
      <c r="AB263" s="200"/>
      <c r="AC263" s="200"/>
      <c r="AD263" s="200"/>
      <c r="AE263" s="200"/>
      <c r="AF263" s="200"/>
      <c r="AG263" s="200"/>
      <c r="AH263" s="200"/>
      <c r="AI263" s="200"/>
      <c r="AJ263" s="200"/>
      <c r="AK263" s="200"/>
    </row>
    <row r="264" customFormat="false" ht="16.5" hidden="false" customHeight="true" outlineLevel="0" collapsed="false">
      <c r="B264" s="186"/>
      <c r="C264" s="187"/>
      <c r="D264" s="188"/>
      <c r="E264" s="189"/>
      <c r="F264" s="190"/>
      <c r="G264" s="191"/>
      <c r="H264" s="196" t="n">
        <f aca="false">SUM(H260:H263)</f>
        <v>380334.962</v>
      </c>
      <c r="I264" s="193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200"/>
      <c r="AA264" s="200"/>
      <c r="AB264" s="200"/>
      <c r="AC264" s="200"/>
      <c r="AD264" s="200"/>
      <c r="AE264" s="200"/>
      <c r="AF264" s="200"/>
      <c r="AG264" s="200"/>
      <c r="AH264" s="200"/>
      <c r="AI264" s="200"/>
      <c r="AJ264" s="200"/>
      <c r="AK264" s="200"/>
    </row>
    <row r="265" customFormat="false" ht="16.5" hidden="false" customHeight="true" outlineLevel="0" collapsed="false">
      <c r="B265" s="186" t="n">
        <v>238</v>
      </c>
      <c r="C265" s="187" t="s">
        <v>284</v>
      </c>
      <c r="D265" s="188" t="n">
        <v>98335.95</v>
      </c>
      <c r="E265" s="189" t="n">
        <v>9304.6215</v>
      </c>
      <c r="F265" s="190" t="n">
        <v>16603.4801</v>
      </c>
      <c r="G265" s="191"/>
      <c r="H265" s="192" t="n">
        <v>72427.8484</v>
      </c>
      <c r="I265" s="193" t="s">
        <v>35</v>
      </c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</row>
    <row r="266" customFormat="false" ht="16.5" hidden="false" customHeight="true" outlineLevel="0" collapsed="false">
      <c r="B266" s="194" t="n">
        <v>239</v>
      </c>
      <c r="C266" s="187" t="s">
        <v>285</v>
      </c>
      <c r="D266" s="188" t="n">
        <v>93822.1</v>
      </c>
      <c r="E266" s="189" t="n">
        <v>8860.3055</v>
      </c>
      <c r="F266" s="190" t="n">
        <v>15724.7447</v>
      </c>
      <c r="G266" s="191"/>
      <c r="H266" s="192" t="n">
        <v>69237.0498</v>
      </c>
      <c r="I266" s="193" t="s">
        <v>35</v>
      </c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/>
      <c r="AH266" s="200"/>
      <c r="AI266" s="200"/>
      <c r="AJ266" s="200"/>
      <c r="AK266" s="200"/>
    </row>
    <row r="267" customFormat="false" ht="16.5" hidden="false" customHeight="true" outlineLevel="0" collapsed="false">
      <c r="B267" s="194" t="n">
        <v>240</v>
      </c>
      <c r="C267" s="187" t="s">
        <v>286</v>
      </c>
      <c r="D267" s="188" t="n">
        <v>111492.7</v>
      </c>
      <c r="E267" s="189" t="n">
        <v>10666.1905</v>
      </c>
      <c r="F267" s="190" t="n">
        <v>19390.8697</v>
      </c>
      <c r="G267" s="191"/>
      <c r="H267" s="192" t="n">
        <v>81435.6398</v>
      </c>
      <c r="I267" s="193" t="s">
        <v>35</v>
      </c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/>
      <c r="AH267" s="200"/>
      <c r="AI267" s="200"/>
      <c r="AJ267" s="200"/>
      <c r="AK267" s="200"/>
    </row>
    <row r="268" s="197" customFormat="true" ht="16.5" hidden="false" customHeight="true" outlineLevel="0" collapsed="false">
      <c r="B268" s="186" t="n">
        <v>241</v>
      </c>
      <c r="C268" s="187" t="s">
        <v>287</v>
      </c>
      <c r="D268" s="188" t="n">
        <v>97785.69</v>
      </c>
      <c r="E268" s="189" t="n">
        <v>9281.1705</v>
      </c>
      <c r="F268" s="190" t="n">
        <v>16600.7831</v>
      </c>
      <c r="G268" s="191"/>
      <c r="H268" s="192" t="n">
        <v>71903.7364</v>
      </c>
      <c r="I268" s="193" t="s">
        <v>35</v>
      </c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  <c r="AC268" s="200"/>
      <c r="AD268" s="200"/>
      <c r="AE268" s="200"/>
      <c r="AF268" s="200"/>
      <c r="AG268" s="200"/>
      <c r="AH268" s="200"/>
      <c r="AI268" s="200"/>
      <c r="AJ268" s="200"/>
      <c r="AK268" s="200"/>
    </row>
    <row r="269" s="197" customFormat="true" ht="16.5" hidden="false" customHeight="true" outlineLevel="0" collapsed="false">
      <c r="B269" s="186"/>
      <c r="C269" s="187"/>
      <c r="D269" s="188"/>
      <c r="E269" s="189"/>
      <c r="F269" s="190"/>
      <c r="G269" s="191"/>
      <c r="H269" s="196" t="n">
        <f aca="false">SUM(H265:H268)</f>
        <v>295004.2744</v>
      </c>
      <c r="I269" s="193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/>
      <c r="AH269" s="200"/>
      <c r="AI269" s="200"/>
      <c r="AJ269" s="200"/>
      <c r="AK269" s="200"/>
    </row>
    <row r="270" customFormat="false" ht="16.5" hidden="false" customHeight="true" outlineLevel="0" collapsed="false">
      <c r="B270" s="194" t="n">
        <v>242</v>
      </c>
      <c r="C270" s="187" t="s">
        <v>288</v>
      </c>
      <c r="D270" s="188" t="n">
        <v>112909.44</v>
      </c>
      <c r="E270" s="189" t="n">
        <v>10841.0095</v>
      </c>
      <c r="F270" s="190" t="n">
        <v>19786.9107</v>
      </c>
      <c r="G270" s="191"/>
      <c r="H270" s="192" t="n">
        <v>82281.5198</v>
      </c>
      <c r="I270" s="193" t="s">
        <v>35</v>
      </c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200"/>
      <c r="AK270" s="200"/>
    </row>
    <row r="271" customFormat="false" ht="16.5" hidden="false" customHeight="true" outlineLevel="0" collapsed="false">
      <c r="B271" s="194" t="n">
        <v>243</v>
      </c>
      <c r="C271" s="187" t="s">
        <v>289</v>
      </c>
      <c r="D271" s="188" t="n">
        <v>100084.23</v>
      </c>
      <c r="E271" s="189" t="n">
        <v>9539.378</v>
      </c>
      <c r="F271" s="190" t="n">
        <v>17156.893</v>
      </c>
      <c r="G271" s="191"/>
      <c r="H271" s="192" t="n">
        <v>73387.959</v>
      </c>
      <c r="I271" s="193" t="s">
        <v>35</v>
      </c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  <c r="AC271" s="200"/>
      <c r="AD271" s="200"/>
      <c r="AE271" s="200"/>
      <c r="AF271" s="200"/>
      <c r="AG271" s="200"/>
      <c r="AH271" s="200"/>
      <c r="AI271" s="200"/>
      <c r="AJ271" s="200"/>
      <c r="AK271" s="200"/>
    </row>
    <row r="272" customFormat="false" ht="16.5" hidden="false" customHeight="true" outlineLevel="0" collapsed="false">
      <c r="B272" s="194" t="n">
        <v>244</v>
      </c>
      <c r="C272" s="187" t="s">
        <v>290</v>
      </c>
      <c r="D272" s="188" t="n">
        <v>109523.2</v>
      </c>
      <c r="E272" s="189" t="n">
        <v>10458.8425</v>
      </c>
      <c r="F272" s="190" t="n">
        <v>18961.6165</v>
      </c>
      <c r="G272" s="191"/>
      <c r="H272" s="192" t="n">
        <v>80102.741</v>
      </c>
      <c r="I272" s="193" t="s">
        <v>35</v>
      </c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/>
      <c r="AH272" s="200"/>
      <c r="AI272" s="200"/>
      <c r="AJ272" s="200"/>
      <c r="AK272" s="200"/>
    </row>
    <row r="273" customFormat="false" ht="16.5" hidden="false" customHeight="true" outlineLevel="0" collapsed="false">
      <c r="B273" s="194" t="n">
        <v>245</v>
      </c>
      <c r="C273" s="187" t="s">
        <v>291</v>
      </c>
      <c r="D273" s="188" t="n">
        <v>113130.24</v>
      </c>
      <c r="E273" s="189" t="n">
        <v>10800.1525</v>
      </c>
      <c r="F273" s="190" t="n">
        <v>19617.0849</v>
      </c>
      <c r="G273" s="191"/>
      <c r="H273" s="192" t="n">
        <v>82713.0026</v>
      </c>
      <c r="I273" s="193" t="s">
        <v>35</v>
      </c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</row>
    <row r="274" customFormat="false" ht="16.5" hidden="false" customHeight="true" outlineLevel="0" collapsed="false">
      <c r="B274" s="194" t="n">
        <v>246</v>
      </c>
      <c r="C274" s="187" t="s">
        <v>292</v>
      </c>
      <c r="D274" s="188" t="n">
        <v>94556.34</v>
      </c>
      <c r="E274" s="189" t="n">
        <v>8986.2475</v>
      </c>
      <c r="F274" s="190" t="n">
        <v>16050.1539</v>
      </c>
      <c r="G274" s="191"/>
      <c r="H274" s="192" t="n">
        <v>69519.9386</v>
      </c>
      <c r="I274" s="193" t="s">
        <v>35</v>
      </c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/>
      <c r="AH274" s="200"/>
      <c r="AI274" s="200"/>
      <c r="AJ274" s="200"/>
      <c r="AK274" s="200"/>
    </row>
    <row r="275" customFormat="false" ht="16.5" hidden="false" customHeight="true" outlineLevel="0" collapsed="false">
      <c r="B275" s="194" t="n">
        <v>247</v>
      </c>
      <c r="C275" s="187" t="s">
        <v>293</v>
      </c>
      <c r="D275" s="188" t="n">
        <v>104593.3</v>
      </c>
      <c r="E275" s="189" t="n">
        <v>9965.987</v>
      </c>
      <c r="F275" s="190" t="n">
        <v>17976.0938</v>
      </c>
      <c r="G275" s="191"/>
      <c r="H275" s="192" t="n">
        <v>76651.2192</v>
      </c>
      <c r="I275" s="193" t="s">
        <v>35</v>
      </c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</row>
    <row r="276" customFormat="false" ht="16.5" hidden="false" customHeight="true" outlineLevel="0" collapsed="false">
      <c r="B276" s="186" t="n">
        <v>248</v>
      </c>
      <c r="C276" s="187" t="s">
        <v>294</v>
      </c>
      <c r="D276" s="188" t="n">
        <v>117504.86</v>
      </c>
      <c r="E276" s="189" t="n">
        <v>11275.195</v>
      </c>
      <c r="F276" s="190" t="n">
        <v>20619.7826</v>
      </c>
      <c r="G276" s="191"/>
      <c r="H276" s="192" t="n">
        <v>85609.8824</v>
      </c>
      <c r="I276" s="193" t="s">
        <v>35</v>
      </c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/>
      <c r="AH276" s="200"/>
      <c r="AI276" s="200"/>
      <c r="AJ276" s="200"/>
      <c r="AK276" s="200"/>
    </row>
    <row r="277" customFormat="false" ht="16.5" hidden="false" customHeight="true" outlineLevel="0" collapsed="false">
      <c r="B277" s="194" t="n">
        <v>249</v>
      </c>
      <c r="C277" s="187" t="s">
        <v>295</v>
      </c>
      <c r="D277" s="188" t="n">
        <v>117308.12</v>
      </c>
      <c r="E277" s="189" t="n">
        <v>11266.014</v>
      </c>
      <c r="F277" s="190" t="n">
        <v>20616.1108</v>
      </c>
      <c r="G277" s="191"/>
      <c r="H277" s="192" t="n">
        <v>85425.9952</v>
      </c>
      <c r="I277" s="193" t="s">
        <v>35</v>
      </c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/>
      <c r="AH277" s="200"/>
      <c r="AI277" s="200"/>
      <c r="AJ277" s="200"/>
      <c r="AK277" s="200"/>
    </row>
    <row r="278" customFormat="false" ht="16.5" hidden="false" customHeight="true" outlineLevel="0" collapsed="false">
      <c r="B278" s="194" t="n">
        <v>250</v>
      </c>
      <c r="C278" s="187" t="s">
        <v>296</v>
      </c>
      <c r="D278" s="188" t="n">
        <v>96804.23</v>
      </c>
      <c r="E278" s="189" t="n">
        <v>9085.9455</v>
      </c>
      <c r="F278" s="190" t="n">
        <v>16069.936</v>
      </c>
      <c r="G278" s="191"/>
      <c r="H278" s="192" t="n">
        <v>71648.3485</v>
      </c>
      <c r="I278" s="193" t="s">
        <v>35</v>
      </c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  <c r="AC278" s="200"/>
      <c r="AD278" s="200"/>
      <c r="AE278" s="200"/>
      <c r="AF278" s="200"/>
      <c r="AG278" s="200"/>
      <c r="AH278" s="200"/>
      <c r="AI278" s="200"/>
      <c r="AJ278" s="200"/>
      <c r="AK278" s="200"/>
    </row>
    <row r="279" customFormat="false" ht="16.5" hidden="false" customHeight="true" outlineLevel="0" collapsed="false">
      <c r="B279" s="194" t="n">
        <v>251</v>
      </c>
      <c r="C279" s="187" t="s">
        <v>297</v>
      </c>
      <c r="D279" s="188" t="n">
        <v>111837.52</v>
      </c>
      <c r="E279" s="189" t="n">
        <v>10716.4945</v>
      </c>
      <c r="F279" s="190" t="n">
        <v>19513.6285</v>
      </c>
      <c r="G279" s="191"/>
      <c r="H279" s="192" t="n">
        <v>81607.397</v>
      </c>
      <c r="I279" s="193" t="s">
        <v>35</v>
      </c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  <c r="AC279" s="200"/>
      <c r="AD279" s="200"/>
      <c r="AE279" s="200"/>
      <c r="AF279" s="200"/>
      <c r="AG279" s="200"/>
      <c r="AH279" s="200"/>
      <c r="AI279" s="200"/>
      <c r="AJ279" s="200"/>
      <c r="AK279" s="200"/>
    </row>
    <row r="280" customFormat="false" ht="16.5" hidden="false" customHeight="true" outlineLevel="0" collapsed="false">
      <c r="B280" s="194" t="n">
        <v>252</v>
      </c>
      <c r="C280" s="187" t="s">
        <v>298</v>
      </c>
      <c r="D280" s="188" t="n">
        <v>172816.44</v>
      </c>
      <c r="E280" s="189" t="n">
        <v>16953.8635</v>
      </c>
      <c r="F280" s="190" t="n">
        <v>32183.6343</v>
      </c>
      <c r="G280" s="191"/>
      <c r="H280" s="192" t="n">
        <v>123678.9422</v>
      </c>
      <c r="I280" s="193" t="s">
        <v>35</v>
      </c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0"/>
      <c r="AK280" s="200"/>
    </row>
    <row r="281" customFormat="false" ht="16.5" hidden="false" customHeight="true" outlineLevel="0" collapsed="false">
      <c r="B281" s="194" t="n">
        <v>253</v>
      </c>
      <c r="C281" s="187" t="s">
        <v>299</v>
      </c>
      <c r="D281" s="188" t="n">
        <v>120424.6</v>
      </c>
      <c r="E281" s="189" t="n">
        <v>11569.3255</v>
      </c>
      <c r="F281" s="190" t="n">
        <v>21211.0627</v>
      </c>
      <c r="G281" s="191"/>
      <c r="H281" s="192" t="n">
        <v>87644.2118</v>
      </c>
      <c r="I281" s="193" t="s">
        <v>35</v>
      </c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  <c r="AC281" s="200"/>
      <c r="AD281" s="200"/>
      <c r="AE281" s="200"/>
      <c r="AF281" s="200"/>
      <c r="AG281" s="200"/>
      <c r="AH281" s="200"/>
      <c r="AI281" s="200"/>
      <c r="AJ281" s="200"/>
      <c r="AK281" s="200"/>
    </row>
    <row r="282" customFormat="false" ht="16.5" hidden="false" customHeight="true" outlineLevel="0" collapsed="false">
      <c r="B282" s="194" t="n">
        <v>254</v>
      </c>
      <c r="C282" s="187" t="s">
        <v>300</v>
      </c>
      <c r="D282" s="188" t="n">
        <v>142645.76</v>
      </c>
      <c r="E282" s="189" t="n">
        <v>13849.4395</v>
      </c>
      <c r="F282" s="190" t="n">
        <v>25852.4879</v>
      </c>
      <c r="G282" s="191"/>
      <c r="H282" s="192" t="n">
        <v>102943.8326</v>
      </c>
      <c r="I282" s="193" t="s">
        <v>35</v>
      </c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  <c r="AC282" s="200"/>
      <c r="AD282" s="200"/>
      <c r="AE282" s="200"/>
      <c r="AF282" s="200"/>
      <c r="AG282" s="200"/>
      <c r="AH282" s="200"/>
      <c r="AI282" s="200"/>
      <c r="AJ282" s="200"/>
      <c r="AK282" s="200"/>
    </row>
    <row r="283" customFormat="false" ht="16.5" hidden="false" customHeight="true" outlineLevel="0" collapsed="false">
      <c r="B283" s="186" t="n">
        <v>255</v>
      </c>
      <c r="C283" s="187" t="s">
        <v>301</v>
      </c>
      <c r="D283" s="188" t="n">
        <v>101557.53</v>
      </c>
      <c r="E283" s="189" t="n">
        <v>9682.7605</v>
      </c>
      <c r="F283" s="190" t="n">
        <v>17438.1315</v>
      </c>
      <c r="G283" s="191"/>
      <c r="H283" s="192" t="n">
        <v>74436.638</v>
      </c>
      <c r="I283" s="193" t="s">
        <v>35</v>
      </c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  <c r="AC283" s="200"/>
      <c r="AD283" s="200"/>
      <c r="AE283" s="200"/>
      <c r="AF283" s="200"/>
      <c r="AG283" s="200"/>
      <c r="AH283" s="200"/>
      <c r="AI283" s="200"/>
      <c r="AJ283" s="200"/>
      <c r="AK283" s="200"/>
    </row>
    <row r="284" customFormat="false" ht="16.5" hidden="false" customHeight="true" outlineLevel="0" collapsed="false">
      <c r="B284" s="194" t="n">
        <v>256</v>
      </c>
      <c r="C284" s="187" t="s">
        <v>302</v>
      </c>
      <c r="D284" s="188" t="n">
        <v>118581.48</v>
      </c>
      <c r="E284" s="189" t="n">
        <v>11395.21</v>
      </c>
      <c r="F284" s="190" t="n">
        <v>20877.1068</v>
      </c>
      <c r="G284" s="191"/>
      <c r="H284" s="192" t="n">
        <v>86309.1632</v>
      </c>
      <c r="I284" s="193" t="s">
        <v>35</v>
      </c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</row>
    <row r="285" customFormat="false" ht="16.5" hidden="false" customHeight="true" outlineLevel="0" collapsed="false">
      <c r="B285" s="194" t="n">
        <v>257</v>
      </c>
      <c r="C285" s="187" t="s">
        <v>303</v>
      </c>
      <c r="D285" s="188" t="n">
        <v>116032.78</v>
      </c>
      <c r="E285" s="189" t="n">
        <v>11280.3035</v>
      </c>
      <c r="F285" s="190" t="n">
        <v>20843.2427</v>
      </c>
      <c r="G285" s="191"/>
      <c r="H285" s="192" t="n">
        <v>83909.2338</v>
      </c>
      <c r="I285" s="193" t="s">
        <v>35</v>
      </c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  <c r="AC285" s="200"/>
      <c r="AD285" s="200"/>
      <c r="AE285" s="200"/>
      <c r="AF285" s="200"/>
      <c r="AG285" s="200"/>
      <c r="AH285" s="200"/>
      <c r="AI285" s="200"/>
      <c r="AJ285" s="200"/>
      <c r="AK285" s="200"/>
    </row>
    <row r="286" customFormat="false" ht="16.5" hidden="false" customHeight="true" outlineLevel="0" collapsed="false">
      <c r="B286" s="194" t="n">
        <v>258</v>
      </c>
      <c r="C286" s="187" t="s">
        <v>304</v>
      </c>
      <c r="D286" s="188" t="n">
        <v>119319.66</v>
      </c>
      <c r="E286" s="189" t="n">
        <v>11446.047</v>
      </c>
      <c r="F286" s="190" t="n">
        <v>20946.6074</v>
      </c>
      <c r="G286" s="191"/>
      <c r="H286" s="192" t="n">
        <v>86927.0056</v>
      </c>
      <c r="I286" s="193" t="s">
        <v>35</v>
      </c>
      <c r="J286" s="200"/>
      <c r="K286" s="200"/>
      <c r="L286" s="200"/>
      <c r="M286" s="200"/>
      <c r="N286" s="200"/>
      <c r="O286" s="200"/>
      <c r="P286" s="200"/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200"/>
      <c r="AC286" s="200"/>
      <c r="AD286" s="200"/>
      <c r="AE286" s="200"/>
      <c r="AF286" s="200"/>
      <c r="AG286" s="200"/>
      <c r="AH286" s="200"/>
      <c r="AI286" s="200"/>
      <c r="AJ286" s="200"/>
      <c r="AK286" s="200"/>
    </row>
    <row r="287" customFormat="false" ht="16.5" hidden="false" customHeight="true" outlineLevel="0" collapsed="false">
      <c r="B287" s="194" t="n">
        <v>259</v>
      </c>
      <c r="C287" s="187" t="s">
        <v>305</v>
      </c>
      <c r="D287" s="188" t="n">
        <v>87198.7</v>
      </c>
      <c r="E287" s="189" t="n">
        <v>8235.1415</v>
      </c>
      <c r="F287" s="190" t="n">
        <v>14526.4631</v>
      </c>
      <c r="G287" s="191" t="n">
        <v>6443.71</v>
      </c>
      <c r="H287" s="192" t="n">
        <f aca="false">+D287-E287-F287-G287</f>
        <v>57993.3854</v>
      </c>
      <c r="I287" s="193" t="s">
        <v>35</v>
      </c>
      <c r="J287" s="201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  <c r="AC287" s="200"/>
      <c r="AD287" s="200"/>
      <c r="AE287" s="200"/>
      <c r="AF287" s="200"/>
      <c r="AG287" s="200"/>
      <c r="AH287" s="200"/>
      <c r="AI287" s="200"/>
      <c r="AJ287" s="200"/>
      <c r="AK287" s="200"/>
    </row>
    <row r="288" customFormat="false" ht="16.5" hidden="false" customHeight="true" outlineLevel="0" collapsed="false">
      <c r="B288" s="194" t="n">
        <v>260</v>
      </c>
      <c r="C288" s="187" t="s">
        <v>306</v>
      </c>
      <c r="D288" s="188" t="n">
        <v>94284.59</v>
      </c>
      <c r="E288" s="189" t="n">
        <v>8935.116</v>
      </c>
      <c r="F288" s="190" t="n">
        <v>15914.3518</v>
      </c>
      <c r="G288" s="191"/>
      <c r="H288" s="192" t="n">
        <v>69435.1222</v>
      </c>
      <c r="I288" s="193" t="s">
        <v>35</v>
      </c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</row>
    <row r="289" customFormat="false" ht="16.5" hidden="false" customHeight="true" outlineLevel="0" collapsed="false">
      <c r="B289" s="194" t="n">
        <v>261</v>
      </c>
      <c r="C289" s="187" t="s">
        <v>307</v>
      </c>
      <c r="D289" s="188" t="n">
        <v>121420.1</v>
      </c>
      <c r="E289" s="189" t="n">
        <v>11694.153</v>
      </c>
      <c r="F289" s="190" t="n">
        <v>21496.1062</v>
      </c>
      <c r="G289" s="191"/>
      <c r="H289" s="192" t="n">
        <v>88229.8408</v>
      </c>
      <c r="I289" s="193" t="s">
        <v>35</v>
      </c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  <c r="AC289" s="200"/>
      <c r="AD289" s="200"/>
      <c r="AE289" s="200"/>
      <c r="AF289" s="200"/>
      <c r="AG289" s="200"/>
      <c r="AH289" s="200"/>
      <c r="AI289" s="200"/>
      <c r="AJ289" s="200"/>
      <c r="AK289" s="200"/>
    </row>
    <row r="290" customFormat="false" ht="16.5" hidden="false" customHeight="true" outlineLevel="0" collapsed="false">
      <c r="B290" s="186" t="n">
        <v>262</v>
      </c>
      <c r="C290" s="187" t="s">
        <v>308</v>
      </c>
      <c r="D290" s="188" t="n">
        <v>105039.82</v>
      </c>
      <c r="E290" s="189" t="n">
        <v>10069.462</v>
      </c>
      <c r="F290" s="190" t="n">
        <v>18265.396</v>
      </c>
      <c r="G290" s="191"/>
      <c r="H290" s="192" t="n">
        <v>76704.962</v>
      </c>
      <c r="I290" s="193" t="s">
        <v>35</v>
      </c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  <c r="AC290" s="200"/>
      <c r="AD290" s="200"/>
      <c r="AE290" s="200"/>
      <c r="AF290" s="200"/>
      <c r="AG290" s="200"/>
      <c r="AH290" s="200"/>
      <c r="AI290" s="200"/>
      <c r="AJ290" s="200"/>
      <c r="AK290" s="200"/>
    </row>
    <row r="291" customFormat="false" ht="16.5" hidden="false" customHeight="true" outlineLevel="0" collapsed="false">
      <c r="B291" s="194" t="n">
        <v>263</v>
      </c>
      <c r="C291" s="187" t="s">
        <v>309</v>
      </c>
      <c r="D291" s="188" t="n">
        <v>127767.65</v>
      </c>
      <c r="E291" s="189" t="n">
        <v>12343.345</v>
      </c>
      <c r="F291" s="190" t="n">
        <v>22814.702</v>
      </c>
      <c r="G291" s="191"/>
      <c r="H291" s="192" t="n">
        <v>92609.603</v>
      </c>
      <c r="I291" s="193" t="s">
        <v>35</v>
      </c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  <c r="AC291" s="200"/>
      <c r="AD291" s="200"/>
      <c r="AE291" s="200"/>
      <c r="AF291" s="200"/>
      <c r="AG291" s="200"/>
      <c r="AH291" s="200"/>
      <c r="AI291" s="200"/>
      <c r="AJ291" s="200"/>
      <c r="AK291" s="200"/>
    </row>
    <row r="292" customFormat="false" ht="20.25" hidden="false" customHeight="true" outlineLevel="0" collapsed="false">
      <c r="B292" s="194" t="n">
        <v>264</v>
      </c>
      <c r="C292" s="187" t="s">
        <v>310</v>
      </c>
      <c r="D292" s="188" t="n">
        <v>102984.82</v>
      </c>
      <c r="E292" s="189" t="n">
        <v>9818.3165</v>
      </c>
      <c r="F292" s="190" t="n">
        <v>17699.2013</v>
      </c>
      <c r="G292" s="191"/>
      <c r="H292" s="192" t="n">
        <v>75467.3022</v>
      </c>
      <c r="I292" s="193" t="s">
        <v>35</v>
      </c>
      <c r="J292" s="200"/>
      <c r="K292" s="200"/>
      <c r="L292" s="200"/>
      <c r="M292" s="200"/>
      <c r="N292" s="200"/>
      <c r="O292" s="200"/>
      <c r="P292" s="200"/>
      <c r="Q292" s="200"/>
      <c r="R292" s="200"/>
      <c r="S292" s="200"/>
      <c r="T292" s="200"/>
      <c r="U292" s="200"/>
      <c r="V292" s="200"/>
      <c r="W292" s="200"/>
      <c r="X292" s="200"/>
      <c r="Y292" s="200"/>
      <c r="Z292" s="200"/>
      <c r="AA292" s="200"/>
      <c r="AB292" s="200"/>
      <c r="AC292" s="200"/>
      <c r="AD292" s="200"/>
      <c r="AE292" s="200"/>
      <c r="AF292" s="200"/>
      <c r="AG292" s="200"/>
      <c r="AH292" s="200"/>
      <c r="AI292" s="200"/>
      <c r="AJ292" s="200"/>
      <c r="AK292" s="200"/>
    </row>
    <row r="293" s="200" customFormat="true" ht="18" hidden="false" customHeight="true" outlineLevel="0" collapsed="false">
      <c r="B293" s="186" t="n">
        <v>265</v>
      </c>
      <c r="C293" s="187" t="s">
        <v>311</v>
      </c>
      <c r="D293" s="188" t="n">
        <v>114768.25</v>
      </c>
      <c r="E293" s="189" t="n">
        <v>11007.871</v>
      </c>
      <c r="F293" s="190" t="n">
        <v>20094.0064</v>
      </c>
      <c r="G293" s="191"/>
      <c r="H293" s="192" t="n">
        <v>83666.3726</v>
      </c>
      <c r="I293" s="193" t="s">
        <v>35</v>
      </c>
    </row>
    <row r="294" s="200" customFormat="true" ht="18" hidden="false" customHeight="true" outlineLevel="0" collapsed="false">
      <c r="B294" s="194" t="n">
        <v>266</v>
      </c>
      <c r="C294" s="187" t="s">
        <v>312</v>
      </c>
      <c r="D294" s="188" t="n">
        <v>163319.12</v>
      </c>
      <c r="E294" s="189" t="n">
        <v>15965.3065</v>
      </c>
      <c r="F294" s="190" t="n">
        <v>30152.1653</v>
      </c>
      <c r="G294" s="191"/>
      <c r="H294" s="192" t="n">
        <v>117201.6482</v>
      </c>
      <c r="I294" s="193" t="s">
        <v>35</v>
      </c>
    </row>
    <row r="295" s="200" customFormat="true" ht="29.25" hidden="false" customHeight="true" outlineLevel="0" collapsed="false">
      <c r="B295" s="194" t="n">
        <v>267</v>
      </c>
      <c r="C295" s="187" t="s">
        <v>313</v>
      </c>
      <c r="D295" s="188" t="n">
        <v>106292.71</v>
      </c>
      <c r="E295" s="189" t="n">
        <v>10181.078</v>
      </c>
      <c r="F295" s="190" t="n">
        <v>18469.4858</v>
      </c>
      <c r="G295" s="191"/>
      <c r="H295" s="192" t="n">
        <v>77642.1462</v>
      </c>
      <c r="I295" s="193" t="s">
        <v>35</v>
      </c>
    </row>
    <row r="296" s="200" customFormat="true" ht="24" hidden="false" customHeight="true" outlineLevel="0" collapsed="false">
      <c r="B296" s="202"/>
      <c r="C296" s="203"/>
      <c r="D296" s="204"/>
      <c r="E296" s="205"/>
      <c r="F296" s="205"/>
      <c r="G296" s="206"/>
      <c r="H296" s="207" t="n">
        <f aca="false">SUM(H270:H295)</f>
        <v>2173747.4131</v>
      </c>
      <c r="I296" s="208"/>
    </row>
    <row r="297" s="209" customFormat="true" ht="18.75" hidden="false" customHeight="true" outlineLevel="0" collapsed="false">
      <c r="B297" s="210"/>
      <c r="C297" s="211"/>
      <c r="D297" s="212" t="n">
        <f aca="false">SUM(D6:D297)</f>
        <v>27494658.34</v>
      </c>
      <c r="E297" s="213" t="n">
        <f aca="false">SUM(E6:E295)</f>
        <v>2634294.385</v>
      </c>
      <c r="F297" s="213" t="n">
        <f aca="false">SUM(F6:F295)</f>
        <v>4788573.6324</v>
      </c>
      <c r="G297" s="209" t="n">
        <f aca="false">SUM(G6:G295)</f>
        <v>12281.55</v>
      </c>
      <c r="H297" s="214" t="n">
        <f aca="false">+H13+H26+H32+H42+H48+H79+H125+H130+H144+H157+H171+H180+H187+H197+H204+H219+H231+H240+H249+H254+H259+H264+H269+H296</f>
        <v>20059508.7726</v>
      </c>
    </row>
    <row r="298" s="200" customFormat="true" ht="18" hidden="false" customHeight="true" outlineLevel="0" collapsed="false">
      <c r="B298" s="215"/>
      <c r="C298" s="172"/>
      <c r="E298" s="216"/>
      <c r="F298" s="216"/>
      <c r="H298" s="216"/>
    </row>
    <row r="299" s="200" customFormat="true" ht="18" hidden="false" customHeight="true" outlineLevel="0" collapsed="false">
      <c r="B299" s="215"/>
      <c r="C299" s="172"/>
      <c r="D299" s="216"/>
      <c r="E299" s="216"/>
      <c r="F299" s="216"/>
      <c r="H299" s="216"/>
    </row>
    <row r="300" s="200" customFormat="true" ht="18" hidden="false" customHeight="true" outlineLevel="0" collapsed="false">
      <c r="B300" s="215"/>
      <c r="C300" s="172"/>
      <c r="D300" s="216"/>
      <c r="E300" s="216"/>
      <c r="F300" s="216"/>
    </row>
    <row r="301" s="200" customFormat="true" ht="18" hidden="false" customHeight="true" outlineLevel="0" collapsed="false">
      <c r="B301" s="215"/>
      <c r="C301" s="172"/>
      <c r="D301" s="217"/>
      <c r="E301" s="216"/>
      <c r="F301" s="216"/>
      <c r="H301" s="218" t="n">
        <f aca="false">+H297+F297+E297+G297</f>
        <v>27494658.34</v>
      </c>
    </row>
    <row r="302" s="200" customFormat="true" ht="18" hidden="false" customHeight="true" outlineLevel="0" collapsed="false">
      <c r="B302" s="215"/>
      <c r="C302" s="172"/>
      <c r="D302" s="217"/>
      <c r="E302" s="216"/>
      <c r="F302" s="216"/>
      <c r="H302" s="216"/>
    </row>
    <row r="303" s="200" customFormat="true" ht="18" hidden="false" customHeight="true" outlineLevel="0" collapsed="false">
      <c r="B303" s="215"/>
      <c r="C303" s="172"/>
      <c r="D303" s="217"/>
      <c r="E303" s="216"/>
      <c r="F303" s="216"/>
      <c r="H303" s="216"/>
    </row>
    <row r="304" s="200" customFormat="true" ht="18" hidden="false" customHeight="true" outlineLevel="0" collapsed="false">
      <c r="B304" s="215"/>
      <c r="C304" s="172"/>
      <c r="D304" s="217"/>
      <c r="E304" s="216"/>
      <c r="F304" s="216"/>
      <c r="H304" s="216"/>
    </row>
    <row r="305" s="200" customFormat="true" ht="18" hidden="false" customHeight="true" outlineLevel="0" collapsed="false">
      <c r="B305" s="215"/>
      <c r="C305" s="172"/>
      <c r="D305" s="217"/>
      <c r="E305" s="216"/>
      <c r="F305" s="216"/>
      <c r="H305" s="216"/>
    </row>
    <row r="306" s="200" customFormat="true" ht="18" hidden="false" customHeight="true" outlineLevel="0" collapsed="false">
      <c r="B306" s="215"/>
      <c r="C306" s="172"/>
      <c r="D306" s="217"/>
      <c r="E306" s="216"/>
      <c r="F306" s="216"/>
      <c r="H306" s="216"/>
    </row>
    <row r="307" s="200" customFormat="true" ht="18" hidden="false" customHeight="true" outlineLevel="0" collapsed="false">
      <c r="B307" s="215"/>
      <c r="C307" s="172"/>
      <c r="D307" s="217"/>
      <c r="E307" s="216"/>
      <c r="F307" s="216"/>
      <c r="H307" s="216"/>
    </row>
    <row r="308" s="200" customFormat="true" ht="18" hidden="false" customHeight="true" outlineLevel="0" collapsed="false">
      <c r="B308" s="215"/>
      <c r="C308" s="172"/>
      <c r="D308" s="217"/>
      <c r="E308" s="216"/>
      <c r="F308" s="216"/>
      <c r="H308" s="216"/>
    </row>
    <row r="309" s="200" customFormat="true" ht="18" hidden="false" customHeight="true" outlineLevel="0" collapsed="false">
      <c r="B309" s="215"/>
      <c r="C309" s="172"/>
      <c r="D309" s="217"/>
      <c r="E309" s="216"/>
      <c r="F309" s="216"/>
      <c r="H309" s="216"/>
    </row>
    <row r="310" s="200" customFormat="true" ht="18" hidden="false" customHeight="true" outlineLevel="0" collapsed="false">
      <c r="B310" s="215"/>
      <c r="C310" s="172"/>
      <c r="D310" s="217"/>
      <c r="E310" s="216"/>
      <c r="F310" s="216"/>
      <c r="H310" s="216"/>
    </row>
    <row r="311" s="200" customFormat="true" ht="18" hidden="false" customHeight="true" outlineLevel="0" collapsed="false">
      <c r="B311" s="215"/>
      <c r="C311" s="172"/>
      <c r="D311" s="217"/>
      <c r="E311" s="216"/>
      <c r="F311" s="216"/>
      <c r="H311" s="216"/>
    </row>
    <row r="312" s="200" customFormat="true" ht="18" hidden="false" customHeight="true" outlineLevel="0" collapsed="false">
      <c r="B312" s="215"/>
      <c r="C312" s="172"/>
      <c r="D312" s="217"/>
      <c r="E312" s="216"/>
      <c r="F312" s="216"/>
      <c r="H312" s="216"/>
    </row>
    <row r="313" s="200" customFormat="true" ht="18" hidden="false" customHeight="true" outlineLevel="0" collapsed="false">
      <c r="B313" s="215"/>
      <c r="C313" s="172"/>
      <c r="D313" s="217"/>
      <c r="E313" s="216"/>
      <c r="F313" s="216"/>
      <c r="H313" s="216"/>
    </row>
    <row r="314" s="200" customFormat="true" ht="18" hidden="false" customHeight="true" outlineLevel="0" collapsed="false">
      <c r="B314" s="215"/>
      <c r="C314" s="172"/>
      <c r="D314" s="217"/>
      <c r="E314" s="216"/>
      <c r="F314" s="216"/>
      <c r="H314" s="216"/>
    </row>
    <row r="315" s="200" customFormat="true" ht="18" hidden="false" customHeight="true" outlineLevel="0" collapsed="false">
      <c r="B315" s="215"/>
      <c r="C315" s="172"/>
      <c r="D315" s="217"/>
      <c r="E315" s="216"/>
      <c r="F315" s="216"/>
      <c r="H315" s="216"/>
    </row>
    <row r="316" s="200" customFormat="true" ht="18" hidden="false" customHeight="true" outlineLevel="0" collapsed="false">
      <c r="B316" s="215"/>
      <c r="C316" s="172"/>
      <c r="D316" s="217"/>
      <c r="E316" s="216"/>
      <c r="F316" s="216"/>
      <c r="H316" s="216"/>
    </row>
    <row r="317" s="200" customFormat="true" ht="18" hidden="false" customHeight="true" outlineLevel="0" collapsed="false">
      <c r="B317" s="215"/>
      <c r="C317" s="172"/>
      <c r="D317" s="217"/>
      <c r="E317" s="216"/>
      <c r="F317" s="216"/>
      <c r="H317" s="216"/>
    </row>
    <row r="318" s="200" customFormat="true" ht="18" hidden="false" customHeight="true" outlineLevel="0" collapsed="false">
      <c r="B318" s="215"/>
      <c r="C318" s="172"/>
      <c r="D318" s="217"/>
      <c r="E318" s="216"/>
      <c r="F318" s="216"/>
      <c r="H318" s="216"/>
    </row>
    <row r="319" s="200" customFormat="true" ht="18" hidden="false" customHeight="true" outlineLevel="0" collapsed="false">
      <c r="B319" s="215"/>
      <c r="C319" s="172"/>
      <c r="D319" s="217"/>
      <c r="E319" s="216"/>
      <c r="F319" s="216"/>
      <c r="H319" s="216"/>
    </row>
    <row r="320" s="200" customFormat="true" ht="18" hidden="false" customHeight="true" outlineLevel="0" collapsed="false">
      <c r="B320" s="215"/>
      <c r="C320" s="172"/>
      <c r="D320" s="217"/>
      <c r="E320" s="216"/>
      <c r="F320" s="216"/>
      <c r="H320" s="216"/>
    </row>
    <row r="321" s="200" customFormat="true" ht="18" hidden="false" customHeight="true" outlineLevel="0" collapsed="false">
      <c r="B321" s="215"/>
      <c r="C321" s="172"/>
      <c r="D321" s="217"/>
      <c r="E321" s="216"/>
      <c r="F321" s="216"/>
      <c r="H321" s="216"/>
    </row>
    <row r="322" s="200" customFormat="true" ht="18" hidden="false" customHeight="true" outlineLevel="0" collapsed="false">
      <c r="B322" s="215"/>
      <c r="C322" s="172"/>
      <c r="D322" s="217"/>
      <c r="E322" s="216"/>
      <c r="F322" s="216"/>
      <c r="H322" s="216"/>
    </row>
    <row r="323" s="200" customFormat="true" ht="18" hidden="false" customHeight="true" outlineLevel="0" collapsed="false">
      <c r="B323" s="215"/>
      <c r="C323" s="172"/>
      <c r="D323" s="217"/>
      <c r="E323" s="216"/>
      <c r="F323" s="216"/>
      <c r="H323" s="216"/>
    </row>
    <row r="324" s="200" customFormat="true" ht="18" hidden="false" customHeight="true" outlineLevel="0" collapsed="false">
      <c r="B324" s="215"/>
      <c r="C324" s="172"/>
      <c r="D324" s="217"/>
      <c r="E324" s="216"/>
      <c r="F324" s="216"/>
      <c r="H324" s="216"/>
    </row>
    <row r="325" s="200" customFormat="true" ht="18" hidden="false" customHeight="true" outlineLevel="0" collapsed="false">
      <c r="B325" s="215"/>
      <c r="C325" s="172"/>
      <c r="D325" s="217"/>
      <c r="E325" s="216"/>
      <c r="F325" s="216"/>
      <c r="H325" s="216"/>
    </row>
    <row r="326" s="200" customFormat="true" ht="18" hidden="false" customHeight="true" outlineLevel="0" collapsed="false">
      <c r="B326" s="215"/>
      <c r="C326" s="172"/>
      <c r="D326" s="217"/>
      <c r="E326" s="216"/>
      <c r="F326" s="216"/>
      <c r="H326" s="216"/>
    </row>
    <row r="327" s="200" customFormat="true" ht="18" hidden="false" customHeight="true" outlineLevel="0" collapsed="false">
      <c r="B327" s="215"/>
      <c r="C327" s="172"/>
      <c r="D327" s="217"/>
      <c r="E327" s="216"/>
      <c r="F327" s="216"/>
      <c r="H327" s="216"/>
    </row>
    <row r="328" s="200" customFormat="true" ht="18" hidden="false" customHeight="true" outlineLevel="0" collapsed="false">
      <c r="B328" s="215"/>
      <c r="C328" s="172"/>
      <c r="D328" s="217"/>
      <c r="E328" s="216"/>
      <c r="F328" s="216"/>
      <c r="H328" s="216"/>
    </row>
    <row r="329" s="200" customFormat="true" ht="18" hidden="false" customHeight="true" outlineLevel="0" collapsed="false">
      <c r="B329" s="215"/>
      <c r="C329" s="172"/>
      <c r="D329" s="217"/>
      <c r="E329" s="216"/>
      <c r="F329" s="216"/>
      <c r="H329" s="216"/>
    </row>
    <row r="330" s="200" customFormat="true" ht="18" hidden="false" customHeight="true" outlineLevel="0" collapsed="false">
      <c r="B330" s="215"/>
      <c r="C330" s="172"/>
      <c r="D330" s="217"/>
      <c r="E330" s="216"/>
      <c r="F330" s="216"/>
      <c r="H330" s="216"/>
    </row>
    <row r="331" s="200" customFormat="true" ht="18" hidden="false" customHeight="true" outlineLevel="0" collapsed="false">
      <c r="B331" s="215"/>
      <c r="C331" s="172"/>
      <c r="D331" s="217"/>
      <c r="E331" s="216"/>
      <c r="F331" s="216"/>
      <c r="H331" s="216"/>
    </row>
    <row r="332" s="200" customFormat="true" ht="18" hidden="false" customHeight="true" outlineLevel="0" collapsed="false">
      <c r="B332" s="215"/>
      <c r="C332" s="172"/>
      <c r="D332" s="217"/>
      <c r="E332" s="216"/>
      <c r="F332" s="216"/>
      <c r="H332" s="216"/>
    </row>
    <row r="333" s="200" customFormat="true" ht="18" hidden="false" customHeight="true" outlineLevel="0" collapsed="false">
      <c r="B333" s="215"/>
      <c r="C333" s="172"/>
      <c r="D333" s="217"/>
      <c r="E333" s="216"/>
      <c r="F333" s="216"/>
      <c r="H333" s="216"/>
    </row>
    <row r="334" s="200" customFormat="true" ht="18" hidden="false" customHeight="true" outlineLevel="0" collapsed="false">
      <c r="B334" s="215"/>
      <c r="C334" s="172"/>
      <c r="D334" s="217"/>
      <c r="E334" s="216"/>
      <c r="F334" s="216"/>
      <c r="H334" s="216"/>
    </row>
    <row r="335" s="200" customFormat="true" ht="18" hidden="false" customHeight="true" outlineLevel="0" collapsed="false">
      <c r="B335" s="215"/>
      <c r="C335" s="172"/>
      <c r="D335" s="217"/>
      <c r="E335" s="216"/>
      <c r="F335" s="216"/>
      <c r="H335" s="216"/>
    </row>
    <row r="336" s="200" customFormat="true" ht="18" hidden="false" customHeight="true" outlineLevel="0" collapsed="false">
      <c r="B336" s="215"/>
      <c r="C336" s="172"/>
      <c r="D336" s="217"/>
      <c r="E336" s="216"/>
      <c r="F336" s="216"/>
      <c r="H336" s="216"/>
    </row>
    <row r="337" s="200" customFormat="true" ht="18" hidden="false" customHeight="true" outlineLevel="0" collapsed="false">
      <c r="B337" s="215"/>
      <c r="C337" s="172"/>
      <c r="D337" s="217"/>
      <c r="E337" s="216"/>
      <c r="F337" s="216"/>
      <c r="H337" s="216"/>
    </row>
    <row r="338" s="200" customFormat="true" ht="18" hidden="false" customHeight="true" outlineLevel="0" collapsed="false">
      <c r="B338" s="215"/>
      <c r="C338" s="172"/>
      <c r="D338" s="217"/>
      <c r="E338" s="216"/>
      <c r="F338" s="216"/>
      <c r="H338" s="216"/>
    </row>
    <row r="339" s="200" customFormat="true" ht="18" hidden="false" customHeight="true" outlineLevel="0" collapsed="false">
      <c r="B339" s="215"/>
      <c r="C339" s="172"/>
      <c r="D339" s="217"/>
      <c r="E339" s="216"/>
      <c r="F339" s="216"/>
      <c r="H339" s="216"/>
    </row>
    <row r="340" s="200" customFormat="true" ht="18" hidden="false" customHeight="true" outlineLevel="0" collapsed="false">
      <c r="B340" s="215"/>
      <c r="C340" s="172"/>
      <c r="D340" s="217"/>
      <c r="E340" s="216"/>
      <c r="F340" s="216"/>
      <c r="H340" s="216"/>
    </row>
    <row r="341" s="200" customFormat="true" ht="18" hidden="false" customHeight="true" outlineLevel="0" collapsed="false">
      <c r="B341" s="215"/>
      <c r="C341" s="172"/>
      <c r="D341" s="217"/>
      <c r="E341" s="216"/>
      <c r="F341" s="216"/>
      <c r="H341" s="216"/>
    </row>
    <row r="342" s="200" customFormat="true" ht="18" hidden="false" customHeight="true" outlineLevel="0" collapsed="false">
      <c r="B342" s="215"/>
      <c r="C342" s="172"/>
      <c r="D342" s="217"/>
      <c r="E342" s="216"/>
      <c r="F342" s="216"/>
      <c r="H342" s="216"/>
    </row>
    <row r="343" s="200" customFormat="true" ht="18" hidden="false" customHeight="true" outlineLevel="0" collapsed="false">
      <c r="B343" s="215"/>
      <c r="C343" s="172"/>
      <c r="D343" s="217"/>
      <c r="E343" s="216"/>
      <c r="F343" s="216"/>
      <c r="H343" s="216"/>
    </row>
    <row r="344" s="200" customFormat="true" ht="18" hidden="false" customHeight="true" outlineLevel="0" collapsed="false">
      <c r="B344" s="215"/>
      <c r="C344" s="172"/>
      <c r="D344" s="217"/>
      <c r="E344" s="216"/>
      <c r="F344" s="216"/>
      <c r="H344" s="216"/>
    </row>
    <row r="345" s="200" customFormat="true" ht="18" hidden="false" customHeight="true" outlineLevel="0" collapsed="false">
      <c r="B345" s="215"/>
      <c r="C345" s="172"/>
      <c r="D345" s="217"/>
      <c r="E345" s="216"/>
      <c r="F345" s="216"/>
      <c r="H345" s="216"/>
    </row>
    <row r="346" s="200" customFormat="true" ht="18" hidden="false" customHeight="true" outlineLevel="0" collapsed="false">
      <c r="B346" s="215"/>
      <c r="C346" s="172"/>
      <c r="D346" s="217"/>
      <c r="E346" s="216"/>
      <c r="F346" s="216"/>
      <c r="H346" s="216"/>
    </row>
    <row r="347" s="200" customFormat="true" ht="18" hidden="false" customHeight="true" outlineLevel="0" collapsed="false">
      <c r="B347" s="215"/>
      <c r="C347" s="172"/>
      <c r="D347" s="217"/>
      <c r="E347" s="216"/>
      <c r="F347" s="216"/>
      <c r="H347" s="216"/>
    </row>
    <row r="348" s="200" customFormat="true" ht="18" hidden="false" customHeight="true" outlineLevel="0" collapsed="false">
      <c r="B348" s="215"/>
      <c r="C348" s="172"/>
      <c r="D348" s="217"/>
      <c r="E348" s="216"/>
      <c r="F348" s="216"/>
      <c r="H348" s="216"/>
    </row>
    <row r="349" s="200" customFormat="true" ht="18" hidden="false" customHeight="true" outlineLevel="0" collapsed="false">
      <c r="B349" s="215"/>
      <c r="C349" s="172"/>
      <c r="D349" s="217"/>
      <c r="E349" s="216"/>
      <c r="F349" s="216"/>
      <c r="H349" s="216"/>
    </row>
    <row r="350" s="200" customFormat="true" ht="18" hidden="false" customHeight="true" outlineLevel="0" collapsed="false">
      <c r="B350" s="215"/>
      <c r="C350" s="172"/>
      <c r="D350" s="217"/>
      <c r="E350" s="216"/>
      <c r="F350" s="216"/>
      <c r="H350" s="216"/>
    </row>
    <row r="351" s="200" customFormat="true" ht="18" hidden="false" customHeight="true" outlineLevel="0" collapsed="false">
      <c r="B351" s="215"/>
      <c r="C351" s="172"/>
      <c r="D351" s="217"/>
      <c r="E351" s="216"/>
      <c r="F351" s="216"/>
      <c r="H351" s="216"/>
    </row>
    <row r="352" s="200" customFormat="true" ht="18" hidden="false" customHeight="true" outlineLevel="0" collapsed="false">
      <c r="B352" s="215"/>
      <c r="C352" s="172"/>
      <c r="D352" s="217"/>
      <c r="E352" s="216"/>
      <c r="F352" s="216"/>
      <c r="H352" s="216"/>
    </row>
    <row r="353" s="200" customFormat="true" ht="18" hidden="false" customHeight="true" outlineLevel="0" collapsed="false">
      <c r="B353" s="215"/>
      <c r="C353" s="172"/>
      <c r="D353" s="217"/>
      <c r="E353" s="216"/>
      <c r="F353" s="216"/>
      <c r="H353" s="216"/>
    </row>
    <row r="354" s="200" customFormat="true" ht="18" hidden="false" customHeight="true" outlineLevel="0" collapsed="false">
      <c r="B354" s="215"/>
      <c r="C354" s="172"/>
      <c r="D354" s="217"/>
      <c r="E354" s="216"/>
      <c r="F354" s="216"/>
      <c r="H354" s="216"/>
    </row>
    <row r="355" s="200" customFormat="true" ht="18" hidden="false" customHeight="true" outlineLevel="0" collapsed="false">
      <c r="B355" s="215"/>
      <c r="C355" s="172"/>
      <c r="D355" s="217"/>
      <c r="E355" s="216"/>
      <c r="F355" s="216"/>
      <c r="H355" s="216"/>
    </row>
    <row r="356" s="200" customFormat="true" ht="18" hidden="false" customHeight="true" outlineLevel="0" collapsed="false">
      <c r="B356" s="215"/>
      <c r="C356" s="172"/>
      <c r="D356" s="217"/>
      <c r="E356" s="216"/>
      <c r="F356" s="216"/>
      <c r="H356" s="216"/>
    </row>
    <row r="357" s="200" customFormat="true" ht="18" hidden="false" customHeight="true" outlineLevel="0" collapsed="false">
      <c r="B357" s="215"/>
      <c r="C357" s="172"/>
      <c r="D357" s="217"/>
      <c r="E357" s="216"/>
      <c r="F357" s="216"/>
      <c r="H357" s="216"/>
    </row>
    <row r="358" s="200" customFormat="true" ht="18" hidden="false" customHeight="true" outlineLevel="0" collapsed="false">
      <c r="B358" s="215"/>
      <c r="C358" s="172"/>
      <c r="D358" s="217"/>
      <c r="E358" s="216"/>
      <c r="F358" s="216"/>
      <c r="H358" s="216"/>
    </row>
    <row r="359" s="200" customFormat="true" ht="18" hidden="false" customHeight="true" outlineLevel="0" collapsed="false">
      <c r="B359" s="215"/>
      <c r="C359" s="172"/>
      <c r="D359" s="217"/>
      <c r="E359" s="216"/>
      <c r="F359" s="216"/>
      <c r="H359" s="216"/>
    </row>
    <row r="360" s="200" customFormat="true" ht="18" hidden="false" customHeight="true" outlineLevel="0" collapsed="false">
      <c r="B360" s="215"/>
      <c r="C360" s="172"/>
      <c r="D360" s="217"/>
      <c r="E360" s="216"/>
      <c r="F360" s="216"/>
      <c r="H360" s="216"/>
    </row>
    <row r="361" s="200" customFormat="true" ht="18" hidden="false" customHeight="true" outlineLevel="0" collapsed="false">
      <c r="B361" s="215"/>
      <c r="C361" s="172"/>
      <c r="D361" s="217"/>
      <c r="E361" s="216"/>
      <c r="F361" s="216"/>
      <c r="H361" s="216"/>
    </row>
    <row r="362" s="200" customFormat="true" ht="18" hidden="false" customHeight="true" outlineLevel="0" collapsed="false">
      <c r="B362" s="215"/>
      <c r="C362" s="172"/>
      <c r="D362" s="217"/>
      <c r="E362" s="216"/>
      <c r="F362" s="216"/>
      <c r="H362" s="216"/>
    </row>
    <row r="363" s="200" customFormat="true" ht="18" hidden="false" customHeight="true" outlineLevel="0" collapsed="false">
      <c r="B363" s="215"/>
      <c r="C363" s="172"/>
      <c r="D363" s="217"/>
      <c r="E363" s="216"/>
      <c r="F363" s="216"/>
      <c r="H363" s="216"/>
    </row>
    <row r="364" s="200" customFormat="true" ht="18" hidden="false" customHeight="true" outlineLevel="0" collapsed="false">
      <c r="B364" s="215"/>
      <c r="C364" s="172"/>
      <c r="D364" s="217"/>
      <c r="E364" s="216"/>
      <c r="F364" s="216"/>
      <c r="H364" s="216"/>
    </row>
    <row r="365" s="200" customFormat="true" ht="18" hidden="false" customHeight="true" outlineLevel="0" collapsed="false">
      <c r="B365" s="215"/>
      <c r="C365" s="172"/>
      <c r="D365" s="217"/>
      <c r="E365" s="216"/>
      <c r="F365" s="216"/>
      <c r="H365" s="216"/>
    </row>
    <row r="366" s="200" customFormat="true" ht="18" hidden="false" customHeight="true" outlineLevel="0" collapsed="false">
      <c r="B366" s="215"/>
      <c r="C366" s="172"/>
      <c r="D366" s="217"/>
      <c r="E366" s="216"/>
      <c r="F366" s="216"/>
      <c r="H366" s="216"/>
    </row>
    <row r="367" s="200" customFormat="true" ht="18" hidden="false" customHeight="true" outlineLevel="0" collapsed="false">
      <c r="B367" s="215"/>
      <c r="C367" s="172"/>
      <c r="D367" s="217"/>
      <c r="E367" s="216"/>
      <c r="F367" s="216"/>
      <c r="H367" s="216"/>
    </row>
    <row r="368" s="200" customFormat="true" ht="18" hidden="false" customHeight="true" outlineLevel="0" collapsed="false">
      <c r="B368" s="215"/>
      <c r="C368" s="172"/>
      <c r="D368" s="217"/>
      <c r="E368" s="216"/>
      <c r="F368" s="216"/>
      <c r="H368" s="216"/>
    </row>
    <row r="369" s="200" customFormat="true" ht="18" hidden="false" customHeight="true" outlineLevel="0" collapsed="false">
      <c r="B369" s="215"/>
      <c r="C369" s="172"/>
      <c r="D369" s="217"/>
      <c r="E369" s="216"/>
      <c r="F369" s="216"/>
      <c r="H369" s="216"/>
    </row>
    <row r="370" s="200" customFormat="true" ht="18" hidden="false" customHeight="true" outlineLevel="0" collapsed="false">
      <c r="B370" s="215"/>
      <c r="C370" s="172"/>
      <c r="D370" s="217"/>
      <c r="E370" s="216"/>
      <c r="F370" s="216"/>
      <c r="H370" s="216"/>
    </row>
    <row r="371" s="200" customFormat="true" ht="18" hidden="false" customHeight="true" outlineLevel="0" collapsed="false">
      <c r="B371" s="215"/>
      <c r="C371" s="172"/>
      <c r="D371" s="217"/>
      <c r="E371" s="216"/>
      <c r="F371" s="216"/>
      <c r="H371" s="216"/>
    </row>
    <row r="372" s="200" customFormat="true" ht="18" hidden="false" customHeight="true" outlineLevel="0" collapsed="false">
      <c r="B372" s="215"/>
      <c r="C372" s="172"/>
      <c r="D372" s="217"/>
      <c r="E372" s="216"/>
      <c r="F372" s="216"/>
      <c r="H372" s="216"/>
    </row>
    <row r="373" s="200" customFormat="true" ht="18" hidden="false" customHeight="true" outlineLevel="0" collapsed="false">
      <c r="B373" s="215"/>
      <c r="C373" s="172"/>
      <c r="D373" s="217"/>
      <c r="E373" s="216"/>
      <c r="F373" s="216"/>
      <c r="H373" s="216"/>
    </row>
    <row r="374" s="200" customFormat="true" ht="18" hidden="false" customHeight="true" outlineLevel="0" collapsed="false">
      <c r="B374" s="215"/>
      <c r="C374" s="172"/>
      <c r="D374" s="217"/>
      <c r="E374" s="216"/>
      <c r="F374" s="216"/>
      <c r="H374" s="216"/>
    </row>
    <row r="375" s="200" customFormat="true" ht="18" hidden="false" customHeight="true" outlineLevel="0" collapsed="false">
      <c r="B375" s="215"/>
      <c r="C375" s="172"/>
      <c r="D375" s="217"/>
      <c r="E375" s="216"/>
      <c r="F375" s="216"/>
      <c r="H375" s="216"/>
    </row>
    <row r="376" s="200" customFormat="true" ht="18" hidden="false" customHeight="true" outlineLevel="0" collapsed="false">
      <c r="B376" s="215"/>
      <c r="C376" s="172"/>
      <c r="D376" s="217"/>
      <c r="E376" s="216"/>
      <c r="F376" s="216"/>
      <c r="H376" s="216"/>
    </row>
    <row r="377" s="200" customFormat="true" ht="18" hidden="false" customHeight="true" outlineLevel="0" collapsed="false">
      <c r="B377" s="215"/>
      <c r="C377" s="172"/>
      <c r="D377" s="217"/>
      <c r="E377" s="216"/>
      <c r="F377" s="216"/>
      <c r="H377" s="216"/>
    </row>
    <row r="378" s="200" customFormat="true" ht="18" hidden="false" customHeight="true" outlineLevel="0" collapsed="false">
      <c r="B378" s="215"/>
      <c r="C378" s="172"/>
      <c r="D378" s="217"/>
      <c r="E378" s="216"/>
      <c r="F378" s="216"/>
      <c r="H378" s="216"/>
    </row>
    <row r="379" s="200" customFormat="true" ht="18" hidden="false" customHeight="true" outlineLevel="0" collapsed="false">
      <c r="B379" s="215"/>
      <c r="C379" s="172"/>
      <c r="D379" s="217"/>
      <c r="E379" s="216"/>
      <c r="F379" s="216"/>
      <c r="H379" s="216"/>
    </row>
    <row r="380" s="200" customFormat="true" ht="18" hidden="false" customHeight="true" outlineLevel="0" collapsed="false">
      <c r="B380" s="215"/>
      <c r="C380" s="172"/>
      <c r="D380" s="217"/>
      <c r="E380" s="216"/>
      <c r="F380" s="216"/>
      <c r="H380" s="216"/>
    </row>
    <row r="381" s="200" customFormat="true" ht="18" hidden="false" customHeight="true" outlineLevel="0" collapsed="false">
      <c r="B381" s="215"/>
      <c r="C381" s="172"/>
      <c r="D381" s="217"/>
      <c r="E381" s="216"/>
      <c r="F381" s="216"/>
      <c r="H381" s="216"/>
    </row>
    <row r="382" s="200" customFormat="true" ht="18" hidden="false" customHeight="true" outlineLevel="0" collapsed="false">
      <c r="B382" s="215"/>
      <c r="C382" s="172"/>
      <c r="D382" s="217"/>
      <c r="E382" s="216"/>
      <c r="F382" s="216"/>
      <c r="H382" s="216"/>
    </row>
    <row r="383" s="200" customFormat="true" ht="18" hidden="false" customHeight="true" outlineLevel="0" collapsed="false">
      <c r="B383" s="215"/>
      <c r="C383" s="172"/>
      <c r="D383" s="217"/>
      <c r="E383" s="216"/>
      <c r="F383" s="216"/>
      <c r="H383" s="216"/>
    </row>
    <row r="384" s="200" customFormat="true" ht="18" hidden="false" customHeight="true" outlineLevel="0" collapsed="false">
      <c r="B384" s="215"/>
      <c r="C384" s="172"/>
      <c r="D384" s="217"/>
      <c r="E384" s="216"/>
      <c r="F384" s="216"/>
      <c r="H384" s="216"/>
    </row>
    <row r="385" s="200" customFormat="true" ht="18" hidden="false" customHeight="true" outlineLevel="0" collapsed="false">
      <c r="B385" s="215"/>
      <c r="C385" s="172"/>
      <c r="D385" s="217"/>
      <c r="E385" s="216"/>
      <c r="F385" s="216"/>
      <c r="H385" s="216"/>
    </row>
    <row r="386" s="200" customFormat="true" ht="18" hidden="false" customHeight="true" outlineLevel="0" collapsed="false">
      <c r="B386" s="215"/>
      <c r="C386" s="172"/>
      <c r="D386" s="217"/>
      <c r="E386" s="216"/>
      <c r="F386" s="216"/>
      <c r="H386" s="216"/>
    </row>
    <row r="387" s="200" customFormat="true" ht="18" hidden="false" customHeight="true" outlineLevel="0" collapsed="false">
      <c r="B387" s="215"/>
      <c r="C387" s="172"/>
      <c r="D387" s="217"/>
      <c r="E387" s="216"/>
      <c r="F387" s="216"/>
      <c r="H387" s="216"/>
    </row>
    <row r="388" s="200" customFormat="true" ht="18" hidden="false" customHeight="true" outlineLevel="0" collapsed="false">
      <c r="B388" s="215"/>
      <c r="C388" s="172"/>
      <c r="D388" s="217"/>
      <c r="E388" s="216"/>
      <c r="F388" s="216"/>
      <c r="H388" s="216"/>
    </row>
    <row r="389" s="200" customFormat="true" ht="18" hidden="false" customHeight="true" outlineLevel="0" collapsed="false">
      <c r="B389" s="215"/>
      <c r="C389" s="172"/>
      <c r="D389" s="217"/>
      <c r="E389" s="216"/>
      <c r="F389" s="216"/>
      <c r="H389" s="216"/>
    </row>
    <row r="390" s="200" customFormat="true" ht="18" hidden="false" customHeight="true" outlineLevel="0" collapsed="false">
      <c r="B390" s="215"/>
      <c r="C390" s="172"/>
      <c r="D390" s="217"/>
      <c r="E390" s="216"/>
      <c r="F390" s="216"/>
      <c r="H390" s="216"/>
    </row>
    <row r="391" s="200" customFormat="true" ht="18" hidden="false" customHeight="true" outlineLevel="0" collapsed="false">
      <c r="B391" s="215"/>
      <c r="C391" s="172"/>
      <c r="D391" s="217"/>
      <c r="E391" s="216"/>
      <c r="F391" s="216"/>
      <c r="H391" s="216"/>
    </row>
    <row r="392" s="200" customFormat="true" ht="18" hidden="false" customHeight="true" outlineLevel="0" collapsed="false">
      <c r="B392" s="215"/>
      <c r="C392" s="172"/>
      <c r="D392" s="217"/>
      <c r="E392" s="216"/>
      <c r="F392" s="216"/>
      <c r="H392" s="216"/>
    </row>
    <row r="393" s="200" customFormat="true" ht="18" hidden="false" customHeight="true" outlineLevel="0" collapsed="false">
      <c r="B393" s="215"/>
      <c r="C393" s="172"/>
      <c r="D393" s="217"/>
      <c r="E393" s="216"/>
      <c r="F393" s="216"/>
      <c r="H393" s="216"/>
    </row>
    <row r="394" s="200" customFormat="true" ht="18" hidden="false" customHeight="true" outlineLevel="0" collapsed="false">
      <c r="B394" s="215"/>
      <c r="C394" s="172"/>
      <c r="D394" s="217"/>
      <c r="E394" s="216"/>
      <c r="F394" s="216"/>
      <c r="H394" s="216"/>
    </row>
    <row r="395" s="200" customFormat="true" ht="18" hidden="false" customHeight="true" outlineLevel="0" collapsed="false">
      <c r="B395" s="215"/>
      <c r="C395" s="172"/>
      <c r="D395" s="217"/>
      <c r="E395" s="216"/>
      <c r="F395" s="216"/>
      <c r="H395" s="216"/>
    </row>
    <row r="396" s="200" customFormat="true" ht="18" hidden="false" customHeight="true" outlineLevel="0" collapsed="false">
      <c r="B396" s="215"/>
      <c r="C396" s="172"/>
      <c r="D396" s="217"/>
      <c r="E396" s="216"/>
      <c r="F396" s="216"/>
      <c r="H396" s="216"/>
    </row>
    <row r="397" s="200" customFormat="true" ht="18" hidden="false" customHeight="true" outlineLevel="0" collapsed="false">
      <c r="B397" s="215"/>
      <c r="C397" s="172"/>
      <c r="D397" s="217"/>
      <c r="E397" s="216"/>
      <c r="F397" s="216"/>
      <c r="H397" s="216"/>
    </row>
    <row r="398" s="200" customFormat="true" ht="18" hidden="false" customHeight="true" outlineLevel="0" collapsed="false">
      <c r="B398" s="215"/>
      <c r="C398" s="172"/>
      <c r="D398" s="217"/>
      <c r="E398" s="216"/>
      <c r="F398" s="216"/>
      <c r="H398" s="216"/>
    </row>
    <row r="399" s="200" customFormat="true" ht="18" hidden="false" customHeight="true" outlineLevel="0" collapsed="false">
      <c r="B399" s="215"/>
      <c r="C399" s="172"/>
      <c r="D399" s="217"/>
      <c r="E399" s="216"/>
      <c r="F399" s="216"/>
      <c r="H399" s="216"/>
    </row>
    <row r="400" s="200" customFormat="true" ht="18" hidden="false" customHeight="true" outlineLevel="0" collapsed="false">
      <c r="B400" s="215"/>
      <c r="C400" s="172"/>
      <c r="D400" s="217"/>
      <c r="E400" s="216"/>
      <c r="F400" s="216"/>
      <c r="H400" s="216"/>
    </row>
    <row r="401" s="200" customFormat="true" ht="18" hidden="false" customHeight="true" outlineLevel="0" collapsed="false">
      <c r="B401" s="215"/>
      <c r="C401" s="172"/>
      <c r="D401" s="217"/>
      <c r="E401" s="216"/>
      <c r="F401" s="216"/>
      <c r="H401" s="216"/>
    </row>
    <row r="402" s="200" customFormat="true" ht="18" hidden="false" customHeight="true" outlineLevel="0" collapsed="false">
      <c r="B402" s="215"/>
      <c r="C402" s="172"/>
      <c r="D402" s="217"/>
      <c r="E402" s="216"/>
      <c r="F402" s="216"/>
      <c r="H402" s="216"/>
    </row>
    <row r="403" s="200" customFormat="true" ht="18" hidden="false" customHeight="true" outlineLevel="0" collapsed="false">
      <c r="B403" s="215"/>
      <c r="C403" s="172"/>
      <c r="D403" s="217"/>
      <c r="E403" s="216"/>
      <c r="F403" s="216"/>
      <c r="H403" s="216"/>
    </row>
    <row r="404" s="200" customFormat="true" ht="18" hidden="false" customHeight="true" outlineLevel="0" collapsed="false">
      <c r="B404" s="215"/>
      <c r="C404" s="172"/>
      <c r="D404" s="217"/>
      <c r="E404" s="216"/>
      <c r="F404" s="216"/>
      <c r="H404" s="216"/>
    </row>
    <row r="405" s="200" customFormat="true" ht="18" hidden="false" customHeight="true" outlineLevel="0" collapsed="false">
      <c r="B405" s="215"/>
      <c r="C405" s="172"/>
      <c r="D405" s="217"/>
      <c r="E405" s="216"/>
      <c r="F405" s="216"/>
      <c r="H405" s="216"/>
    </row>
    <row r="406" s="200" customFormat="true" ht="18" hidden="false" customHeight="true" outlineLevel="0" collapsed="false">
      <c r="B406" s="215"/>
      <c r="C406" s="172"/>
      <c r="D406" s="217"/>
      <c r="E406" s="216"/>
      <c r="F406" s="216"/>
      <c r="H406" s="216"/>
    </row>
    <row r="407" s="200" customFormat="true" ht="18" hidden="false" customHeight="true" outlineLevel="0" collapsed="false">
      <c r="B407" s="215"/>
      <c r="C407" s="172"/>
      <c r="D407" s="217"/>
      <c r="E407" s="216"/>
      <c r="F407" s="216"/>
      <c r="H407" s="216"/>
    </row>
    <row r="408" s="200" customFormat="true" ht="18" hidden="false" customHeight="true" outlineLevel="0" collapsed="false">
      <c r="B408" s="215"/>
      <c r="C408" s="172"/>
      <c r="D408" s="217"/>
      <c r="E408" s="216"/>
      <c r="F408" s="216"/>
      <c r="H408" s="216"/>
    </row>
    <row r="409" s="200" customFormat="true" ht="18" hidden="false" customHeight="true" outlineLevel="0" collapsed="false">
      <c r="B409" s="215"/>
      <c r="C409" s="172"/>
      <c r="D409" s="217"/>
      <c r="E409" s="216"/>
      <c r="F409" s="216"/>
      <c r="H409" s="216"/>
    </row>
    <row r="410" s="200" customFormat="true" ht="18" hidden="false" customHeight="true" outlineLevel="0" collapsed="false">
      <c r="B410" s="215"/>
      <c r="C410" s="172"/>
      <c r="D410" s="217"/>
      <c r="E410" s="216"/>
      <c r="F410" s="216"/>
      <c r="H410" s="216"/>
    </row>
    <row r="411" s="200" customFormat="true" ht="18" hidden="false" customHeight="true" outlineLevel="0" collapsed="false">
      <c r="B411" s="215"/>
      <c r="C411" s="172"/>
      <c r="D411" s="217"/>
      <c r="E411" s="216"/>
      <c r="F411" s="216"/>
      <c r="H411" s="216"/>
    </row>
    <row r="412" s="200" customFormat="true" ht="18" hidden="false" customHeight="true" outlineLevel="0" collapsed="false">
      <c r="B412" s="215"/>
      <c r="C412" s="172"/>
      <c r="D412" s="217"/>
      <c r="E412" s="216"/>
      <c r="F412" s="216"/>
      <c r="H412" s="216"/>
    </row>
    <row r="413" s="200" customFormat="true" ht="18" hidden="false" customHeight="true" outlineLevel="0" collapsed="false">
      <c r="B413" s="215"/>
      <c r="C413" s="172"/>
      <c r="D413" s="217"/>
      <c r="E413" s="216"/>
      <c r="F413" s="216"/>
      <c r="H413" s="216"/>
    </row>
    <row r="414" s="200" customFormat="true" ht="18" hidden="false" customHeight="true" outlineLevel="0" collapsed="false">
      <c r="B414" s="215"/>
      <c r="C414" s="172"/>
      <c r="D414" s="217"/>
      <c r="E414" s="216"/>
      <c r="F414" s="216"/>
      <c r="H414" s="216"/>
    </row>
    <row r="415" s="200" customFormat="true" ht="18" hidden="false" customHeight="true" outlineLevel="0" collapsed="false">
      <c r="B415" s="215"/>
      <c r="C415" s="172"/>
      <c r="D415" s="217"/>
      <c r="E415" s="216"/>
      <c r="F415" s="216"/>
      <c r="H415" s="216"/>
    </row>
    <row r="416" s="200" customFormat="true" ht="18" hidden="false" customHeight="true" outlineLevel="0" collapsed="false">
      <c r="B416" s="215"/>
      <c r="C416" s="172"/>
      <c r="D416" s="217"/>
      <c r="E416" s="216"/>
      <c r="F416" s="216"/>
      <c r="H416" s="216"/>
    </row>
    <row r="417" s="200" customFormat="true" ht="18" hidden="false" customHeight="true" outlineLevel="0" collapsed="false">
      <c r="B417" s="215"/>
      <c r="C417" s="172"/>
      <c r="D417" s="217"/>
      <c r="E417" s="216"/>
      <c r="F417" s="216"/>
      <c r="H417" s="216"/>
    </row>
    <row r="418" s="200" customFormat="true" ht="18" hidden="false" customHeight="true" outlineLevel="0" collapsed="false">
      <c r="B418" s="215"/>
      <c r="C418" s="172"/>
      <c r="D418" s="217"/>
      <c r="E418" s="216"/>
      <c r="F418" s="216"/>
      <c r="H418" s="216"/>
    </row>
    <row r="419" s="200" customFormat="true" ht="18" hidden="false" customHeight="true" outlineLevel="0" collapsed="false">
      <c r="B419" s="215"/>
      <c r="C419" s="172"/>
      <c r="D419" s="217"/>
      <c r="E419" s="216"/>
      <c r="F419" s="216"/>
      <c r="H419" s="216"/>
    </row>
    <row r="420" s="200" customFormat="true" ht="18" hidden="false" customHeight="true" outlineLevel="0" collapsed="false">
      <c r="B420" s="215"/>
      <c r="C420" s="172"/>
      <c r="D420" s="217"/>
      <c r="E420" s="216"/>
      <c r="F420" s="216"/>
      <c r="H420" s="216"/>
    </row>
    <row r="421" s="200" customFormat="true" ht="18" hidden="false" customHeight="true" outlineLevel="0" collapsed="false">
      <c r="B421" s="215"/>
      <c r="C421" s="172"/>
      <c r="D421" s="217"/>
      <c r="E421" s="216"/>
      <c r="F421" s="216"/>
      <c r="H421" s="216"/>
    </row>
    <row r="422" s="200" customFormat="true" ht="18" hidden="false" customHeight="true" outlineLevel="0" collapsed="false">
      <c r="B422" s="215"/>
      <c r="C422" s="172"/>
      <c r="D422" s="217"/>
      <c r="E422" s="216"/>
      <c r="F422" s="216"/>
      <c r="H422" s="216"/>
    </row>
    <row r="423" s="200" customFormat="true" ht="18" hidden="false" customHeight="true" outlineLevel="0" collapsed="false">
      <c r="B423" s="215"/>
      <c r="C423" s="172"/>
      <c r="D423" s="217"/>
      <c r="E423" s="216"/>
      <c r="F423" s="216"/>
      <c r="H423" s="216"/>
    </row>
    <row r="424" s="200" customFormat="true" ht="18" hidden="false" customHeight="true" outlineLevel="0" collapsed="false">
      <c r="B424" s="215"/>
      <c r="C424" s="172"/>
      <c r="D424" s="217"/>
      <c r="E424" s="216"/>
      <c r="F424" s="216"/>
      <c r="H424" s="216"/>
    </row>
    <row r="425" s="200" customFormat="true" ht="18" hidden="false" customHeight="true" outlineLevel="0" collapsed="false">
      <c r="B425" s="215"/>
      <c r="C425" s="172"/>
      <c r="D425" s="217"/>
      <c r="E425" s="216"/>
      <c r="F425" s="216"/>
      <c r="H425" s="216"/>
    </row>
    <row r="426" s="200" customFormat="true" ht="18" hidden="false" customHeight="true" outlineLevel="0" collapsed="false">
      <c r="B426" s="215"/>
      <c r="C426" s="172"/>
      <c r="D426" s="217"/>
      <c r="E426" s="216"/>
      <c r="F426" s="216"/>
      <c r="H426" s="216"/>
    </row>
    <row r="427" s="200" customFormat="true" ht="18" hidden="false" customHeight="true" outlineLevel="0" collapsed="false">
      <c r="B427" s="215"/>
      <c r="C427" s="172"/>
      <c r="D427" s="217"/>
      <c r="E427" s="216"/>
      <c r="F427" s="216"/>
      <c r="H427" s="216"/>
    </row>
    <row r="428" s="200" customFormat="true" ht="18" hidden="false" customHeight="true" outlineLevel="0" collapsed="false">
      <c r="B428" s="215"/>
      <c r="C428" s="172"/>
      <c r="D428" s="217"/>
      <c r="E428" s="216"/>
      <c r="F428" s="216"/>
      <c r="H428" s="216"/>
    </row>
    <row r="429" s="200" customFormat="true" ht="18" hidden="false" customHeight="true" outlineLevel="0" collapsed="false">
      <c r="B429" s="215"/>
      <c r="C429" s="172"/>
      <c r="D429" s="217"/>
      <c r="E429" s="216"/>
      <c r="F429" s="216"/>
      <c r="H429" s="216"/>
    </row>
    <row r="430" s="200" customFormat="true" ht="18" hidden="false" customHeight="true" outlineLevel="0" collapsed="false">
      <c r="B430" s="215"/>
      <c r="C430" s="172"/>
      <c r="D430" s="217"/>
      <c r="E430" s="216"/>
      <c r="F430" s="216"/>
      <c r="H430" s="216"/>
    </row>
    <row r="431" s="200" customFormat="true" ht="18" hidden="false" customHeight="true" outlineLevel="0" collapsed="false">
      <c r="B431" s="215"/>
      <c r="C431" s="172"/>
      <c r="D431" s="217"/>
      <c r="E431" s="216"/>
      <c r="F431" s="216"/>
      <c r="H431" s="216"/>
    </row>
    <row r="432" s="200" customFormat="true" ht="18" hidden="false" customHeight="true" outlineLevel="0" collapsed="false">
      <c r="B432" s="215"/>
      <c r="C432" s="172"/>
      <c r="D432" s="217"/>
      <c r="E432" s="216"/>
      <c r="F432" s="216"/>
      <c r="H432" s="216"/>
    </row>
    <row r="433" s="200" customFormat="true" ht="18" hidden="false" customHeight="true" outlineLevel="0" collapsed="false">
      <c r="B433" s="215"/>
      <c r="C433" s="172"/>
      <c r="D433" s="217"/>
      <c r="E433" s="216"/>
      <c r="F433" s="216"/>
      <c r="H433" s="216"/>
    </row>
    <row r="434" s="200" customFormat="true" ht="18" hidden="false" customHeight="true" outlineLevel="0" collapsed="false">
      <c r="B434" s="215"/>
      <c r="C434" s="172"/>
      <c r="D434" s="217"/>
      <c r="E434" s="216"/>
      <c r="F434" s="216"/>
      <c r="H434" s="216"/>
    </row>
    <row r="435" s="200" customFormat="true" ht="18" hidden="false" customHeight="true" outlineLevel="0" collapsed="false">
      <c r="B435" s="215"/>
      <c r="C435" s="172"/>
      <c r="D435" s="217"/>
      <c r="E435" s="216"/>
      <c r="F435" s="216"/>
      <c r="H435" s="216"/>
    </row>
    <row r="436" s="200" customFormat="true" ht="18" hidden="false" customHeight="true" outlineLevel="0" collapsed="false">
      <c r="B436" s="215"/>
      <c r="C436" s="172"/>
      <c r="D436" s="217"/>
      <c r="E436" s="216"/>
      <c r="F436" s="216"/>
      <c r="H436" s="216"/>
    </row>
    <row r="437" s="200" customFormat="true" ht="18" hidden="false" customHeight="true" outlineLevel="0" collapsed="false">
      <c r="B437" s="215"/>
      <c r="C437" s="172"/>
      <c r="D437" s="217"/>
      <c r="E437" s="216"/>
      <c r="F437" s="216"/>
      <c r="H437" s="216"/>
    </row>
    <row r="438" s="200" customFormat="true" ht="18" hidden="false" customHeight="true" outlineLevel="0" collapsed="false">
      <c r="B438" s="215"/>
      <c r="C438" s="172"/>
      <c r="D438" s="217"/>
      <c r="E438" s="216"/>
      <c r="F438" s="216"/>
      <c r="H438" s="216"/>
    </row>
    <row r="439" s="200" customFormat="true" ht="18" hidden="false" customHeight="true" outlineLevel="0" collapsed="false">
      <c r="B439" s="215"/>
      <c r="C439" s="172"/>
      <c r="D439" s="217"/>
      <c r="E439" s="216"/>
      <c r="F439" s="216"/>
      <c r="H439" s="216"/>
    </row>
    <row r="440" s="200" customFormat="true" ht="18" hidden="false" customHeight="true" outlineLevel="0" collapsed="false">
      <c r="B440" s="215"/>
      <c r="C440" s="172"/>
      <c r="D440" s="217"/>
      <c r="E440" s="216"/>
      <c r="F440" s="216"/>
      <c r="H440" s="216"/>
    </row>
    <row r="441" s="200" customFormat="true" ht="18" hidden="false" customHeight="true" outlineLevel="0" collapsed="false">
      <c r="B441" s="215"/>
      <c r="C441" s="172"/>
      <c r="D441" s="217"/>
      <c r="E441" s="216"/>
      <c r="F441" s="216"/>
      <c r="H441" s="216"/>
    </row>
    <row r="442" s="200" customFormat="true" ht="18" hidden="false" customHeight="true" outlineLevel="0" collapsed="false">
      <c r="B442" s="215"/>
      <c r="C442" s="172"/>
      <c r="D442" s="217"/>
      <c r="E442" s="216"/>
      <c r="F442" s="216"/>
      <c r="H442" s="216"/>
    </row>
    <row r="443" s="200" customFormat="true" ht="18" hidden="false" customHeight="true" outlineLevel="0" collapsed="false">
      <c r="B443" s="215"/>
      <c r="C443" s="172"/>
      <c r="D443" s="217"/>
      <c r="E443" s="216"/>
      <c r="F443" s="216"/>
      <c r="H443" s="216"/>
    </row>
    <row r="444" s="200" customFormat="true" ht="18" hidden="false" customHeight="true" outlineLevel="0" collapsed="false">
      <c r="B444" s="215"/>
      <c r="C444" s="172"/>
      <c r="D444" s="217"/>
      <c r="E444" s="216"/>
      <c r="F444" s="216"/>
      <c r="H444" s="216"/>
    </row>
    <row r="445" s="200" customFormat="true" ht="18" hidden="false" customHeight="true" outlineLevel="0" collapsed="false">
      <c r="B445" s="215"/>
      <c r="C445" s="172"/>
      <c r="D445" s="217"/>
      <c r="E445" s="216"/>
      <c r="F445" s="216"/>
      <c r="H445" s="216"/>
    </row>
    <row r="446" s="200" customFormat="true" ht="18" hidden="false" customHeight="true" outlineLevel="0" collapsed="false">
      <c r="B446" s="215"/>
      <c r="C446" s="172"/>
      <c r="D446" s="217"/>
      <c r="E446" s="216"/>
      <c r="F446" s="216"/>
      <c r="H446" s="216"/>
    </row>
    <row r="447" s="200" customFormat="true" ht="18" hidden="false" customHeight="true" outlineLevel="0" collapsed="false">
      <c r="B447" s="215"/>
      <c r="C447" s="172"/>
      <c r="D447" s="217"/>
      <c r="E447" s="216"/>
      <c r="F447" s="216"/>
      <c r="H447" s="216"/>
    </row>
    <row r="448" s="200" customFormat="true" ht="18" hidden="false" customHeight="true" outlineLevel="0" collapsed="false">
      <c r="B448" s="215"/>
      <c r="C448" s="172"/>
      <c r="D448" s="217"/>
      <c r="E448" s="216"/>
      <c r="F448" s="216"/>
      <c r="H448" s="216"/>
    </row>
    <row r="449" s="200" customFormat="true" ht="18" hidden="false" customHeight="true" outlineLevel="0" collapsed="false">
      <c r="B449" s="215"/>
      <c r="C449" s="172"/>
      <c r="D449" s="217"/>
      <c r="E449" s="216"/>
      <c r="F449" s="216"/>
      <c r="H449" s="216"/>
    </row>
    <row r="450" s="200" customFormat="true" ht="18" hidden="false" customHeight="true" outlineLevel="0" collapsed="false">
      <c r="B450" s="215"/>
      <c r="C450" s="172"/>
      <c r="D450" s="217"/>
      <c r="E450" s="216"/>
      <c r="F450" s="216"/>
      <c r="H450" s="216"/>
    </row>
    <row r="451" s="200" customFormat="true" ht="18" hidden="false" customHeight="true" outlineLevel="0" collapsed="false">
      <c r="B451" s="215"/>
      <c r="C451" s="172"/>
      <c r="D451" s="217"/>
      <c r="E451" s="216"/>
      <c r="F451" s="216"/>
      <c r="H451" s="216"/>
    </row>
    <row r="452" s="200" customFormat="true" ht="18" hidden="false" customHeight="true" outlineLevel="0" collapsed="false">
      <c r="B452" s="215"/>
      <c r="C452" s="172"/>
      <c r="D452" s="217"/>
      <c r="E452" s="216"/>
      <c r="F452" s="216"/>
      <c r="H452" s="216"/>
    </row>
    <row r="453" s="200" customFormat="true" ht="18" hidden="false" customHeight="true" outlineLevel="0" collapsed="false">
      <c r="B453" s="215"/>
      <c r="C453" s="172"/>
      <c r="D453" s="217"/>
      <c r="E453" s="216"/>
      <c r="F453" s="216"/>
      <c r="H453" s="216"/>
    </row>
    <row r="454" s="200" customFormat="true" ht="18" hidden="false" customHeight="true" outlineLevel="0" collapsed="false">
      <c r="B454" s="215"/>
      <c r="C454" s="172"/>
      <c r="D454" s="217"/>
      <c r="E454" s="216"/>
      <c r="F454" s="216"/>
      <c r="H454" s="216"/>
    </row>
    <row r="455" s="200" customFormat="true" ht="18" hidden="false" customHeight="true" outlineLevel="0" collapsed="false">
      <c r="B455" s="215"/>
      <c r="C455" s="172"/>
      <c r="D455" s="217"/>
      <c r="E455" s="216"/>
      <c r="F455" s="216"/>
      <c r="H455" s="216"/>
    </row>
    <row r="456" s="200" customFormat="true" ht="18" hidden="false" customHeight="true" outlineLevel="0" collapsed="false">
      <c r="B456" s="215"/>
      <c r="C456" s="172"/>
      <c r="D456" s="217"/>
      <c r="E456" s="216"/>
      <c r="F456" s="216"/>
      <c r="H456" s="216"/>
    </row>
    <row r="457" s="200" customFormat="true" ht="18" hidden="false" customHeight="true" outlineLevel="0" collapsed="false">
      <c r="B457" s="215"/>
      <c r="C457" s="172"/>
      <c r="D457" s="217"/>
      <c r="E457" s="216"/>
      <c r="F457" s="216"/>
      <c r="H457" s="216"/>
    </row>
    <row r="458" s="200" customFormat="true" ht="18" hidden="false" customHeight="true" outlineLevel="0" collapsed="false">
      <c r="B458" s="215"/>
      <c r="C458" s="172"/>
      <c r="D458" s="217"/>
      <c r="E458" s="216"/>
      <c r="F458" s="216"/>
      <c r="H458" s="216"/>
    </row>
    <row r="459" s="200" customFormat="true" ht="18" hidden="false" customHeight="true" outlineLevel="0" collapsed="false">
      <c r="B459" s="215"/>
      <c r="C459" s="172"/>
      <c r="D459" s="217"/>
      <c r="E459" s="216"/>
      <c r="F459" s="216"/>
      <c r="H459" s="216"/>
    </row>
    <row r="460" s="200" customFormat="true" ht="18" hidden="false" customHeight="true" outlineLevel="0" collapsed="false">
      <c r="B460" s="215"/>
      <c r="C460" s="172"/>
      <c r="D460" s="217"/>
      <c r="E460" s="216"/>
      <c r="F460" s="216"/>
      <c r="H460" s="216"/>
    </row>
    <row r="461" s="200" customFormat="true" ht="18" hidden="false" customHeight="true" outlineLevel="0" collapsed="false">
      <c r="B461" s="215"/>
      <c r="C461" s="172"/>
      <c r="D461" s="217"/>
      <c r="E461" s="216"/>
      <c r="F461" s="216"/>
      <c r="H461" s="216"/>
    </row>
    <row r="462" s="200" customFormat="true" ht="18" hidden="false" customHeight="true" outlineLevel="0" collapsed="false">
      <c r="B462" s="215"/>
      <c r="C462" s="172"/>
      <c r="D462" s="217"/>
      <c r="E462" s="216"/>
      <c r="F462" s="216"/>
      <c r="H462" s="216"/>
    </row>
    <row r="463" s="200" customFormat="true" ht="18" hidden="false" customHeight="true" outlineLevel="0" collapsed="false">
      <c r="B463" s="215"/>
      <c r="C463" s="172"/>
      <c r="D463" s="217"/>
      <c r="E463" s="216"/>
      <c r="F463" s="216"/>
      <c r="H463" s="216"/>
    </row>
    <row r="464" s="200" customFormat="true" ht="18" hidden="false" customHeight="true" outlineLevel="0" collapsed="false">
      <c r="B464" s="215"/>
      <c r="C464" s="172"/>
      <c r="D464" s="217"/>
      <c r="E464" s="216"/>
      <c r="F464" s="216"/>
      <c r="H464" s="216"/>
    </row>
    <row r="465" s="200" customFormat="true" ht="18" hidden="false" customHeight="true" outlineLevel="0" collapsed="false">
      <c r="B465" s="215"/>
      <c r="C465" s="172"/>
      <c r="D465" s="217"/>
      <c r="E465" s="216"/>
      <c r="F465" s="216"/>
      <c r="H465" s="216"/>
    </row>
    <row r="466" s="200" customFormat="true" ht="18" hidden="false" customHeight="true" outlineLevel="0" collapsed="false">
      <c r="B466" s="215"/>
      <c r="C466" s="172"/>
      <c r="D466" s="217"/>
      <c r="E466" s="216"/>
      <c r="F466" s="216"/>
      <c r="H466" s="216"/>
    </row>
    <row r="467" s="200" customFormat="true" ht="18" hidden="false" customHeight="true" outlineLevel="0" collapsed="false">
      <c r="B467" s="215"/>
      <c r="C467" s="172"/>
      <c r="D467" s="217"/>
      <c r="E467" s="216"/>
      <c r="F467" s="216"/>
      <c r="H467" s="216"/>
    </row>
    <row r="468" s="200" customFormat="true" ht="18" hidden="false" customHeight="true" outlineLevel="0" collapsed="false">
      <c r="B468" s="215"/>
      <c r="C468" s="172"/>
      <c r="D468" s="217"/>
      <c r="E468" s="216"/>
      <c r="F468" s="216"/>
      <c r="H468" s="216"/>
    </row>
    <row r="469" s="200" customFormat="true" ht="18" hidden="false" customHeight="true" outlineLevel="0" collapsed="false">
      <c r="B469" s="215"/>
      <c r="C469" s="172"/>
      <c r="D469" s="217"/>
      <c r="E469" s="216"/>
      <c r="F469" s="216"/>
      <c r="H469" s="216"/>
    </row>
    <row r="470" s="200" customFormat="true" ht="18" hidden="false" customHeight="true" outlineLevel="0" collapsed="false">
      <c r="B470" s="215"/>
      <c r="C470" s="172"/>
      <c r="D470" s="217"/>
      <c r="E470" s="216"/>
      <c r="F470" s="216"/>
      <c r="H470" s="216"/>
    </row>
    <row r="471" s="200" customFormat="true" ht="18" hidden="false" customHeight="true" outlineLevel="0" collapsed="false">
      <c r="B471" s="215"/>
      <c r="C471" s="172"/>
      <c r="D471" s="217"/>
      <c r="E471" s="216"/>
      <c r="F471" s="216"/>
      <c r="H471" s="216"/>
    </row>
    <row r="472" s="200" customFormat="true" ht="18" hidden="false" customHeight="true" outlineLevel="0" collapsed="false">
      <c r="B472" s="215"/>
      <c r="C472" s="172"/>
      <c r="D472" s="217"/>
      <c r="E472" s="216"/>
      <c r="F472" s="216"/>
      <c r="H472" s="216"/>
    </row>
    <row r="473" s="200" customFormat="true" ht="18" hidden="false" customHeight="true" outlineLevel="0" collapsed="false">
      <c r="B473" s="215"/>
      <c r="C473" s="172"/>
      <c r="D473" s="217"/>
      <c r="E473" s="216"/>
      <c r="F473" s="216"/>
      <c r="H473" s="216"/>
    </row>
    <row r="474" s="200" customFormat="true" ht="18" hidden="false" customHeight="true" outlineLevel="0" collapsed="false">
      <c r="B474" s="215"/>
      <c r="C474" s="172"/>
      <c r="D474" s="217"/>
      <c r="E474" s="216"/>
      <c r="F474" s="216"/>
      <c r="H474" s="216"/>
    </row>
    <row r="475" s="200" customFormat="true" ht="18" hidden="false" customHeight="true" outlineLevel="0" collapsed="false">
      <c r="B475" s="215"/>
      <c r="C475" s="172"/>
      <c r="D475" s="217"/>
      <c r="E475" s="216"/>
      <c r="F475" s="216"/>
      <c r="H475" s="216"/>
    </row>
    <row r="476" s="200" customFormat="true" ht="18" hidden="false" customHeight="true" outlineLevel="0" collapsed="false">
      <c r="B476" s="215"/>
      <c r="C476" s="172"/>
      <c r="D476" s="217"/>
      <c r="E476" s="216"/>
      <c r="F476" s="216"/>
      <c r="H476" s="216"/>
    </row>
    <row r="477" s="200" customFormat="true" ht="18" hidden="false" customHeight="true" outlineLevel="0" collapsed="false">
      <c r="B477" s="215"/>
      <c r="C477" s="172"/>
      <c r="D477" s="217"/>
      <c r="E477" s="216"/>
      <c r="F477" s="216"/>
      <c r="H477" s="216"/>
    </row>
    <row r="478" s="200" customFormat="true" ht="18" hidden="false" customHeight="true" outlineLevel="0" collapsed="false">
      <c r="B478" s="215"/>
      <c r="C478" s="172"/>
      <c r="D478" s="217"/>
      <c r="E478" s="216"/>
      <c r="F478" s="216"/>
      <c r="H478" s="216"/>
    </row>
    <row r="479" s="200" customFormat="true" ht="18" hidden="false" customHeight="true" outlineLevel="0" collapsed="false">
      <c r="B479" s="215"/>
      <c r="C479" s="172"/>
      <c r="D479" s="217"/>
      <c r="E479" s="216"/>
      <c r="F479" s="216"/>
      <c r="H479" s="216"/>
    </row>
    <row r="480" s="200" customFormat="true" ht="18" hidden="false" customHeight="true" outlineLevel="0" collapsed="false">
      <c r="B480" s="215"/>
      <c r="C480" s="172"/>
      <c r="D480" s="217"/>
      <c r="E480" s="216"/>
      <c r="F480" s="216"/>
      <c r="H480" s="216"/>
    </row>
    <row r="481" s="200" customFormat="true" ht="18" hidden="false" customHeight="true" outlineLevel="0" collapsed="false">
      <c r="B481" s="215"/>
      <c r="C481" s="172"/>
      <c r="D481" s="217"/>
      <c r="E481" s="216"/>
      <c r="F481" s="216"/>
      <c r="H481" s="216"/>
    </row>
    <row r="482" s="200" customFormat="true" ht="18" hidden="false" customHeight="true" outlineLevel="0" collapsed="false">
      <c r="B482" s="215"/>
      <c r="C482" s="172"/>
      <c r="D482" s="217"/>
      <c r="E482" s="216"/>
      <c r="F482" s="216"/>
      <c r="H482" s="216"/>
    </row>
    <row r="483" s="200" customFormat="true" ht="18" hidden="false" customHeight="true" outlineLevel="0" collapsed="false">
      <c r="B483" s="215"/>
      <c r="C483" s="172"/>
      <c r="D483" s="217"/>
      <c r="E483" s="216"/>
      <c r="F483" s="216"/>
      <c r="H483" s="216"/>
    </row>
    <row r="484" s="200" customFormat="true" ht="18" hidden="false" customHeight="true" outlineLevel="0" collapsed="false">
      <c r="B484" s="215"/>
      <c r="C484" s="172"/>
      <c r="D484" s="217"/>
      <c r="E484" s="216"/>
      <c r="F484" s="216"/>
      <c r="H484" s="216"/>
    </row>
    <row r="485" s="200" customFormat="true" ht="18" hidden="false" customHeight="true" outlineLevel="0" collapsed="false">
      <c r="B485" s="215"/>
      <c r="C485" s="172"/>
      <c r="D485" s="217"/>
      <c r="E485" s="216"/>
      <c r="F485" s="216"/>
      <c r="H485" s="216"/>
    </row>
    <row r="486" s="200" customFormat="true" ht="18" hidden="false" customHeight="true" outlineLevel="0" collapsed="false">
      <c r="B486" s="215"/>
      <c r="C486" s="172"/>
      <c r="D486" s="217"/>
      <c r="E486" s="216"/>
      <c r="F486" s="216"/>
      <c r="H486" s="216"/>
    </row>
    <row r="487" s="200" customFormat="true" ht="18" hidden="false" customHeight="true" outlineLevel="0" collapsed="false">
      <c r="B487" s="215"/>
      <c r="C487" s="172"/>
      <c r="D487" s="217"/>
      <c r="E487" s="216"/>
      <c r="F487" s="216"/>
      <c r="H487" s="216"/>
    </row>
    <row r="488" s="200" customFormat="true" ht="18" hidden="false" customHeight="true" outlineLevel="0" collapsed="false">
      <c r="B488" s="215"/>
      <c r="C488" s="172"/>
      <c r="D488" s="217"/>
      <c r="E488" s="216"/>
      <c r="F488" s="216"/>
      <c r="H488" s="216"/>
    </row>
    <row r="489" s="200" customFormat="true" ht="18" hidden="false" customHeight="true" outlineLevel="0" collapsed="false">
      <c r="B489" s="215"/>
      <c r="C489" s="172"/>
      <c r="D489" s="217"/>
      <c r="E489" s="216"/>
      <c r="F489" s="216"/>
      <c r="H489" s="216"/>
    </row>
    <row r="490" s="200" customFormat="true" ht="18" hidden="false" customHeight="true" outlineLevel="0" collapsed="false">
      <c r="B490" s="215"/>
      <c r="C490" s="172"/>
      <c r="D490" s="217"/>
      <c r="E490" s="216"/>
      <c r="F490" s="216"/>
      <c r="H490" s="216"/>
    </row>
    <row r="491" s="200" customFormat="true" ht="18" hidden="false" customHeight="true" outlineLevel="0" collapsed="false">
      <c r="B491" s="215"/>
      <c r="C491" s="172"/>
      <c r="D491" s="217"/>
      <c r="E491" s="216"/>
      <c r="F491" s="216"/>
      <c r="H491" s="216"/>
    </row>
    <row r="492" s="200" customFormat="true" ht="18" hidden="false" customHeight="true" outlineLevel="0" collapsed="false">
      <c r="B492" s="215"/>
      <c r="C492" s="172"/>
      <c r="D492" s="217"/>
      <c r="E492" s="216"/>
      <c r="F492" s="216"/>
      <c r="H492" s="216"/>
    </row>
    <row r="493" s="200" customFormat="true" ht="18" hidden="false" customHeight="true" outlineLevel="0" collapsed="false">
      <c r="B493" s="215"/>
      <c r="C493" s="172"/>
      <c r="D493" s="217"/>
      <c r="E493" s="216"/>
      <c r="F493" s="216"/>
      <c r="H493" s="216"/>
    </row>
    <row r="494" s="200" customFormat="true" ht="18" hidden="false" customHeight="true" outlineLevel="0" collapsed="false">
      <c r="B494" s="215"/>
      <c r="C494" s="172"/>
      <c r="D494" s="217"/>
      <c r="E494" s="216"/>
      <c r="F494" s="216"/>
      <c r="H494" s="216"/>
    </row>
    <row r="495" s="200" customFormat="true" ht="18" hidden="false" customHeight="true" outlineLevel="0" collapsed="false">
      <c r="B495" s="215"/>
      <c r="C495" s="172"/>
      <c r="D495" s="217"/>
      <c r="E495" s="216"/>
      <c r="F495" s="216"/>
      <c r="H495" s="216"/>
    </row>
    <row r="496" s="200" customFormat="true" ht="18" hidden="false" customHeight="true" outlineLevel="0" collapsed="false">
      <c r="B496" s="215"/>
      <c r="C496" s="172"/>
      <c r="D496" s="217"/>
      <c r="E496" s="216"/>
      <c r="F496" s="216"/>
      <c r="H496" s="216"/>
    </row>
    <row r="497" s="200" customFormat="true" ht="18" hidden="false" customHeight="true" outlineLevel="0" collapsed="false">
      <c r="B497" s="215"/>
      <c r="C497" s="172"/>
      <c r="D497" s="217"/>
      <c r="E497" s="216"/>
      <c r="F497" s="216"/>
      <c r="H497" s="216"/>
    </row>
    <row r="498" s="200" customFormat="true" ht="18" hidden="false" customHeight="true" outlineLevel="0" collapsed="false">
      <c r="B498" s="215"/>
      <c r="C498" s="172"/>
      <c r="D498" s="217"/>
      <c r="E498" s="216"/>
      <c r="F498" s="216"/>
      <c r="H498" s="216"/>
    </row>
    <row r="499" s="200" customFormat="true" ht="18" hidden="false" customHeight="true" outlineLevel="0" collapsed="false">
      <c r="B499" s="215"/>
      <c r="C499" s="172"/>
      <c r="D499" s="217"/>
      <c r="E499" s="216"/>
      <c r="F499" s="216"/>
      <c r="H499" s="216"/>
    </row>
    <row r="500" s="200" customFormat="true" ht="18" hidden="false" customHeight="true" outlineLevel="0" collapsed="false">
      <c r="B500" s="215"/>
      <c r="C500" s="172"/>
      <c r="D500" s="217"/>
      <c r="E500" s="216"/>
      <c r="F500" s="216"/>
      <c r="H500" s="216"/>
    </row>
    <row r="501" s="200" customFormat="true" ht="18" hidden="false" customHeight="true" outlineLevel="0" collapsed="false">
      <c r="B501" s="215"/>
      <c r="C501" s="172"/>
      <c r="D501" s="217"/>
      <c r="E501" s="216"/>
      <c r="F501" s="216"/>
      <c r="H501" s="216"/>
    </row>
    <row r="502" s="200" customFormat="true" ht="18" hidden="false" customHeight="true" outlineLevel="0" collapsed="false">
      <c r="B502" s="215"/>
      <c r="C502" s="172"/>
      <c r="D502" s="217"/>
      <c r="E502" s="216"/>
      <c r="F502" s="216"/>
      <c r="H502" s="216"/>
    </row>
    <row r="503" s="200" customFormat="true" ht="18" hidden="false" customHeight="true" outlineLevel="0" collapsed="false">
      <c r="B503" s="215"/>
      <c r="C503" s="172"/>
      <c r="D503" s="217"/>
      <c r="E503" s="216"/>
      <c r="F503" s="216"/>
      <c r="H503" s="216"/>
    </row>
    <row r="504" s="200" customFormat="true" ht="18" hidden="false" customHeight="true" outlineLevel="0" collapsed="false">
      <c r="B504" s="215"/>
      <c r="C504" s="172"/>
      <c r="D504" s="217"/>
      <c r="E504" s="216"/>
      <c r="F504" s="216"/>
      <c r="H504" s="216"/>
    </row>
    <row r="505" s="200" customFormat="true" ht="18" hidden="false" customHeight="true" outlineLevel="0" collapsed="false">
      <c r="B505" s="215"/>
      <c r="C505" s="172"/>
      <c r="D505" s="217"/>
      <c r="E505" s="216"/>
      <c r="F505" s="216"/>
      <c r="H505" s="216"/>
    </row>
    <row r="506" s="200" customFormat="true" ht="18" hidden="false" customHeight="true" outlineLevel="0" collapsed="false">
      <c r="B506" s="215"/>
      <c r="C506" s="172"/>
      <c r="D506" s="217"/>
      <c r="E506" s="216"/>
      <c r="F506" s="216"/>
      <c r="H506" s="216"/>
    </row>
    <row r="507" s="200" customFormat="true" ht="18" hidden="false" customHeight="true" outlineLevel="0" collapsed="false">
      <c r="B507" s="215"/>
      <c r="C507" s="172"/>
      <c r="D507" s="217"/>
      <c r="E507" s="216"/>
      <c r="F507" s="216"/>
      <c r="H507" s="216"/>
    </row>
    <row r="508" s="200" customFormat="true" ht="18" hidden="false" customHeight="true" outlineLevel="0" collapsed="false">
      <c r="B508" s="215"/>
      <c r="C508" s="172"/>
      <c r="D508" s="217"/>
      <c r="E508" s="216"/>
      <c r="F508" s="216"/>
      <c r="H508" s="216"/>
    </row>
    <row r="509" s="200" customFormat="true" ht="18" hidden="false" customHeight="true" outlineLevel="0" collapsed="false">
      <c r="B509" s="215"/>
      <c r="C509" s="172"/>
      <c r="D509" s="217"/>
      <c r="E509" s="216"/>
      <c r="F509" s="216"/>
      <c r="H509" s="216"/>
    </row>
    <row r="510" s="200" customFormat="true" ht="18" hidden="false" customHeight="true" outlineLevel="0" collapsed="false">
      <c r="B510" s="215"/>
      <c r="C510" s="172"/>
      <c r="D510" s="217"/>
      <c r="E510" s="216"/>
      <c r="F510" s="216"/>
      <c r="H510" s="216"/>
    </row>
    <row r="511" s="200" customFormat="true" ht="18" hidden="false" customHeight="true" outlineLevel="0" collapsed="false">
      <c r="B511" s="215"/>
      <c r="C511" s="172"/>
      <c r="D511" s="217"/>
      <c r="E511" s="216"/>
      <c r="F511" s="216"/>
      <c r="H511" s="216"/>
    </row>
    <row r="512" s="200" customFormat="true" ht="18" hidden="false" customHeight="true" outlineLevel="0" collapsed="false">
      <c r="B512" s="215"/>
      <c r="C512" s="172"/>
      <c r="D512" s="217"/>
      <c r="E512" s="216"/>
      <c r="F512" s="216"/>
      <c r="H512" s="216"/>
    </row>
    <row r="513" s="200" customFormat="true" ht="18" hidden="false" customHeight="true" outlineLevel="0" collapsed="false">
      <c r="B513" s="215"/>
      <c r="C513" s="172"/>
      <c r="D513" s="217"/>
      <c r="E513" s="216"/>
      <c r="F513" s="216"/>
      <c r="H513" s="216"/>
    </row>
    <row r="514" s="200" customFormat="true" ht="18" hidden="false" customHeight="true" outlineLevel="0" collapsed="false">
      <c r="B514" s="215"/>
      <c r="C514" s="172"/>
      <c r="D514" s="217"/>
      <c r="E514" s="216"/>
      <c r="F514" s="216"/>
      <c r="H514" s="216"/>
    </row>
    <row r="515" s="200" customFormat="true" ht="18" hidden="false" customHeight="true" outlineLevel="0" collapsed="false">
      <c r="B515" s="215"/>
      <c r="C515" s="172"/>
      <c r="D515" s="217"/>
      <c r="E515" s="216"/>
      <c r="F515" s="216"/>
      <c r="H515" s="216"/>
    </row>
    <row r="516" s="200" customFormat="true" ht="18" hidden="false" customHeight="true" outlineLevel="0" collapsed="false">
      <c r="B516" s="215"/>
      <c r="C516" s="172"/>
      <c r="D516" s="217"/>
      <c r="E516" s="216"/>
      <c r="F516" s="216"/>
      <c r="H516" s="216"/>
    </row>
    <row r="517" s="200" customFormat="true" ht="18" hidden="false" customHeight="true" outlineLevel="0" collapsed="false">
      <c r="B517" s="215"/>
      <c r="C517" s="172"/>
      <c r="D517" s="217"/>
      <c r="E517" s="216"/>
      <c r="F517" s="216"/>
      <c r="H517" s="216"/>
    </row>
    <row r="518" s="200" customFormat="true" ht="18" hidden="false" customHeight="true" outlineLevel="0" collapsed="false">
      <c r="B518" s="215"/>
      <c r="C518" s="172"/>
      <c r="D518" s="217"/>
      <c r="E518" s="216"/>
      <c r="F518" s="216"/>
      <c r="H518" s="216"/>
    </row>
    <row r="519" s="200" customFormat="true" ht="18" hidden="false" customHeight="true" outlineLevel="0" collapsed="false">
      <c r="B519" s="215"/>
      <c r="C519" s="172"/>
      <c r="D519" s="217"/>
      <c r="E519" s="216"/>
      <c r="F519" s="216"/>
      <c r="H519" s="216"/>
    </row>
    <row r="520" s="200" customFormat="true" ht="18" hidden="false" customHeight="true" outlineLevel="0" collapsed="false">
      <c r="B520" s="215"/>
      <c r="C520" s="172"/>
      <c r="D520" s="217"/>
      <c r="E520" s="216"/>
      <c r="F520" s="216"/>
      <c r="H520" s="216"/>
    </row>
    <row r="521" s="200" customFormat="true" ht="18" hidden="false" customHeight="true" outlineLevel="0" collapsed="false">
      <c r="B521" s="215"/>
      <c r="C521" s="172"/>
      <c r="D521" s="217"/>
      <c r="E521" s="216"/>
      <c r="F521" s="216"/>
      <c r="H521" s="216"/>
    </row>
    <row r="522" s="200" customFormat="true" ht="18" hidden="false" customHeight="true" outlineLevel="0" collapsed="false">
      <c r="B522" s="215"/>
      <c r="C522" s="172"/>
      <c r="D522" s="217"/>
      <c r="E522" s="216"/>
      <c r="F522" s="216"/>
      <c r="H522" s="216"/>
    </row>
    <row r="523" s="200" customFormat="true" ht="18" hidden="false" customHeight="true" outlineLevel="0" collapsed="false">
      <c r="B523" s="215"/>
      <c r="C523" s="172"/>
      <c r="D523" s="217"/>
      <c r="E523" s="216"/>
      <c r="F523" s="216"/>
      <c r="H523" s="216"/>
    </row>
    <row r="524" s="200" customFormat="true" ht="18" hidden="false" customHeight="true" outlineLevel="0" collapsed="false">
      <c r="B524" s="215"/>
      <c r="C524" s="172"/>
      <c r="D524" s="217"/>
      <c r="E524" s="216"/>
      <c r="F524" s="216"/>
      <c r="H524" s="216"/>
    </row>
    <row r="525" s="200" customFormat="true" ht="18" hidden="false" customHeight="true" outlineLevel="0" collapsed="false">
      <c r="B525" s="215"/>
      <c r="C525" s="172"/>
      <c r="D525" s="217"/>
      <c r="E525" s="216"/>
      <c r="F525" s="216"/>
      <c r="H525" s="216"/>
    </row>
    <row r="526" s="200" customFormat="true" ht="18" hidden="false" customHeight="true" outlineLevel="0" collapsed="false">
      <c r="B526" s="215"/>
      <c r="C526" s="172"/>
      <c r="D526" s="217"/>
      <c r="E526" s="216"/>
      <c r="F526" s="216"/>
      <c r="H526" s="216"/>
    </row>
    <row r="527" s="200" customFormat="true" ht="18" hidden="false" customHeight="true" outlineLevel="0" collapsed="false">
      <c r="B527" s="215"/>
      <c r="C527" s="172"/>
      <c r="D527" s="217"/>
      <c r="E527" s="216"/>
      <c r="F527" s="216"/>
      <c r="H527" s="216"/>
    </row>
    <row r="528" s="200" customFormat="true" ht="18" hidden="false" customHeight="true" outlineLevel="0" collapsed="false">
      <c r="B528" s="215"/>
      <c r="C528" s="172"/>
      <c r="D528" s="217"/>
      <c r="E528" s="216"/>
      <c r="F528" s="216"/>
      <c r="H528" s="216"/>
    </row>
    <row r="529" s="200" customFormat="true" ht="18" hidden="false" customHeight="true" outlineLevel="0" collapsed="false">
      <c r="B529" s="215"/>
      <c r="C529" s="172"/>
      <c r="D529" s="217"/>
      <c r="E529" s="216"/>
      <c r="F529" s="216"/>
      <c r="H529" s="216"/>
    </row>
    <row r="530" s="200" customFormat="true" ht="18" hidden="false" customHeight="true" outlineLevel="0" collapsed="false">
      <c r="B530" s="215"/>
      <c r="C530" s="172"/>
      <c r="D530" s="217"/>
      <c r="E530" s="216"/>
      <c r="F530" s="216"/>
      <c r="H530" s="216"/>
    </row>
    <row r="531" s="200" customFormat="true" ht="18" hidden="false" customHeight="true" outlineLevel="0" collapsed="false">
      <c r="B531" s="215"/>
      <c r="C531" s="172"/>
      <c r="D531" s="217"/>
      <c r="E531" s="216"/>
      <c r="F531" s="216"/>
      <c r="H531" s="216"/>
    </row>
    <row r="532" s="200" customFormat="true" ht="18" hidden="false" customHeight="true" outlineLevel="0" collapsed="false">
      <c r="B532" s="215"/>
      <c r="C532" s="172"/>
      <c r="D532" s="217"/>
      <c r="E532" s="216"/>
      <c r="F532" s="216"/>
      <c r="H532" s="216"/>
    </row>
    <row r="533" s="200" customFormat="true" ht="18" hidden="false" customHeight="true" outlineLevel="0" collapsed="false">
      <c r="B533" s="215"/>
      <c r="C533" s="172"/>
      <c r="D533" s="217"/>
      <c r="E533" s="216"/>
      <c r="F533" s="216"/>
      <c r="H533" s="216"/>
    </row>
    <row r="534" s="200" customFormat="true" ht="18" hidden="false" customHeight="true" outlineLevel="0" collapsed="false">
      <c r="B534" s="215"/>
      <c r="C534" s="172"/>
      <c r="D534" s="217"/>
      <c r="E534" s="216"/>
      <c r="F534" s="216"/>
      <c r="H534" s="216"/>
    </row>
    <row r="535" s="200" customFormat="true" ht="18" hidden="false" customHeight="true" outlineLevel="0" collapsed="false">
      <c r="B535" s="215"/>
      <c r="C535" s="172"/>
      <c r="D535" s="217"/>
      <c r="E535" s="216"/>
      <c r="F535" s="216"/>
      <c r="H535" s="216"/>
    </row>
    <row r="536" s="200" customFormat="true" ht="18" hidden="false" customHeight="true" outlineLevel="0" collapsed="false">
      <c r="B536" s="215"/>
      <c r="C536" s="172"/>
      <c r="D536" s="217"/>
      <c r="E536" s="216"/>
      <c r="F536" s="216"/>
      <c r="H536" s="216"/>
    </row>
    <row r="537" s="200" customFormat="true" ht="18" hidden="false" customHeight="true" outlineLevel="0" collapsed="false">
      <c r="B537" s="215"/>
      <c r="C537" s="172"/>
      <c r="D537" s="217"/>
      <c r="E537" s="216"/>
      <c r="F537" s="216"/>
      <c r="H537" s="216"/>
    </row>
    <row r="538" s="200" customFormat="true" ht="18" hidden="false" customHeight="true" outlineLevel="0" collapsed="false">
      <c r="B538" s="215"/>
      <c r="C538" s="172"/>
      <c r="D538" s="217"/>
      <c r="E538" s="216"/>
      <c r="F538" s="216"/>
      <c r="H538" s="216"/>
    </row>
    <row r="539" s="200" customFormat="true" ht="18" hidden="false" customHeight="true" outlineLevel="0" collapsed="false">
      <c r="B539" s="215"/>
      <c r="C539" s="172"/>
      <c r="D539" s="217"/>
      <c r="E539" s="216"/>
      <c r="F539" s="216"/>
      <c r="H539" s="216"/>
    </row>
    <row r="540" s="200" customFormat="true" ht="18" hidden="false" customHeight="true" outlineLevel="0" collapsed="false">
      <c r="B540" s="215"/>
      <c r="C540" s="172"/>
      <c r="D540" s="217"/>
      <c r="E540" s="216"/>
      <c r="F540" s="216"/>
      <c r="H540" s="216"/>
    </row>
    <row r="541" s="200" customFormat="true" ht="18" hidden="false" customHeight="true" outlineLevel="0" collapsed="false">
      <c r="B541" s="215"/>
      <c r="C541" s="172"/>
      <c r="D541" s="217"/>
      <c r="E541" s="216"/>
      <c r="F541" s="216"/>
      <c r="H541" s="216"/>
    </row>
    <row r="542" s="200" customFormat="true" ht="18" hidden="false" customHeight="true" outlineLevel="0" collapsed="false">
      <c r="B542" s="215"/>
      <c r="C542" s="172"/>
      <c r="D542" s="217"/>
      <c r="E542" s="216"/>
      <c r="F542" s="216"/>
      <c r="H542" s="216"/>
    </row>
    <row r="543" s="200" customFormat="true" ht="18" hidden="false" customHeight="true" outlineLevel="0" collapsed="false">
      <c r="B543" s="215"/>
      <c r="C543" s="172"/>
      <c r="D543" s="217"/>
      <c r="E543" s="216"/>
      <c r="F543" s="216"/>
      <c r="H543" s="216"/>
    </row>
    <row r="544" s="200" customFormat="true" ht="18" hidden="false" customHeight="true" outlineLevel="0" collapsed="false">
      <c r="B544" s="215"/>
      <c r="C544" s="172"/>
      <c r="D544" s="217"/>
      <c r="E544" s="216"/>
      <c r="F544" s="216"/>
      <c r="H544" s="216"/>
    </row>
    <row r="545" s="200" customFormat="true" ht="18" hidden="false" customHeight="true" outlineLevel="0" collapsed="false">
      <c r="B545" s="215"/>
      <c r="C545" s="172"/>
      <c r="D545" s="217"/>
      <c r="E545" s="216"/>
      <c r="F545" s="216"/>
      <c r="H545" s="216"/>
    </row>
    <row r="546" s="200" customFormat="true" ht="18" hidden="false" customHeight="true" outlineLevel="0" collapsed="false">
      <c r="B546" s="215"/>
      <c r="C546" s="172"/>
      <c r="D546" s="217"/>
      <c r="E546" s="216"/>
      <c r="F546" s="216"/>
      <c r="H546" s="216"/>
    </row>
    <row r="547" s="200" customFormat="true" ht="18" hidden="false" customHeight="true" outlineLevel="0" collapsed="false">
      <c r="B547" s="215"/>
      <c r="C547" s="172"/>
      <c r="D547" s="217"/>
      <c r="E547" s="216"/>
      <c r="F547" s="216"/>
      <c r="H547" s="216"/>
    </row>
    <row r="548" s="200" customFormat="true" ht="18" hidden="false" customHeight="true" outlineLevel="0" collapsed="false">
      <c r="B548" s="215"/>
      <c r="C548" s="172"/>
      <c r="D548" s="217"/>
      <c r="E548" s="216"/>
      <c r="F548" s="216"/>
      <c r="H548" s="216"/>
    </row>
    <row r="549" s="200" customFormat="true" ht="18" hidden="false" customHeight="true" outlineLevel="0" collapsed="false">
      <c r="B549" s="215"/>
      <c r="C549" s="172"/>
      <c r="D549" s="217"/>
      <c r="E549" s="216"/>
      <c r="F549" s="216"/>
      <c r="H549" s="216"/>
    </row>
    <row r="550" s="200" customFormat="true" ht="18" hidden="false" customHeight="true" outlineLevel="0" collapsed="false">
      <c r="B550" s="215"/>
      <c r="C550" s="172"/>
      <c r="D550" s="217"/>
      <c r="E550" s="216"/>
      <c r="F550" s="216"/>
      <c r="H550" s="216"/>
    </row>
    <row r="551" s="200" customFormat="true" ht="18" hidden="false" customHeight="true" outlineLevel="0" collapsed="false">
      <c r="B551" s="215"/>
      <c r="C551" s="172"/>
      <c r="D551" s="217"/>
      <c r="E551" s="216"/>
      <c r="F551" s="216"/>
      <c r="H551" s="216"/>
    </row>
    <row r="552" s="200" customFormat="true" ht="18" hidden="false" customHeight="true" outlineLevel="0" collapsed="false">
      <c r="B552" s="215"/>
      <c r="C552" s="172"/>
      <c r="D552" s="217"/>
      <c r="E552" s="216"/>
      <c r="F552" s="216"/>
      <c r="H552" s="216"/>
    </row>
    <row r="553" s="200" customFormat="true" ht="18" hidden="false" customHeight="true" outlineLevel="0" collapsed="false">
      <c r="B553" s="215"/>
      <c r="C553" s="172"/>
      <c r="D553" s="217"/>
      <c r="E553" s="216"/>
      <c r="F553" s="216"/>
      <c r="H553" s="216"/>
    </row>
    <row r="554" s="200" customFormat="true" ht="18" hidden="false" customHeight="true" outlineLevel="0" collapsed="false">
      <c r="B554" s="215"/>
      <c r="C554" s="172"/>
      <c r="D554" s="217"/>
      <c r="E554" s="216"/>
      <c r="F554" s="216"/>
      <c r="H554" s="216"/>
    </row>
    <row r="555" s="200" customFormat="true" ht="18" hidden="false" customHeight="true" outlineLevel="0" collapsed="false">
      <c r="B555" s="215"/>
      <c r="C555" s="172"/>
      <c r="D555" s="217"/>
      <c r="E555" s="216"/>
      <c r="F555" s="216"/>
      <c r="H555" s="216"/>
    </row>
    <row r="556" s="200" customFormat="true" ht="18" hidden="false" customHeight="true" outlineLevel="0" collapsed="false">
      <c r="B556" s="215"/>
      <c r="C556" s="172"/>
      <c r="D556" s="217"/>
      <c r="E556" s="216"/>
      <c r="F556" s="216"/>
      <c r="H556" s="216"/>
    </row>
    <row r="557" s="200" customFormat="true" ht="18" hidden="false" customHeight="true" outlineLevel="0" collapsed="false">
      <c r="B557" s="215"/>
      <c r="C557" s="172"/>
      <c r="D557" s="217"/>
      <c r="E557" s="216"/>
      <c r="F557" s="216"/>
      <c r="H557" s="216"/>
    </row>
    <row r="558" s="200" customFormat="true" ht="18" hidden="false" customHeight="true" outlineLevel="0" collapsed="false">
      <c r="B558" s="215"/>
      <c r="C558" s="172"/>
      <c r="D558" s="217"/>
      <c r="E558" s="216"/>
      <c r="F558" s="216"/>
      <c r="H558" s="216"/>
    </row>
    <row r="559" s="200" customFormat="true" ht="18" hidden="false" customHeight="true" outlineLevel="0" collapsed="false">
      <c r="B559" s="215"/>
      <c r="C559" s="172"/>
      <c r="D559" s="217"/>
      <c r="E559" s="216"/>
      <c r="F559" s="216"/>
      <c r="H559" s="216"/>
    </row>
    <row r="560" s="200" customFormat="true" ht="18" hidden="false" customHeight="true" outlineLevel="0" collapsed="false">
      <c r="B560" s="215"/>
      <c r="C560" s="172"/>
      <c r="D560" s="217"/>
      <c r="E560" s="216"/>
      <c r="F560" s="216"/>
      <c r="H560" s="216"/>
    </row>
    <row r="561" s="200" customFormat="true" ht="18" hidden="false" customHeight="true" outlineLevel="0" collapsed="false">
      <c r="B561" s="215"/>
      <c r="C561" s="172"/>
      <c r="D561" s="217"/>
      <c r="E561" s="216"/>
      <c r="F561" s="216"/>
      <c r="H561" s="216"/>
    </row>
    <row r="562" s="200" customFormat="true" ht="18" hidden="false" customHeight="true" outlineLevel="0" collapsed="false">
      <c r="B562" s="215"/>
      <c r="C562" s="172"/>
      <c r="D562" s="217"/>
      <c r="E562" s="216"/>
      <c r="F562" s="216"/>
      <c r="H562" s="216"/>
    </row>
    <row r="563" s="200" customFormat="true" ht="18" hidden="false" customHeight="true" outlineLevel="0" collapsed="false">
      <c r="B563" s="215"/>
      <c r="C563" s="172"/>
      <c r="D563" s="217"/>
      <c r="E563" s="216"/>
      <c r="F563" s="216"/>
      <c r="H563" s="216"/>
    </row>
    <row r="564" s="200" customFormat="true" ht="18" hidden="false" customHeight="true" outlineLevel="0" collapsed="false">
      <c r="B564" s="215"/>
      <c r="C564" s="172"/>
      <c r="D564" s="217"/>
      <c r="E564" s="216"/>
      <c r="F564" s="216"/>
      <c r="H564" s="216"/>
    </row>
    <row r="565" s="200" customFormat="true" ht="18" hidden="false" customHeight="true" outlineLevel="0" collapsed="false">
      <c r="B565" s="215"/>
      <c r="C565" s="172"/>
      <c r="D565" s="217"/>
      <c r="E565" s="216"/>
      <c r="F565" s="216"/>
      <c r="H565" s="216"/>
    </row>
    <row r="566" s="200" customFormat="true" ht="18" hidden="false" customHeight="true" outlineLevel="0" collapsed="false">
      <c r="B566" s="215"/>
      <c r="C566" s="172"/>
      <c r="D566" s="217"/>
      <c r="E566" s="216"/>
      <c r="F566" s="216"/>
      <c r="H566" s="216"/>
    </row>
    <row r="567" s="200" customFormat="true" ht="18" hidden="false" customHeight="true" outlineLevel="0" collapsed="false">
      <c r="B567" s="215"/>
      <c r="C567" s="172"/>
      <c r="D567" s="217"/>
      <c r="E567" s="216"/>
      <c r="F567" s="216"/>
      <c r="H567" s="216"/>
    </row>
    <row r="568" s="200" customFormat="true" ht="18" hidden="false" customHeight="true" outlineLevel="0" collapsed="false">
      <c r="B568" s="215"/>
      <c r="C568" s="172"/>
      <c r="D568" s="217"/>
      <c r="E568" s="216"/>
      <c r="F568" s="216"/>
      <c r="H568" s="216"/>
    </row>
    <row r="569" s="200" customFormat="true" ht="18" hidden="false" customHeight="true" outlineLevel="0" collapsed="false">
      <c r="B569" s="215"/>
      <c r="C569" s="172"/>
      <c r="D569" s="217"/>
      <c r="E569" s="216"/>
      <c r="F569" s="216"/>
      <c r="H569" s="216"/>
    </row>
    <row r="570" s="200" customFormat="true" ht="18" hidden="false" customHeight="true" outlineLevel="0" collapsed="false">
      <c r="B570" s="215"/>
      <c r="C570" s="172"/>
      <c r="D570" s="217"/>
      <c r="E570" s="216"/>
      <c r="F570" s="216"/>
      <c r="H570" s="216"/>
    </row>
    <row r="571" s="200" customFormat="true" ht="18" hidden="false" customHeight="true" outlineLevel="0" collapsed="false">
      <c r="B571" s="215"/>
      <c r="C571" s="172"/>
      <c r="D571" s="217"/>
      <c r="E571" s="216"/>
      <c r="F571" s="216"/>
      <c r="H571" s="216"/>
    </row>
    <row r="572" s="200" customFormat="true" ht="18" hidden="false" customHeight="true" outlineLevel="0" collapsed="false">
      <c r="B572" s="215"/>
      <c r="C572" s="172"/>
      <c r="D572" s="217"/>
      <c r="E572" s="216"/>
      <c r="F572" s="216"/>
      <c r="H572" s="216"/>
    </row>
    <row r="573" s="200" customFormat="true" ht="18" hidden="false" customHeight="true" outlineLevel="0" collapsed="false">
      <c r="B573" s="215"/>
      <c r="C573" s="172"/>
      <c r="D573" s="217"/>
      <c r="E573" s="216"/>
      <c r="F573" s="216"/>
      <c r="H573" s="216"/>
    </row>
    <row r="574" s="200" customFormat="true" ht="18" hidden="false" customHeight="true" outlineLevel="0" collapsed="false">
      <c r="B574" s="215"/>
      <c r="C574" s="172"/>
      <c r="D574" s="217"/>
      <c r="E574" s="216"/>
      <c r="F574" s="216"/>
      <c r="H574" s="216"/>
    </row>
    <row r="575" s="200" customFormat="true" ht="18" hidden="false" customHeight="true" outlineLevel="0" collapsed="false">
      <c r="B575" s="215"/>
      <c r="C575" s="172"/>
      <c r="D575" s="217"/>
      <c r="E575" s="216"/>
      <c r="F575" s="216"/>
      <c r="H575" s="216"/>
    </row>
    <row r="576" s="200" customFormat="true" ht="18" hidden="false" customHeight="true" outlineLevel="0" collapsed="false">
      <c r="B576" s="215"/>
      <c r="C576" s="172"/>
      <c r="D576" s="217"/>
      <c r="E576" s="216"/>
      <c r="F576" s="216"/>
      <c r="H576" s="216"/>
    </row>
    <row r="577" s="200" customFormat="true" ht="18" hidden="false" customHeight="true" outlineLevel="0" collapsed="false">
      <c r="B577" s="215"/>
      <c r="C577" s="172"/>
      <c r="D577" s="217"/>
      <c r="E577" s="216"/>
      <c r="F577" s="216"/>
      <c r="H577" s="216"/>
    </row>
    <row r="578" s="200" customFormat="true" ht="18" hidden="false" customHeight="true" outlineLevel="0" collapsed="false">
      <c r="B578" s="215"/>
      <c r="C578" s="172"/>
      <c r="D578" s="217"/>
      <c r="E578" s="216"/>
      <c r="F578" s="216"/>
      <c r="H578" s="216"/>
    </row>
    <row r="579" s="200" customFormat="true" ht="18" hidden="false" customHeight="true" outlineLevel="0" collapsed="false">
      <c r="B579" s="215"/>
      <c r="C579" s="172"/>
      <c r="D579" s="217"/>
      <c r="E579" s="216"/>
      <c r="F579" s="216"/>
      <c r="H579" s="216"/>
    </row>
    <row r="580" s="200" customFormat="true" ht="18" hidden="false" customHeight="true" outlineLevel="0" collapsed="false">
      <c r="B580" s="215"/>
      <c r="C580" s="172"/>
      <c r="D580" s="217"/>
      <c r="E580" s="216"/>
      <c r="F580" s="216"/>
      <c r="H580" s="216"/>
    </row>
    <row r="581" s="200" customFormat="true" ht="18" hidden="false" customHeight="true" outlineLevel="0" collapsed="false">
      <c r="B581" s="215"/>
      <c r="C581" s="172"/>
      <c r="D581" s="217"/>
      <c r="E581" s="216"/>
      <c r="F581" s="216"/>
      <c r="H581" s="216"/>
    </row>
    <row r="582" s="200" customFormat="true" ht="18" hidden="false" customHeight="true" outlineLevel="0" collapsed="false">
      <c r="B582" s="215"/>
      <c r="C582" s="172"/>
      <c r="D582" s="217"/>
      <c r="E582" s="216"/>
      <c r="F582" s="216"/>
      <c r="H582" s="216"/>
    </row>
    <row r="583" s="200" customFormat="true" ht="18" hidden="false" customHeight="true" outlineLevel="0" collapsed="false">
      <c r="B583" s="215"/>
      <c r="C583" s="172"/>
      <c r="D583" s="217"/>
      <c r="E583" s="216"/>
      <c r="F583" s="216"/>
      <c r="H583" s="216"/>
    </row>
    <row r="584" s="200" customFormat="true" ht="18" hidden="false" customHeight="true" outlineLevel="0" collapsed="false">
      <c r="B584" s="215"/>
      <c r="C584" s="172"/>
      <c r="D584" s="217"/>
      <c r="E584" s="216"/>
      <c r="F584" s="216"/>
      <c r="H584" s="216"/>
    </row>
    <row r="585" s="200" customFormat="true" ht="18" hidden="false" customHeight="true" outlineLevel="0" collapsed="false">
      <c r="B585" s="215"/>
      <c r="C585" s="172"/>
      <c r="D585" s="217"/>
      <c r="E585" s="216"/>
      <c r="F585" s="216"/>
      <c r="H585" s="216"/>
    </row>
    <row r="586" s="200" customFormat="true" ht="18" hidden="false" customHeight="true" outlineLevel="0" collapsed="false">
      <c r="B586" s="215"/>
      <c r="C586" s="172"/>
      <c r="D586" s="217"/>
      <c r="E586" s="216"/>
      <c r="F586" s="216"/>
      <c r="H586" s="216"/>
    </row>
    <row r="587" s="200" customFormat="true" ht="18" hidden="false" customHeight="true" outlineLevel="0" collapsed="false">
      <c r="B587" s="215"/>
      <c r="C587" s="172"/>
      <c r="D587" s="217"/>
      <c r="E587" s="216"/>
      <c r="F587" s="216"/>
      <c r="H587" s="216"/>
    </row>
    <row r="588" s="200" customFormat="true" ht="18" hidden="false" customHeight="true" outlineLevel="0" collapsed="false">
      <c r="B588" s="215"/>
      <c r="C588" s="172"/>
      <c r="D588" s="217"/>
      <c r="E588" s="216"/>
      <c r="F588" s="216"/>
      <c r="H588" s="216"/>
    </row>
    <row r="589" s="200" customFormat="true" ht="18" hidden="false" customHeight="true" outlineLevel="0" collapsed="false">
      <c r="B589" s="215"/>
      <c r="C589" s="172"/>
      <c r="D589" s="217"/>
      <c r="E589" s="216"/>
      <c r="F589" s="216"/>
      <c r="H589" s="216"/>
    </row>
    <row r="590" s="200" customFormat="true" ht="18" hidden="false" customHeight="true" outlineLevel="0" collapsed="false">
      <c r="B590" s="215"/>
      <c r="C590" s="172"/>
      <c r="D590" s="217"/>
      <c r="E590" s="216"/>
      <c r="F590" s="216"/>
      <c r="H590" s="216"/>
    </row>
    <row r="591" s="200" customFormat="true" ht="18" hidden="false" customHeight="true" outlineLevel="0" collapsed="false">
      <c r="B591" s="215"/>
      <c r="C591" s="172"/>
      <c r="D591" s="217"/>
      <c r="E591" s="216"/>
      <c r="F591" s="216"/>
      <c r="H591" s="216"/>
    </row>
    <row r="592" s="200" customFormat="true" ht="18" hidden="false" customHeight="true" outlineLevel="0" collapsed="false">
      <c r="B592" s="215"/>
      <c r="C592" s="172"/>
      <c r="D592" s="217"/>
      <c r="E592" s="216"/>
      <c r="F592" s="216"/>
      <c r="H592" s="216"/>
    </row>
    <row r="593" s="200" customFormat="true" ht="18" hidden="false" customHeight="true" outlineLevel="0" collapsed="false">
      <c r="B593" s="215"/>
      <c r="C593" s="172"/>
      <c r="D593" s="217"/>
      <c r="E593" s="216"/>
      <c r="F593" s="216"/>
      <c r="H593" s="216"/>
    </row>
    <row r="594" s="200" customFormat="true" ht="18" hidden="false" customHeight="true" outlineLevel="0" collapsed="false">
      <c r="B594" s="215"/>
      <c r="C594" s="172"/>
      <c r="D594" s="217"/>
      <c r="E594" s="216"/>
      <c r="F594" s="216"/>
      <c r="H594" s="216"/>
    </row>
    <row r="595" s="200" customFormat="true" ht="18" hidden="false" customHeight="true" outlineLevel="0" collapsed="false">
      <c r="B595" s="215"/>
      <c r="C595" s="172"/>
      <c r="D595" s="217"/>
      <c r="E595" s="216"/>
      <c r="F595" s="216"/>
      <c r="H595" s="216"/>
    </row>
    <row r="596" s="200" customFormat="true" ht="18" hidden="false" customHeight="true" outlineLevel="0" collapsed="false">
      <c r="B596" s="215"/>
      <c r="C596" s="172"/>
      <c r="D596" s="217"/>
      <c r="E596" s="216"/>
      <c r="F596" s="216"/>
      <c r="H596" s="216"/>
    </row>
    <row r="597" s="200" customFormat="true" ht="18" hidden="false" customHeight="true" outlineLevel="0" collapsed="false">
      <c r="B597" s="215"/>
      <c r="C597" s="172"/>
      <c r="D597" s="217"/>
      <c r="E597" s="216"/>
      <c r="F597" s="216"/>
      <c r="H597" s="216"/>
    </row>
    <row r="598" s="200" customFormat="true" ht="18" hidden="false" customHeight="true" outlineLevel="0" collapsed="false">
      <c r="B598" s="215"/>
      <c r="C598" s="172"/>
      <c r="D598" s="217"/>
      <c r="E598" s="216"/>
      <c r="F598" s="216"/>
      <c r="H598" s="216"/>
    </row>
    <row r="599" s="200" customFormat="true" ht="18" hidden="false" customHeight="true" outlineLevel="0" collapsed="false">
      <c r="B599" s="215"/>
      <c r="C599" s="172"/>
      <c r="D599" s="217"/>
      <c r="E599" s="216"/>
      <c r="F599" s="216"/>
      <c r="H599" s="216"/>
    </row>
    <row r="600" s="200" customFormat="true" ht="18" hidden="false" customHeight="true" outlineLevel="0" collapsed="false">
      <c r="B600" s="215"/>
      <c r="C600" s="172"/>
      <c r="D600" s="217"/>
      <c r="E600" s="216"/>
      <c r="F600" s="216"/>
      <c r="H600" s="216"/>
    </row>
    <row r="601" s="200" customFormat="true" ht="18" hidden="false" customHeight="true" outlineLevel="0" collapsed="false">
      <c r="B601" s="215"/>
      <c r="C601" s="172"/>
      <c r="D601" s="217"/>
      <c r="E601" s="216"/>
      <c r="F601" s="216"/>
      <c r="H601" s="216"/>
    </row>
    <row r="602" s="200" customFormat="true" ht="18" hidden="false" customHeight="true" outlineLevel="0" collapsed="false">
      <c r="B602" s="215"/>
      <c r="C602" s="172"/>
      <c r="D602" s="217"/>
      <c r="E602" s="216"/>
      <c r="F602" s="216"/>
      <c r="H602" s="216"/>
    </row>
    <row r="603" s="200" customFormat="true" ht="18" hidden="false" customHeight="true" outlineLevel="0" collapsed="false">
      <c r="B603" s="215"/>
      <c r="C603" s="172"/>
      <c r="D603" s="217"/>
      <c r="E603" s="216"/>
      <c r="F603" s="216"/>
      <c r="H603" s="216"/>
    </row>
    <row r="604" s="200" customFormat="true" ht="18" hidden="false" customHeight="true" outlineLevel="0" collapsed="false">
      <c r="B604" s="215"/>
      <c r="C604" s="172"/>
      <c r="D604" s="217"/>
      <c r="E604" s="216"/>
      <c r="F604" s="216"/>
      <c r="H604" s="216"/>
    </row>
    <row r="605" s="200" customFormat="true" ht="18" hidden="false" customHeight="true" outlineLevel="0" collapsed="false">
      <c r="B605" s="215"/>
      <c r="C605" s="172"/>
      <c r="D605" s="217"/>
      <c r="E605" s="216"/>
      <c r="F605" s="216"/>
      <c r="H605" s="216"/>
    </row>
    <row r="606" s="200" customFormat="true" ht="18" hidden="false" customHeight="true" outlineLevel="0" collapsed="false">
      <c r="B606" s="215"/>
      <c r="C606" s="172"/>
      <c r="D606" s="217"/>
      <c r="E606" s="216"/>
      <c r="F606" s="216"/>
      <c r="H606" s="216"/>
    </row>
    <row r="607" s="200" customFormat="true" ht="18" hidden="false" customHeight="true" outlineLevel="0" collapsed="false">
      <c r="B607" s="215"/>
      <c r="C607" s="172"/>
      <c r="D607" s="217"/>
      <c r="E607" s="216"/>
      <c r="F607" s="216"/>
      <c r="H607" s="216"/>
    </row>
    <row r="608" s="200" customFormat="true" ht="18" hidden="false" customHeight="true" outlineLevel="0" collapsed="false">
      <c r="B608" s="215"/>
      <c r="C608" s="172"/>
      <c r="D608" s="217"/>
      <c r="E608" s="216"/>
      <c r="F608" s="216"/>
      <c r="H608" s="216"/>
    </row>
    <row r="609" s="200" customFormat="true" ht="18" hidden="false" customHeight="true" outlineLevel="0" collapsed="false">
      <c r="B609" s="215"/>
      <c r="C609" s="172"/>
      <c r="D609" s="217"/>
      <c r="E609" s="216"/>
      <c r="F609" s="216"/>
      <c r="H609" s="216"/>
    </row>
    <row r="610" s="200" customFormat="true" ht="18" hidden="false" customHeight="true" outlineLevel="0" collapsed="false">
      <c r="B610" s="215"/>
      <c r="C610" s="172"/>
      <c r="D610" s="217"/>
      <c r="E610" s="216"/>
      <c r="F610" s="216"/>
      <c r="H610" s="216"/>
    </row>
    <row r="611" s="200" customFormat="true" ht="18" hidden="false" customHeight="true" outlineLevel="0" collapsed="false">
      <c r="B611" s="215"/>
      <c r="C611" s="172"/>
      <c r="D611" s="217"/>
      <c r="E611" s="216"/>
      <c r="F611" s="216"/>
      <c r="H611" s="216"/>
    </row>
    <row r="612" s="200" customFormat="true" ht="18" hidden="false" customHeight="true" outlineLevel="0" collapsed="false">
      <c r="B612" s="215"/>
      <c r="C612" s="172"/>
      <c r="D612" s="217"/>
      <c r="E612" s="216"/>
      <c r="F612" s="216"/>
      <c r="H612" s="216"/>
    </row>
    <row r="613" s="200" customFormat="true" ht="18" hidden="false" customHeight="true" outlineLevel="0" collapsed="false">
      <c r="B613" s="215"/>
      <c r="C613" s="172"/>
      <c r="D613" s="217"/>
      <c r="E613" s="216"/>
      <c r="F613" s="216"/>
      <c r="H613" s="216"/>
    </row>
    <row r="614" s="200" customFormat="true" ht="18" hidden="false" customHeight="true" outlineLevel="0" collapsed="false">
      <c r="B614" s="215"/>
      <c r="C614" s="172"/>
      <c r="D614" s="217"/>
      <c r="E614" s="216"/>
      <c r="F614" s="216"/>
      <c r="H614" s="216"/>
    </row>
    <row r="615" s="200" customFormat="true" ht="18" hidden="false" customHeight="true" outlineLevel="0" collapsed="false">
      <c r="B615" s="215"/>
      <c r="C615" s="172"/>
      <c r="D615" s="217"/>
      <c r="E615" s="216"/>
      <c r="F615" s="216"/>
      <c r="H615" s="216"/>
    </row>
    <row r="616" s="200" customFormat="true" ht="18" hidden="false" customHeight="true" outlineLevel="0" collapsed="false">
      <c r="B616" s="215"/>
      <c r="C616" s="172"/>
      <c r="D616" s="217"/>
      <c r="E616" s="216"/>
      <c r="F616" s="216"/>
      <c r="H616" s="216"/>
    </row>
    <row r="617" s="200" customFormat="true" ht="18" hidden="false" customHeight="true" outlineLevel="0" collapsed="false">
      <c r="B617" s="215"/>
      <c r="C617" s="172"/>
      <c r="D617" s="217"/>
      <c r="E617" s="216"/>
      <c r="F617" s="216"/>
      <c r="H617" s="216"/>
    </row>
    <row r="618" s="200" customFormat="true" ht="18" hidden="false" customHeight="true" outlineLevel="0" collapsed="false">
      <c r="B618" s="215"/>
      <c r="C618" s="172"/>
      <c r="D618" s="217"/>
      <c r="E618" s="216"/>
      <c r="F618" s="216"/>
      <c r="H618" s="216"/>
    </row>
    <row r="619" s="200" customFormat="true" ht="18" hidden="false" customHeight="true" outlineLevel="0" collapsed="false">
      <c r="B619" s="215"/>
      <c r="C619" s="172"/>
      <c r="D619" s="217"/>
      <c r="E619" s="216"/>
      <c r="F619" s="216"/>
      <c r="H619" s="216"/>
    </row>
    <row r="620" s="200" customFormat="true" ht="18" hidden="false" customHeight="true" outlineLevel="0" collapsed="false">
      <c r="B620" s="215"/>
      <c r="C620" s="172"/>
      <c r="D620" s="217"/>
      <c r="E620" s="216"/>
      <c r="F620" s="216"/>
      <c r="H620" s="216"/>
    </row>
    <row r="621" s="200" customFormat="true" ht="18" hidden="false" customHeight="true" outlineLevel="0" collapsed="false">
      <c r="B621" s="215"/>
      <c r="C621" s="172"/>
      <c r="D621" s="217"/>
      <c r="E621" s="216"/>
      <c r="F621" s="216"/>
      <c r="H621" s="216"/>
    </row>
    <row r="622" s="200" customFormat="true" ht="18" hidden="false" customHeight="true" outlineLevel="0" collapsed="false">
      <c r="B622" s="215"/>
      <c r="C622" s="172"/>
      <c r="D622" s="217"/>
      <c r="E622" s="216"/>
      <c r="F622" s="216"/>
      <c r="H622" s="216"/>
    </row>
    <row r="623" s="200" customFormat="true" ht="18" hidden="false" customHeight="true" outlineLevel="0" collapsed="false">
      <c r="B623" s="215"/>
      <c r="C623" s="172"/>
      <c r="D623" s="217"/>
      <c r="E623" s="216"/>
      <c r="F623" s="216"/>
      <c r="H623" s="216"/>
    </row>
    <row r="624" s="200" customFormat="true" ht="18" hidden="false" customHeight="true" outlineLevel="0" collapsed="false">
      <c r="B624" s="215"/>
      <c r="C624" s="172"/>
      <c r="D624" s="217"/>
      <c r="E624" s="216"/>
      <c r="F624" s="216"/>
      <c r="H624" s="216"/>
    </row>
    <row r="625" s="200" customFormat="true" ht="18" hidden="false" customHeight="true" outlineLevel="0" collapsed="false">
      <c r="B625" s="215"/>
      <c r="C625" s="172"/>
      <c r="D625" s="217"/>
      <c r="E625" s="216"/>
      <c r="F625" s="216"/>
      <c r="H625" s="216"/>
    </row>
    <row r="626" s="200" customFormat="true" ht="18" hidden="false" customHeight="true" outlineLevel="0" collapsed="false">
      <c r="B626" s="215"/>
      <c r="C626" s="172"/>
      <c r="D626" s="217"/>
      <c r="E626" s="216"/>
      <c r="F626" s="216"/>
      <c r="H626" s="216"/>
    </row>
    <row r="627" s="200" customFormat="true" ht="18" hidden="false" customHeight="true" outlineLevel="0" collapsed="false">
      <c r="B627" s="215"/>
      <c r="C627" s="172"/>
      <c r="D627" s="217"/>
      <c r="E627" s="216"/>
      <c r="F627" s="216"/>
      <c r="H627" s="216"/>
    </row>
    <row r="628" s="200" customFormat="true" ht="18" hidden="false" customHeight="true" outlineLevel="0" collapsed="false">
      <c r="B628" s="215"/>
      <c r="C628" s="172"/>
      <c r="D628" s="217"/>
      <c r="E628" s="216"/>
      <c r="F628" s="216"/>
      <c r="H628" s="216"/>
    </row>
    <row r="629" s="200" customFormat="true" ht="18" hidden="false" customHeight="true" outlineLevel="0" collapsed="false">
      <c r="B629" s="215"/>
      <c r="C629" s="172"/>
      <c r="D629" s="217"/>
      <c r="E629" s="216"/>
      <c r="F629" s="216"/>
      <c r="H629" s="216"/>
    </row>
    <row r="630" s="200" customFormat="true" ht="18" hidden="false" customHeight="true" outlineLevel="0" collapsed="false">
      <c r="B630" s="215"/>
      <c r="C630" s="172"/>
      <c r="D630" s="217"/>
      <c r="E630" s="216"/>
      <c r="F630" s="216"/>
      <c r="H630" s="216"/>
    </row>
    <row r="631" s="200" customFormat="true" ht="18" hidden="false" customHeight="true" outlineLevel="0" collapsed="false">
      <c r="B631" s="215"/>
      <c r="C631" s="172"/>
      <c r="D631" s="217"/>
      <c r="E631" s="216"/>
      <c r="F631" s="216"/>
      <c r="H631" s="216"/>
    </row>
    <row r="632" s="200" customFormat="true" ht="18" hidden="false" customHeight="true" outlineLevel="0" collapsed="false">
      <c r="B632" s="215"/>
      <c r="C632" s="172"/>
      <c r="D632" s="217"/>
      <c r="E632" s="216"/>
      <c r="F632" s="216"/>
      <c r="H632" s="216"/>
    </row>
    <row r="633" s="200" customFormat="true" ht="18" hidden="false" customHeight="true" outlineLevel="0" collapsed="false">
      <c r="B633" s="215"/>
      <c r="C633" s="172"/>
      <c r="D633" s="217"/>
      <c r="E633" s="216"/>
      <c r="F633" s="216"/>
      <c r="H633" s="216"/>
    </row>
    <row r="634" s="200" customFormat="true" ht="18" hidden="false" customHeight="true" outlineLevel="0" collapsed="false">
      <c r="B634" s="215"/>
      <c r="C634" s="172"/>
      <c r="D634" s="217"/>
      <c r="E634" s="216"/>
      <c r="F634" s="216"/>
      <c r="H634" s="216"/>
    </row>
    <row r="635" s="200" customFormat="true" ht="18" hidden="false" customHeight="true" outlineLevel="0" collapsed="false">
      <c r="B635" s="215"/>
      <c r="C635" s="172"/>
      <c r="D635" s="217"/>
      <c r="E635" s="216"/>
      <c r="F635" s="216"/>
      <c r="H635" s="216"/>
    </row>
    <row r="636" s="200" customFormat="true" ht="18" hidden="false" customHeight="true" outlineLevel="0" collapsed="false">
      <c r="B636" s="215"/>
      <c r="C636" s="172"/>
      <c r="D636" s="217"/>
      <c r="E636" s="216"/>
      <c r="F636" s="216"/>
      <c r="H636" s="216"/>
    </row>
    <row r="637" s="200" customFormat="true" ht="18" hidden="false" customHeight="true" outlineLevel="0" collapsed="false">
      <c r="B637" s="215"/>
      <c r="C637" s="172"/>
      <c r="D637" s="217"/>
      <c r="E637" s="216"/>
      <c r="F637" s="216"/>
      <c r="H637" s="216"/>
    </row>
    <row r="638" s="200" customFormat="true" ht="18" hidden="false" customHeight="true" outlineLevel="0" collapsed="false">
      <c r="B638" s="215"/>
      <c r="C638" s="172"/>
      <c r="D638" s="217"/>
      <c r="E638" s="216"/>
      <c r="F638" s="216"/>
      <c r="H638" s="216"/>
    </row>
    <row r="639" s="200" customFormat="true" ht="18" hidden="false" customHeight="true" outlineLevel="0" collapsed="false">
      <c r="B639" s="215"/>
      <c r="C639" s="172"/>
      <c r="D639" s="217"/>
      <c r="E639" s="216"/>
      <c r="F639" s="216"/>
      <c r="H639" s="216"/>
    </row>
    <row r="640" s="200" customFormat="true" ht="18" hidden="false" customHeight="true" outlineLevel="0" collapsed="false">
      <c r="B640" s="215"/>
      <c r="C640" s="172"/>
      <c r="D640" s="217"/>
      <c r="E640" s="216"/>
      <c r="F640" s="216"/>
      <c r="H640" s="216"/>
    </row>
    <row r="641" s="200" customFormat="true" ht="18" hidden="false" customHeight="true" outlineLevel="0" collapsed="false">
      <c r="B641" s="215"/>
      <c r="C641" s="172"/>
      <c r="D641" s="217"/>
      <c r="E641" s="216"/>
      <c r="F641" s="216"/>
      <c r="H641" s="216"/>
    </row>
    <row r="642" s="200" customFormat="true" ht="18" hidden="false" customHeight="true" outlineLevel="0" collapsed="false">
      <c r="B642" s="215"/>
      <c r="C642" s="172"/>
      <c r="D642" s="217"/>
      <c r="E642" s="216"/>
      <c r="F642" s="216"/>
      <c r="H642" s="216"/>
    </row>
    <row r="643" s="200" customFormat="true" ht="18" hidden="false" customHeight="true" outlineLevel="0" collapsed="false">
      <c r="B643" s="215"/>
      <c r="C643" s="172"/>
      <c r="D643" s="217"/>
      <c r="E643" s="216"/>
      <c r="F643" s="216"/>
      <c r="H643" s="216"/>
    </row>
    <row r="644" s="200" customFormat="true" ht="18" hidden="false" customHeight="true" outlineLevel="0" collapsed="false">
      <c r="B644" s="215"/>
      <c r="C644" s="172"/>
      <c r="D644" s="217"/>
      <c r="E644" s="216"/>
      <c r="F644" s="216"/>
      <c r="H644" s="216"/>
    </row>
    <row r="645" s="200" customFormat="true" ht="18" hidden="false" customHeight="true" outlineLevel="0" collapsed="false">
      <c r="B645" s="215"/>
      <c r="C645" s="172"/>
      <c r="D645" s="217"/>
      <c r="E645" s="216"/>
      <c r="F645" s="216"/>
      <c r="H645" s="216"/>
    </row>
    <row r="646" s="200" customFormat="true" ht="18" hidden="false" customHeight="true" outlineLevel="0" collapsed="false">
      <c r="B646" s="215"/>
      <c r="C646" s="172"/>
      <c r="D646" s="217"/>
      <c r="E646" s="216"/>
      <c r="F646" s="216"/>
      <c r="H646" s="216"/>
    </row>
    <row r="647" s="200" customFormat="true" ht="18" hidden="false" customHeight="true" outlineLevel="0" collapsed="false">
      <c r="B647" s="215"/>
      <c r="C647" s="172"/>
      <c r="D647" s="217"/>
      <c r="E647" s="216"/>
      <c r="F647" s="216"/>
      <c r="H647" s="216"/>
    </row>
    <row r="648" s="200" customFormat="true" ht="18" hidden="false" customHeight="true" outlineLevel="0" collapsed="false">
      <c r="B648" s="215"/>
      <c r="C648" s="172"/>
      <c r="D648" s="217"/>
      <c r="E648" s="216"/>
      <c r="F648" s="216"/>
      <c r="H648" s="216"/>
    </row>
    <row r="649" s="200" customFormat="true" ht="18" hidden="false" customHeight="true" outlineLevel="0" collapsed="false">
      <c r="B649" s="215"/>
      <c r="C649" s="172"/>
      <c r="D649" s="217"/>
      <c r="E649" s="216"/>
      <c r="F649" s="216"/>
      <c r="H649" s="216"/>
    </row>
    <row r="650" s="200" customFormat="true" ht="18" hidden="false" customHeight="true" outlineLevel="0" collapsed="false">
      <c r="B650" s="215"/>
      <c r="C650" s="172"/>
      <c r="D650" s="217"/>
      <c r="E650" s="216"/>
      <c r="F650" s="216"/>
      <c r="H650" s="216"/>
    </row>
    <row r="651" s="200" customFormat="true" ht="18" hidden="false" customHeight="true" outlineLevel="0" collapsed="false">
      <c r="B651" s="215"/>
      <c r="C651" s="172"/>
      <c r="D651" s="217"/>
      <c r="E651" s="216"/>
      <c r="F651" s="216"/>
      <c r="H651" s="216"/>
    </row>
    <row r="652" s="200" customFormat="true" ht="18" hidden="false" customHeight="true" outlineLevel="0" collapsed="false">
      <c r="B652" s="215"/>
      <c r="C652" s="172"/>
      <c r="D652" s="217"/>
      <c r="E652" s="216"/>
      <c r="F652" s="216"/>
      <c r="H652" s="216"/>
    </row>
    <row r="653" s="200" customFormat="true" ht="18" hidden="false" customHeight="true" outlineLevel="0" collapsed="false">
      <c r="B653" s="215"/>
      <c r="C653" s="172"/>
      <c r="D653" s="217"/>
      <c r="E653" s="216"/>
      <c r="F653" s="216"/>
      <c r="H653" s="216"/>
    </row>
    <row r="654" s="200" customFormat="true" ht="18" hidden="false" customHeight="true" outlineLevel="0" collapsed="false">
      <c r="B654" s="215"/>
      <c r="C654" s="172"/>
      <c r="D654" s="217"/>
      <c r="E654" s="216"/>
      <c r="F654" s="216"/>
      <c r="H654" s="216"/>
    </row>
    <row r="655" s="200" customFormat="true" ht="18" hidden="false" customHeight="true" outlineLevel="0" collapsed="false">
      <c r="B655" s="215"/>
      <c r="C655" s="172"/>
      <c r="D655" s="217"/>
      <c r="E655" s="216"/>
      <c r="F655" s="216"/>
      <c r="H655" s="216"/>
    </row>
    <row r="656" s="200" customFormat="true" ht="18" hidden="false" customHeight="true" outlineLevel="0" collapsed="false">
      <c r="B656" s="215"/>
      <c r="C656" s="172"/>
      <c r="D656" s="217"/>
      <c r="E656" s="216"/>
      <c r="F656" s="216"/>
      <c r="H656" s="216"/>
    </row>
    <row r="657" s="200" customFormat="true" ht="18" hidden="false" customHeight="true" outlineLevel="0" collapsed="false">
      <c r="B657" s="215"/>
      <c r="C657" s="172"/>
      <c r="D657" s="217"/>
      <c r="E657" s="216"/>
      <c r="F657" s="216"/>
      <c r="H657" s="216"/>
    </row>
    <row r="658" s="200" customFormat="true" ht="18" hidden="false" customHeight="true" outlineLevel="0" collapsed="false">
      <c r="B658" s="215"/>
      <c r="C658" s="172"/>
      <c r="D658" s="217"/>
      <c r="E658" s="216"/>
      <c r="F658" s="216"/>
      <c r="H658" s="216"/>
    </row>
    <row r="659" s="200" customFormat="true" ht="18" hidden="false" customHeight="true" outlineLevel="0" collapsed="false">
      <c r="B659" s="215"/>
      <c r="C659" s="172"/>
      <c r="D659" s="217"/>
      <c r="E659" s="216"/>
      <c r="F659" s="216"/>
      <c r="H659" s="216"/>
    </row>
    <row r="660" s="200" customFormat="true" ht="18" hidden="false" customHeight="true" outlineLevel="0" collapsed="false">
      <c r="B660" s="215"/>
      <c r="C660" s="172"/>
      <c r="D660" s="217"/>
      <c r="E660" s="216"/>
      <c r="F660" s="216"/>
      <c r="H660" s="216"/>
    </row>
    <row r="661" s="200" customFormat="true" ht="18" hidden="false" customHeight="true" outlineLevel="0" collapsed="false">
      <c r="B661" s="215"/>
      <c r="C661" s="172"/>
      <c r="D661" s="217"/>
      <c r="E661" s="216"/>
      <c r="F661" s="216"/>
      <c r="H661" s="216"/>
    </row>
    <row r="662" s="200" customFormat="true" ht="18" hidden="false" customHeight="true" outlineLevel="0" collapsed="false">
      <c r="B662" s="215"/>
      <c r="C662" s="172"/>
      <c r="D662" s="217"/>
      <c r="E662" s="216"/>
      <c r="F662" s="216"/>
      <c r="H662" s="216"/>
    </row>
    <row r="663" s="200" customFormat="true" ht="18" hidden="false" customHeight="true" outlineLevel="0" collapsed="false">
      <c r="B663" s="215"/>
      <c r="C663" s="172"/>
      <c r="D663" s="217"/>
      <c r="E663" s="216"/>
      <c r="F663" s="216"/>
      <c r="H663" s="216"/>
    </row>
    <row r="664" s="200" customFormat="true" ht="18" hidden="false" customHeight="true" outlineLevel="0" collapsed="false">
      <c r="B664" s="215"/>
      <c r="C664" s="172"/>
      <c r="D664" s="217"/>
      <c r="E664" s="216"/>
      <c r="F664" s="216"/>
      <c r="H664" s="216"/>
    </row>
    <row r="665" s="200" customFormat="true" ht="18" hidden="false" customHeight="true" outlineLevel="0" collapsed="false">
      <c r="B665" s="215"/>
      <c r="C665" s="172"/>
      <c r="D665" s="217"/>
      <c r="E665" s="216"/>
      <c r="F665" s="216"/>
      <c r="H665" s="216"/>
    </row>
    <row r="666" s="200" customFormat="true" ht="18" hidden="false" customHeight="true" outlineLevel="0" collapsed="false">
      <c r="B666" s="215"/>
      <c r="C666" s="172"/>
      <c r="D666" s="217"/>
      <c r="E666" s="216"/>
      <c r="F666" s="216"/>
      <c r="H666" s="216"/>
    </row>
    <row r="667" s="200" customFormat="true" ht="18" hidden="false" customHeight="true" outlineLevel="0" collapsed="false">
      <c r="B667" s="215"/>
      <c r="C667" s="172"/>
      <c r="D667" s="217"/>
      <c r="E667" s="216"/>
      <c r="F667" s="216"/>
      <c r="H667" s="216"/>
    </row>
    <row r="668" s="200" customFormat="true" ht="18" hidden="false" customHeight="true" outlineLevel="0" collapsed="false">
      <c r="B668" s="215"/>
      <c r="C668" s="172"/>
      <c r="D668" s="217"/>
      <c r="E668" s="216"/>
      <c r="F668" s="216"/>
      <c r="H668" s="216"/>
    </row>
    <row r="669" s="200" customFormat="true" ht="18" hidden="false" customHeight="true" outlineLevel="0" collapsed="false">
      <c r="B669" s="215"/>
      <c r="C669" s="172"/>
      <c r="D669" s="217"/>
      <c r="E669" s="216"/>
      <c r="F669" s="216"/>
      <c r="H669" s="216"/>
    </row>
    <row r="670" s="200" customFormat="true" ht="18" hidden="false" customHeight="true" outlineLevel="0" collapsed="false">
      <c r="B670" s="215"/>
      <c r="C670" s="172"/>
      <c r="D670" s="217"/>
      <c r="E670" s="216"/>
      <c r="F670" s="216"/>
      <c r="H670" s="216"/>
    </row>
    <row r="671" s="200" customFormat="true" ht="18" hidden="false" customHeight="true" outlineLevel="0" collapsed="false">
      <c r="B671" s="215"/>
      <c r="C671" s="172"/>
      <c r="D671" s="217"/>
      <c r="E671" s="216"/>
      <c r="F671" s="216"/>
      <c r="H671" s="216"/>
    </row>
    <row r="672" s="200" customFormat="true" ht="18" hidden="false" customHeight="true" outlineLevel="0" collapsed="false">
      <c r="B672" s="215"/>
      <c r="C672" s="172"/>
      <c r="D672" s="217"/>
      <c r="E672" s="216"/>
      <c r="F672" s="216"/>
      <c r="H672" s="216"/>
    </row>
    <row r="673" s="200" customFormat="true" ht="18" hidden="false" customHeight="true" outlineLevel="0" collapsed="false">
      <c r="B673" s="215"/>
      <c r="C673" s="172"/>
      <c r="D673" s="217"/>
      <c r="E673" s="216"/>
      <c r="F673" s="216"/>
      <c r="H673" s="216"/>
    </row>
    <row r="674" s="200" customFormat="true" ht="18" hidden="false" customHeight="true" outlineLevel="0" collapsed="false">
      <c r="B674" s="215"/>
      <c r="C674" s="172"/>
      <c r="D674" s="217"/>
      <c r="E674" s="216"/>
      <c r="F674" s="216"/>
      <c r="H674" s="216"/>
    </row>
    <row r="675" s="200" customFormat="true" ht="18" hidden="false" customHeight="true" outlineLevel="0" collapsed="false">
      <c r="B675" s="215"/>
      <c r="C675" s="172"/>
      <c r="D675" s="217"/>
      <c r="E675" s="216"/>
      <c r="F675" s="216"/>
      <c r="H675" s="216"/>
    </row>
    <row r="676" s="200" customFormat="true" ht="18" hidden="false" customHeight="true" outlineLevel="0" collapsed="false">
      <c r="B676" s="215"/>
      <c r="C676" s="172"/>
      <c r="D676" s="217"/>
      <c r="E676" s="216"/>
      <c r="F676" s="216"/>
      <c r="H676" s="216"/>
    </row>
    <row r="677" s="200" customFormat="true" ht="18" hidden="false" customHeight="true" outlineLevel="0" collapsed="false">
      <c r="B677" s="215"/>
      <c r="C677" s="172"/>
      <c r="D677" s="217"/>
      <c r="E677" s="216"/>
      <c r="F677" s="216"/>
      <c r="H677" s="216"/>
    </row>
    <row r="678" s="200" customFormat="true" ht="18" hidden="false" customHeight="true" outlineLevel="0" collapsed="false">
      <c r="B678" s="215"/>
      <c r="C678" s="172"/>
      <c r="D678" s="217"/>
      <c r="E678" s="216"/>
      <c r="F678" s="216"/>
      <c r="H678" s="216"/>
    </row>
    <row r="679" s="200" customFormat="true" ht="18" hidden="false" customHeight="true" outlineLevel="0" collapsed="false">
      <c r="B679" s="215"/>
      <c r="C679" s="172"/>
      <c r="D679" s="217"/>
      <c r="E679" s="216"/>
      <c r="F679" s="216"/>
      <c r="H679" s="216"/>
    </row>
    <row r="680" s="200" customFormat="true" ht="18" hidden="false" customHeight="true" outlineLevel="0" collapsed="false">
      <c r="B680" s="215"/>
      <c r="C680" s="172"/>
      <c r="D680" s="217"/>
      <c r="E680" s="216"/>
      <c r="F680" s="216"/>
      <c r="H680" s="216"/>
    </row>
    <row r="681" s="200" customFormat="true" ht="18" hidden="false" customHeight="true" outlineLevel="0" collapsed="false">
      <c r="B681" s="215"/>
      <c r="C681" s="172"/>
      <c r="D681" s="217"/>
      <c r="E681" s="216"/>
      <c r="F681" s="216"/>
      <c r="H681" s="216"/>
    </row>
    <row r="682" s="200" customFormat="true" ht="18" hidden="false" customHeight="true" outlineLevel="0" collapsed="false">
      <c r="B682" s="215"/>
      <c r="C682" s="172"/>
      <c r="D682" s="217"/>
      <c r="E682" s="216"/>
      <c r="F682" s="216"/>
      <c r="H682" s="216"/>
    </row>
    <row r="683" s="200" customFormat="true" ht="18" hidden="false" customHeight="true" outlineLevel="0" collapsed="false">
      <c r="B683" s="215"/>
      <c r="C683" s="172"/>
      <c r="D683" s="217"/>
      <c r="E683" s="216"/>
      <c r="F683" s="216"/>
      <c r="H683" s="216"/>
    </row>
    <row r="684" s="200" customFormat="true" ht="18" hidden="false" customHeight="true" outlineLevel="0" collapsed="false">
      <c r="B684" s="215"/>
      <c r="C684" s="172"/>
      <c r="D684" s="217"/>
      <c r="E684" s="216"/>
      <c r="F684" s="216"/>
      <c r="H684" s="216"/>
    </row>
    <row r="685" s="200" customFormat="true" ht="18" hidden="false" customHeight="true" outlineLevel="0" collapsed="false">
      <c r="B685" s="215"/>
      <c r="C685" s="172"/>
      <c r="D685" s="217"/>
      <c r="E685" s="216"/>
      <c r="F685" s="216"/>
      <c r="H685" s="216"/>
    </row>
    <row r="686" s="200" customFormat="true" ht="18" hidden="false" customHeight="true" outlineLevel="0" collapsed="false">
      <c r="B686" s="215"/>
      <c r="C686" s="172"/>
      <c r="D686" s="217"/>
      <c r="E686" s="216"/>
      <c r="F686" s="216"/>
      <c r="H686" s="216"/>
    </row>
    <row r="687" s="200" customFormat="true" ht="18" hidden="false" customHeight="true" outlineLevel="0" collapsed="false">
      <c r="B687" s="215"/>
      <c r="C687" s="172"/>
      <c r="D687" s="217"/>
      <c r="E687" s="216"/>
      <c r="F687" s="216"/>
      <c r="H687" s="216"/>
    </row>
    <row r="688" s="200" customFormat="true" ht="18" hidden="false" customHeight="true" outlineLevel="0" collapsed="false">
      <c r="B688" s="215"/>
      <c r="C688" s="172"/>
      <c r="D688" s="217"/>
      <c r="E688" s="216"/>
      <c r="F688" s="216"/>
      <c r="H688" s="216"/>
    </row>
    <row r="689" s="200" customFormat="true" ht="18" hidden="false" customHeight="true" outlineLevel="0" collapsed="false">
      <c r="B689" s="215"/>
      <c r="C689" s="172"/>
      <c r="D689" s="217"/>
      <c r="E689" s="216"/>
      <c r="F689" s="216"/>
      <c r="H689" s="216"/>
    </row>
    <row r="690" s="200" customFormat="true" ht="18" hidden="false" customHeight="true" outlineLevel="0" collapsed="false">
      <c r="B690" s="215"/>
      <c r="C690" s="172"/>
      <c r="D690" s="217"/>
      <c r="E690" s="216"/>
      <c r="F690" s="216"/>
      <c r="H690" s="216"/>
    </row>
    <row r="691" s="200" customFormat="true" ht="18" hidden="false" customHeight="true" outlineLevel="0" collapsed="false">
      <c r="B691" s="215"/>
      <c r="C691" s="172"/>
      <c r="D691" s="217"/>
      <c r="E691" s="216"/>
      <c r="F691" s="216"/>
      <c r="H691" s="216"/>
    </row>
    <row r="692" s="200" customFormat="true" ht="18" hidden="false" customHeight="true" outlineLevel="0" collapsed="false">
      <c r="B692" s="215"/>
      <c r="C692" s="172"/>
      <c r="D692" s="217"/>
      <c r="E692" s="216"/>
      <c r="F692" s="216"/>
      <c r="H692" s="216"/>
    </row>
    <row r="693" s="200" customFormat="true" ht="18" hidden="false" customHeight="true" outlineLevel="0" collapsed="false">
      <c r="B693" s="215"/>
      <c r="C693" s="172"/>
      <c r="D693" s="217"/>
      <c r="E693" s="216"/>
      <c r="F693" s="216"/>
      <c r="H693" s="216"/>
    </row>
    <row r="694" s="200" customFormat="true" ht="18" hidden="false" customHeight="true" outlineLevel="0" collapsed="false">
      <c r="B694" s="215"/>
      <c r="C694" s="172"/>
      <c r="D694" s="217"/>
      <c r="E694" s="216"/>
      <c r="F694" s="216"/>
      <c r="H694" s="216"/>
    </row>
    <row r="695" s="200" customFormat="true" ht="18" hidden="false" customHeight="true" outlineLevel="0" collapsed="false">
      <c r="B695" s="215"/>
      <c r="C695" s="172"/>
      <c r="D695" s="217"/>
      <c r="E695" s="216"/>
      <c r="F695" s="216"/>
      <c r="H695" s="216"/>
    </row>
    <row r="696" s="200" customFormat="true" ht="18" hidden="false" customHeight="true" outlineLevel="0" collapsed="false">
      <c r="B696" s="215"/>
      <c r="C696" s="172"/>
      <c r="D696" s="217"/>
      <c r="E696" s="216"/>
      <c r="F696" s="216"/>
      <c r="H696" s="216"/>
    </row>
    <row r="697" s="200" customFormat="true" ht="18" hidden="false" customHeight="true" outlineLevel="0" collapsed="false">
      <c r="B697" s="215"/>
      <c r="C697" s="172"/>
      <c r="D697" s="217"/>
      <c r="E697" s="216"/>
      <c r="F697" s="216"/>
      <c r="H697" s="216"/>
    </row>
    <row r="698" s="200" customFormat="true" ht="18" hidden="false" customHeight="true" outlineLevel="0" collapsed="false">
      <c r="B698" s="215"/>
      <c r="C698" s="172"/>
      <c r="D698" s="217"/>
      <c r="E698" s="216"/>
      <c r="F698" s="216"/>
      <c r="H698" s="216"/>
    </row>
    <row r="699" s="200" customFormat="true" ht="18" hidden="false" customHeight="true" outlineLevel="0" collapsed="false">
      <c r="B699" s="215"/>
      <c r="C699" s="172"/>
      <c r="D699" s="217"/>
      <c r="E699" s="216"/>
      <c r="F699" s="216"/>
      <c r="H699" s="216"/>
    </row>
    <row r="700" s="200" customFormat="true" ht="18" hidden="false" customHeight="true" outlineLevel="0" collapsed="false">
      <c r="B700" s="215"/>
      <c r="C700" s="172"/>
      <c r="D700" s="217"/>
      <c r="E700" s="216"/>
      <c r="F700" s="216"/>
      <c r="H700" s="216"/>
    </row>
    <row r="701" s="200" customFormat="true" ht="18" hidden="false" customHeight="true" outlineLevel="0" collapsed="false">
      <c r="B701" s="215"/>
      <c r="C701" s="172"/>
      <c r="D701" s="217"/>
      <c r="E701" s="216"/>
      <c r="F701" s="216"/>
      <c r="H701" s="216"/>
    </row>
    <row r="702" s="200" customFormat="true" ht="18" hidden="false" customHeight="true" outlineLevel="0" collapsed="false">
      <c r="B702" s="215"/>
      <c r="C702" s="172"/>
      <c r="D702" s="217"/>
      <c r="E702" s="216"/>
      <c r="F702" s="216"/>
      <c r="H702" s="216"/>
    </row>
    <row r="703" s="200" customFormat="true" ht="18" hidden="false" customHeight="true" outlineLevel="0" collapsed="false">
      <c r="B703" s="215"/>
      <c r="C703" s="172"/>
      <c r="D703" s="217"/>
      <c r="E703" s="216"/>
      <c r="F703" s="216"/>
      <c r="H703" s="216"/>
    </row>
    <row r="704" s="200" customFormat="true" ht="18" hidden="false" customHeight="true" outlineLevel="0" collapsed="false">
      <c r="B704" s="215"/>
      <c r="C704" s="172"/>
      <c r="D704" s="217"/>
      <c r="E704" s="216"/>
      <c r="F704" s="216"/>
      <c r="H704" s="216"/>
    </row>
    <row r="705" s="200" customFormat="true" ht="18" hidden="false" customHeight="true" outlineLevel="0" collapsed="false">
      <c r="B705" s="215"/>
      <c r="C705" s="172"/>
      <c r="D705" s="217"/>
      <c r="E705" s="216"/>
      <c r="F705" s="216"/>
      <c r="H705" s="216"/>
    </row>
    <row r="706" s="200" customFormat="true" ht="18" hidden="false" customHeight="true" outlineLevel="0" collapsed="false">
      <c r="B706" s="215"/>
      <c r="C706" s="172"/>
      <c r="D706" s="217"/>
      <c r="E706" s="216"/>
      <c r="F706" s="216"/>
      <c r="H706" s="216"/>
    </row>
    <row r="707" s="200" customFormat="true" ht="18" hidden="false" customHeight="true" outlineLevel="0" collapsed="false">
      <c r="B707" s="215"/>
      <c r="C707" s="172"/>
      <c r="D707" s="217"/>
      <c r="E707" s="216"/>
      <c r="F707" s="216"/>
      <c r="H707" s="216"/>
    </row>
    <row r="708" s="200" customFormat="true" ht="18" hidden="false" customHeight="true" outlineLevel="0" collapsed="false">
      <c r="B708" s="215"/>
      <c r="C708" s="172"/>
      <c r="D708" s="217"/>
      <c r="E708" s="216"/>
      <c r="F708" s="216"/>
      <c r="H708" s="216"/>
    </row>
    <row r="709" s="200" customFormat="true" ht="18" hidden="false" customHeight="true" outlineLevel="0" collapsed="false">
      <c r="B709" s="215"/>
      <c r="C709" s="172"/>
      <c r="D709" s="217"/>
      <c r="E709" s="216"/>
      <c r="F709" s="216"/>
      <c r="H709" s="216"/>
    </row>
    <row r="710" s="200" customFormat="true" ht="18" hidden="false" customHeight="true" outlineLevel="0" collapsed="false">
      <c r="B710" s="215"/>
      <c r="C710" s="172"/>
      <c r="D710" s="217"/>
      <c r="E710" s="216"/>
      <c r="F710" s="216"/>
      <c r="H710" s="216"/>
    </row>
    <row r="711" s="200" customFormat="true" ht="18" hidden="false" customHeight="true" outlineLevel="0" collapsed="false">
      <c r="B711" s="215"/>
      <c r="C711" s="172"/>
      <c r="D711" s="217"/>
      <c r="E711" s="216"/>
      <c r="F711" s="216"/>
      <c r="H711" s="216"/>
    </row>
    <row r="712" s="200" customFormat="true" ht="18" hidden="false" customHeight="true" outlineLevel="0" collapsed="false">
      <c r="B712" s="215"/>
      <c r="C712" s="172"/>
      <c r="D712" s="217"/>
      <c r="E712" s="216"/>
      <c r="F712" s="216"/>
      <c r="H712" s="216"/>
    </row>
    <row r="713" s="200" customFormat="true" ht="18" hidden="false" customHeight="true" outlineLevel="0" collapsed="false">
      <c r="B713" s="215"/>
      <c r="C713" s="172"/>
      <c r="D713" s="217"/>
      <c r="E713" s="216"/>
      <c r="F713" s="216"/>
      <c r="H713" s="216"/>
    </row>
    <row r="714" s="200" customFormat="true" ht="18" hidden="false" customHeight="true" outlineLevel="0" collapsed="false">
      <c r="B714" s="215"/>
      <c r="C714" s="172"/>
      <c r="D714" s="217"/>
      <c r="E714" s="216"/>
      <c r="F714" s="216"/>
      <c r="H714" s="216"/>
    </row>
    <row r="715" s="200" customFormat="true" ht="18" hidden="false" customHeight="true" outlineLevel="0" collapsed="false">
      <c r="B715" s="215"/>
      <c r="C715" s="172"/>
      <c r="D715" s="217"/>
      <c r="E715" s="216"/>
      <c r="F715" s="216"/>
      <c r="H715" s="216"/>
    </row>
    <row r="716" s="200" customFormat="true" ht="18" hidden="false" customHeight="true" outlineLevel="0" collapsed="false">
      <c r="B716" s="215"/>
      <c r="C716" s="172"/>
      <c r="D716" s="217"/>
      <c r="E716" s="216"/>
      <c r="F716" s="216"/>
      <c r="H716" s="216"/>
    </row>
    <row r="717" s="200" customFormat="true" ht="18" hidden="false" customHeight="true" outlineLevel="0" collapsed="false">
      <c r="B717" s="215"/>
      <c r="C717" s="172"/>
      <c r="D717" s="217"/>
      <c r="E717" s="216"/>
      <c r="F717" s="216"/>
      <c r="H717" s="216"/>
    </row>
    <row r="718" s="200" customFormat="true" ht="18" hidden="false" customHeight="true" outlineLevel="0" collapsed="false">
      <c r="B718" s="215"/>
      <c r="C718" s="172"/>
      <c r="D718" s="217"/>
      <c r="E718" s="216"/>
      <c r="F718" s="216"/>
      <c r="H718" s="216"/>
    </row>
    <row r="719" s="200" customFormat="true" ht="18" hidden="false" customHeight="true" outlineLevel="0" collapsed="false">
      <c r="B719" s="215"/>
      <c r="C719" s="172"/>
      <c r="D719" s="217"/>
      <c r="E719" s="216"/>
      <c r="F719" s="216"/>
      <c r="H719" s="216"/>
    </row>
    <row r="720" s="200" customFormat="true" ht="18" hidden="false" customHeight="true" outlineLevel="0" collapsed="false">
      <c r="B720" s="215"/>
      <c r="C720" s="172"/>
      <c r="D720" s="217"/>
      <c r="E720" s="216"/>
      <c r="F720" s="216"/>
      <c r="H720" s="216"/>
    </row>
    <row r="721" s="200" customFormat="true" ht="18" hidden="false" customHeight="true" outlineLevel="0" collapsed="false">
      <c r="B721" s="215"/>
      <c r="C721" s="172"/>
      <c r="D721" s="217"/>
      <c r="E721" s="216"/>
      <c r="F721" s="216"/>
      <c r="H721" s="216"/>
    </row>
    <row r="722" s="200" customFormat="true" ht="18" hidden="false" customHeight="true" outlineLevel="0" collapsed="false">
      <c r="B722" s="215"/>
      <c r="C722" s="172"/>
      <c r="D722" s="217"/>
      <c r="E722" s="216"/>
      <c r="F722" s="216"/>
      <c r="H722" s="216"/>
    </row>
    <row r="723" s="200" customFormat="true" ht="18" hidden="false" customHeight="true" outlineLevel="0" collapsed="false">
      <c r="B723" s="215"/>
      <c r="C723" s="172"/>
      <c r="D723" s="217"/>
      <c r="E723" s="216"/>
      <c r="F723" s="216"/>
      <c r="H723" s="216"/>
    </row>
    <row r="724" s="200" customFormat="true" ht="18" hidden="false" customHeight="true" outlineLevel="0" collapsed="false">
      <c r="B724" s="215"/>
      <c r="C724" s="172"/>
      <c r="D724" s="217"/>
      <c r="E724" s="216"/>
      <c r="F724" s="216"/>
      <c r="H724" s="216"/>
    </row>
    <row r="725" s="200" customFormat="true" ht="18" hidden="false" customHeight="true" outlineLevel="0" collapsed="false">
      <c r="B725" s="215"/>
      <c r="C725" s="172"/>
      <c r="D725" s="217"/>
      <c r="E725" s="216"/>
      <c r="F725" s="216"/>
      <c r="H725" s="216"/>
    </row>
    <row r="726" s="200" customFormat="true" ht="18" hidden="false" customHeight="true" outlineLevel="0" collapsed="false">
      <c r="B726" s="215"/>
      <c r="C726" s="172"/>
      <c r="D726" s="217"/>
      <c r="E726" s="216"/>
      <c r="F726" s="216"/>
      <c r="H726" s="216"/>
    </row>
    <row r="727" s="200" customFormat="true" ht="18" hidden="false" customHeight="true" outlineLevel="0" collapsed="false">
      <c r="B727" s="215"/>
      <c r="C727" s="172"/>
      <c r="D727" s="217"/>
      <c r="E727" s="216"/>
      <c r="F727" s="216"/>
      <c r="H727" s="216"/>
    </row>
    <row r="728" s="200" customFormat="true" ht="18" hidden="false" customHeight="true" outlineLevel="0" collapsed="false">
      <c r="B728" s="215"/>
      <c r="C728" s="172"/>
      <c r="D728" s="217"/>
      <c r="E728" s="216"/>
      <c r="F728" s="216"/>
      <c r="H728" s="216"/>
    </row>
    <row r="729" s="200" customFormat="true" ht="18" hidden="false" customHeight="true" outlineLevel="0" collapsed="false">
      <c r="B729" s="215"/>
      <c r="C729" s="172"/>
      <c r="D729" s="217"/>
      <c r="E729" s="216"/>
      <c r="F729" s="216"/>
      <c r="H729" s="216"/>
    </row>
    <row r="730" s="200" customFormat="true" ht="18" hidden="false" customHeight="true" outlineLevel="0" collapsed="false">
      <c r="B730" s="215"/>
      <c r="C730" s="172"/>
      <c r="D730" s="217"/>
      <c r="E730" s="216"/>
      <c r="F730" s="216"/>
      <c r="H730" s="216"/>
    </row>
    <row r="731" s="200" customFormat="true" ht="18" hidden="false" customHeight="true" outlineLevel="0" collapsed="false">
      <c r="B731" s="215"/>
      <c r="C731" s="172"/>
      <c r="D731" s="217"/>
      <c r="E731" s="216"/>
      <c r="F731" s="216"/>
      <c r="H731" s="216"/>
    </row>
    <row r="732" s="200" customFormat="true" ht="18" hidden="false" customHeight="true" outlineLevel="0" collapsed="false">
      <c r="B732" s="215"/>
      <c r="C732" s="172"/>
      <c r="D732" s="217"/>
      <c r="E732" s="216"/>
      <c r="F732" s="216"/>
      <c r="H732" s="216"/>
    </row>
    <row r="733" s="200" customFormat="true" ht="18" hidden="false" customHeight="true" outlineLevel="0" collapsed="false">
      <c r="B733" s="215"/>
      <c r="C733" s="172"/>
      <c r="D733" s="217"/>
      <c r="E733" s="216"/>
      <c r="F733" s="216"/>
      <c r="H733" s="216"/>
    </row>
    <row r="734" s="200" customFormat="true" ht="18" hidden="false" customHeight="true" outlineLevel="0" collapsed="false">
      <c r="B734" s="215"/>
      <c r="C734" s="172"/>
      <c r="D734" s="217"/>
      <c r="E734" s="216"/>
      <c r="F734" s="216"/>
      <c r="H734" s="216"/>
    </row>
    <row r="735" s="200" customFormat="true" ht="18" hidden="false" customHeight="true" outlineLevel="0" collapsed="false">
      <c r="B735" s="215"/>
      <c r="C735" s="172"/>
      <c r="D735" s="217"/>
      <c r="E735" s="216"/>
      <c r="F735" s="216"/>
      <c r="H735" s="216"/>
    </row>
    <row r="736" s="200" customFormat="true" ht="18" hidden="false" customHeight="true" outlineLevel="0" collapsed="false">
      <c r="B736" s="215"/>
      <c r="C736" s="172"/>
      <c r="D736" s="217"/>
      <c r="E736" s="216"/>
      <c r="F736" s="216"/>
      <c r="H736" s="216"/>
    </row>
    <row r="737" s="200" customFormat="true" ht="18" hidden="false" customHeight="true" outlineLevel="0" collapsed="false">
      <c r="B737" s="215"/>
      <c r="C737" s="172"/>
      <c r="D737" s="217"/>
      <c r="E737" s="216"/>
      <c r="F737" s="216"/>
      <c r="H737" s="216"/>
    </row>
    <row r="738" s="200" customFormat="true" ht="18" hidden="false" customHeight="true" outlineLevel="0" collapsed="false">
      <c r="B738" s="215"/>
      <c r="C738" s="172"/>
      <c r="D738" s="217"/>
      <c r="E738" s="216"/>
      <c r="F738" s="216"/>
      <c r="H738" s="216"/>
    </row>
    <row r="739" s="200" customFormat="true" ht="18" hidden="false" customHeight="true" outlineLevel="0" collapsed="false">
      <c r="B739" s="215"/>
      <c r="C739" s="172"/>
      <c r="D739" s="217"/>
      <c r="E739" s="216"/>
      <c r="F739" s="216"/>
      <c r="H739" s="216"/>
    </row>
    <row r="740" s="200" customFormat="true" ht="18" hidden="false" customHeight="true" outlineLevel="0" collapsed="false">
      <c r="B740" s="215"/>
      <c r="C740" s="172"/>
      <c r="D740" s="217"/>
      <c r="E740" s="216"/>
      <c r="F740" s="216"/>
      <c r="H740" s="216"/>
    </row>
    <row r="741" s="200" customFormat="true" ht="18" hidden="false" customHeight="true" outlineLevel="0" collapsed="false">
      <c r="B741" s="215"/>
      <c r="C741" s="172"/>
      <c r="D741" s="217"/>
      <c r="E741" s="216"/>
      <c r="F741" s="216"/>
      <c r="H741" s="216"/>
    </row>
    <row r="742" s="200" customFormat="true" ht="18" hidden="false" customHeight="true" outlineLevel="0" collapsed="false">
      <c r="B742" s="215"/>
      <c r="C742" s="172"/>
      <c r="D742" s="217"/>
      <c r="E742" s="216"/>
      <c r="F742" s="216"/>
      <c r="H742" s="216"/>
    </row>
    <row r="743" s="200" customFormat="true" ht="18" hidden="false" customHeight="true" outlineLevel="0" collapsed="false">
      <c r="B743" s="215"/>
      <c r="C743" s="172"/>
      <c r="D743" s="217"/>
      <c r="E743" s="216"/>
      <c r="F743" s="216"/>
      <c r="H743" s="216"/>
    </row>
    <row r="744" s="200" customFormat="true" ht="18" hidden="false" customHeight="true" outlineLevel="0" collapsed="false">
      <c r="B744" s="215"/>
      <c r="C744" s="172"/>
      <c r="D744" s="217"/>
      <c r="E744" s="216"/>
      <c r="F744" s="216"/>
      <c r="H744" s="216"/>
    </row>
    <row r="745" s="200" customFormat="true" ht="18" hidden="false" customHeight="true" outlineLevel="0" collapsed="false">
      <c r="B745" s="215"/>
      <c r="C745" s="172"/>
      <c r="D745" s="217"/>
      <c r="E745" s="216"/>
      <c r="F745" s="216"/>
      <c r="H745" s="216"/>
    </row>
    <row r="746" s="200" customFormat="true" ht="18" hidden="false" customHeight="true" outlineLevel="0" collapsed="false">
      <c r="B746" s="215"/>
      <c r="C746" s="172"/>
      <c r="D746" s="217"/>
      <c r="E746" s="216"/>
      <c r="F746" s="216"/>
      <c r="H746" s="216"/>
    </row>
    <row r="747" s="200" customFormat="true" ht="18" hidden="false" customHeight="true" outlineLevel="0" collapsed="false">
      <c r="B747" s="215"/>
      <c r="C747" s="172"/>
      <c r="D747" s="217"/>
      <c r="E747" s="216"/>
      <c r="F747" s="216"/>
      <c r="H747" s="216"/>
    </row>
    <row r="748" s="200" customFormat="true" ht="18" hidden="false" customHeight="true" outlineLevel="0" collapsed="false">
      <c r="B748" s="215"/>
      <c r="C748" s="172"/>
      <c r="D748" s="217"/>
      <c r="E748" s="216"/>
      <c r="F748" s="216"/>
      <c r="H748" s="216"/>
    </row>
    <row r="749" s="200" customFormat="true" ht="18" hidden="false" customHeight="true" outlineLevel="0" collapsed="false">
      <c r="B749" s="215"/>
      <c r="C749" s="172"/>
      <c r="D749" s="217"/>
      <c r="E749" s="216"/>
      <c r="F749" s="216"/>
      <c r="H749" s="216"/>
    </row>
    <row r="750" s="200" customFormat="true" ht="18" hidden="false" customHeight="true" outlineLevel="0" collapsed="false">
      <c r="B750" s="215"/>
      <c r="C750" s="172"/>
      <c r="D750" s="217"/>
      <c r="E750" s="216"/>
      <c r="F750" s="216"/>
      <c r="H750" s="216"/>
    </row>
    <row r="751" s="200" customFormat="true" ht="18" hidden="false" customHeight="true" outlineLevel="0" collapsed="false">
      <c r="B751" s="215"/>
      <c r="C751" s="172"/>
      <c r="D751" s="217"/>
      <c r="E751" s="216"/>
      <c r="F751" s="216"/>
      <c r="H751" s="216"/>
    </row>
    <row r="752" s="200" customFormat="true" ht="18" hidden="false" customHeight="true" outlineLevel="0" collapsed="false">
      <c r="B752" s="215"/>
      <c r="C752" s="172"/>
      <c r="D752" s="217"/>
      <c r="E752" s="216"/>
      <c r="F752" s="216"/>
      <c r="H752" s="216"/>
    </row>
    <row r="753" s="200" customFormat="true" ht="18" hidden="false" customHeight="true" outlineLevel="0" collapsed="false">
      <c r="B753" s="215"/>
      <c r="C753" s="172"/>
      <c r="D753" s="217"/>
      <c r="E753" s="216"/>
      <c r="F753" s="216"/>
      <c r="H753" s="216"/>
    </row>
    <row r="754" s="200" customFormat="true" ht="18" hidden="false" customHeight="true" outlineLevel="0" collapsed="false">
      <c r="B754" s="215"/>
      <c r="C754" s="172"/>
      <c r="D754" s="217"/>
      <c r="E754" s="216"/>
      <c r="F754" s="216"/>
      <c r="H754" s="216"/>
    </row>
    <row r="755" s="200" customFormat="true" ht="18" hidden="false" customHeight="true" outlineLevel="0" collapsed="false">
      <c r="B755" s="215"/>
      <c r="C755" s="172"/>
      <c r="D755" s="217"/>
      <c r="E755" s="216"/>
      <c r="F755" s="216"/>
      <c r="H755" s="216"/>
    </row>
    <row r="756" s="200" customFormat="true" ht="18" hidden="false" customHeight="true" outlineLevel="0" collapsed="false">
      <c r="B756" s="215"/>
      <c r="C756" s="172"/>
      <c r="D756" s="217"/>
      <c r="E756" s="216"/>
      <c r="F756" s="216"/>
      <c r="H756" s="216"/>
    </row>
    <row r="757" s="200" customFormat="true" ht="18" hidden="false" customHeight="true" outlineLevel="0" collapsed="false">
      <c r="B757" s="215"/>
      <c r="C757" s="172"/>
      <c r="D757" s="217"/>
      <c r="E757" s="216"/>
      <c r="F757" s="216"/>
      <c r="H757" s="216"/>
    </row>
    <row r="758" s="200" customFormat="true" ht="18" hidden="false" customHeight="true" outlineLevel="0" collapsed="false">
      <c r="B758" s="215"/>
      <c r="C758" s="172"/>
      <c r="D758" s="217"/>
      <c r="E758" s="216"/>
      <c r="F758" s="216"/>
      <c r="H758" s="216"/>
    </row>
    <row r="759" s="200" customFormat="true" ht="18" hidden="false" customHeight="true" outlineLevel="0" collapsed="false">
      <c r="B759" s="215"/>
      <c r="C759" s="172"/>
      <c r="D759" s="217"/>
      <c r="E759" s="216"/>
      <c r="F759" s="216"/>
      <c r="H759" s="216"/>
    </row>
    <row r="760" s="200" customFormat="true" ht="18" hidden="false" customHeight="true" outlineLevel="0" collapsed="false">
      <c r="B760" s="215"/>
      <c r="C760" s="172"/>
      <c r="D760" s="217"/>
      <c r="E760" s="216"/>
      <c r="F760" s="216"/>
      <c r="H760" s="216"/>
    </row>
    <row r="761" s="200" customFormat="true" ht="18" hidden="false" customHeight="true" outlineLevel="0" collapsed="false">
      <c r="B761" s="215"/>
      <c r="C761" s="172"/>
      <c r="D761" s="217"/>
      <c r="E761" s="216"/>
      <c r="F761" s="216"/>
      <c r="H761" s="216"/>
    </row>
    <row r="762" s="200" customFormat="true" ht="18" hidden="false" customHeight="true" outlineLevel="0" collapsed="false">
      <c r="B762" s="215"/>
      <c r="C762" s="172"/>
      <c r="D762" s="217"/>
      <c r="E762" s="216"/>
      <c r="F762" s="216"/>
      <c r="H762" s="216"/>
    </row>
    <row r="763" s="200" customFormat="true" ht="18" hidden="false" customHeight="true" outlineLevel="0" collapsed="false">
      <c r="B763" s="215"/>
      <c r="C763" s="172"/>
      <c r="D763" s="217"/>
      <c r="E763" s="216"/>
      <c r="F763" s="216"/>
      <c r="H763" s="216"/>
    </row>
    <row r="764" s="200" customFormat="true" ht="18" hidden="false" customHeight="true" outlineLevel="0" collapsed="false">
      <c r="B764" s="215"/>
      <c r="C764" s="172"/>
      <c r="D764" s="217"/>
      <c r="E764" s="216"/>
      <c r="F764" s="216"/>
      <c r="H764" s="216"/>
    </row>
    <row r="765" s="200" customFormat="true" ht="18" hidden="false" customHeight="true" outlineLevel="0" collapsed="false">
      <c r="B765" s="215"/>
      <c r="C765" s="172"/>
      <c r="D765" s="217"/>
      <c r="E765" s="216"/>
      <c r="F765" s="216"/>
      <c r="H765" s="216"/>
    </row>
    <row r="766" s="200" customFormat="true" ht="18" hidden="false" customHeight="true" outlineLevel="0" collapsed="false">
      <c r="B766" s="215"/>
      <c r="C766" s="172"/>
      <c r="D766" s="217"/>
      <c r="E766" s="216"/>
      <c r="F766" s="216"/>
      <c r="H766" s="216"/>
    </row>
    <row r="767" s="200" customFormat="true" ht="18" hidden="false" customHeight="true" outlineLevel="0" collapsed="false">
      <c r="B767" s="215"/>
      <c r="C767" s="172"/>
      <c r="D767" s="217"/>
      <c r="E767" s="216"/>
      <c r="F767" s="216"/>
      <c r="H767" s="216"/>
    </row>
    <row r="768" s="200" customFormat="true" ht="18" hidden="false" customHeight="true" outlineLevel="0" collapsed="false">
      <c r="B768" s="215"/>
      <c r="C768" s="172"/>
      <c r="D768" s="217"/>
      <c r="E768" s="216"/>
      <c r="F768" s="216"/>
      <c r="H768" s="216"/>
    </row>
    <row r="769" s="200" customFormat="true" ht="18" hidden="false" customHeight="true" outlineLevel="0" collapsed="false">
      <c r="B769" s="215"/>
      <c r="C769" s="172"/>
      <c r="D769" s="217"/>
      <c r="E769" s="216"/>
      <c r="F769" s="216"/>
      <c r="H769" s="216"/>
    </row>
    <row r="770" s="200" customFormat="true" ht="18" hidden="false" customHeight="true" outlineLevel="0" collapsed="false">
      <c r="B770" s="215"/>
      <c r="C770" s="172"/>
      <c r="D770" s="217"/>
      <c r="E770" s="216"/>
      <c r="F770" s="216"/>
      <c r="H770" s="216"/>
    </row>
    <row r="771" s="200" customFormat="true" ht="18" hidden="false" customHeight="true" outlineLevel="0" collapsed="false">
      <c r="B771" s="215"/>
      <c r="C771" s="172"/>
      <c r="D771" s="217"/>
      <c r="E771" s="216"/>
      <c r="F771" s="216"/>
      <c r="H771" s="216"/>
    </row>
    <row r="772" s="200" customFormat="true" ht="18" hidden="false" customHeight="true" outlineLevel="0" collapsed="false">
      <c r="B772" s="215"/>
      <c r="C772" s="172"/>
      <c r="D772" s="217"/>
      <c r="E772" s="216"/>
      <c r="F772" s="216"/>
      <c r="H772" s="216"/>
    </row>
    <row r="773" s="200" customFormat="true" ht="18" hidden="false" customHeight="true" outlineLevel="0" collapsed="false">
      <c r="B773" s="215"/>
      <c r="C773" s="172"/>
      <c r="D773" s="217"/>
      <c r="E773" s="216"/>
      <c r="F773" s="216"/>
      <c r="H773" s="216"/>
    </row>
    <row r="774" s="200" customFormat="true" ht="18" hidden="false" customHeight="true" outlineLevel="0" collapsed="false">
      <c r="B774" s="215"/>
      <c r="C774" s="172"/>
      <c r="D774" s="217"/>
      <c r="E774" s="216"/>
      <c r="F774" s="216"/>
      <c r="H774" s="216"/>
    </row>
    <row r="775" s="200" customFormat="true" ht="18" hidden="false" customHeight="true" outlineLevel="0" collapsed="false">
      <c r="B775" s="215"/>
      <c r="C775" s="172"/>
      <c r="D775" s="217"/>
      <c r="E775" s="216"/>
      <c r="F775" s="216"/>
      <c r="H775" s="216"/>
    </row>
    <row r="776" s="200" customFormat="true" ht="18" hidden="false" customHeight="true" outlineLevel="0" collapsed="false">
      <c r="B776" s="215"/>
      <c r="C776" s="172"/>
      <c r="D776" s="217"/>
      <c r="E776" s="216"/>
      <c r="F776" s="216"/>
      <c r="H776" s="216"/>
    </row>
    <row r="777" s="200" customFormat="true" ht="18" hidden="false" customHeight="true" outlineLevel="0" collapsed="false">
      <c r="B777" s="215"/>
      <c r="C777" s="172"/>
      <c r="D777" s="217"/>
      <c r="E777" s="216"/>
      <c r="F777" s="216"/>
      <c r="H777" s="216"/>
    </row>
    <row r="778" s="200" customFormat="true" ht="18" hidden="false" customHeight="true" outlineLevel="0" collapsed="false">
      <c r="B778" s="215"/>
      <c r="C778" s="172"/>
      <c r="D778" s="217"/>
      <c r="E778" s="216"/>
      <c r="F778" s="216"/>
      <c r="H778" s="216"/>
    </row>
    <row r="779" s="200" customFormat="true" ht="18" hidden="false" customHeight="true" outlineLevel="0" collapsed="false">
      <c r="B779" s="215"/>
      <c r="C779" s="172"/>
      <c r="D779" s="217"/>
      <c r="E779" s="216"/>
      <c r="F779" s="216"/>
      <c r="H779" s="216"/>
    </row>
    <row r="780" s="200" customFormat="true" ht="18" hidden="false" customHeight="true" outlineLevel="0" collapsed="false">
      <c r="B780" s="215"/>
      <c r="C780" s="172"/>
      <c r="D780" s="217"/>
      <c r="E780" s="216"/>
      <c r="F780" s="216"/>
      <c r="H780" s="216"/>
    </row>
    <row r="781" s="200" customFormat="true" ht="18" hidden="false" customHeight="true" outlineLevel="0" collapsed="false">
      <c r="B781" s="215"/>
      <c r="C781" s="172"/>
      <c r="D781" s="217"/>
      <c r="E781" s="216"/>
      <c r="F781" s="216"/>
      <c r="H781" s="216"/>
    </row>
    <row r="782" s="200" customFormat="true" ht="18" hidden="false" customHeight="true" outlineLevel="0" collapsed="false">
      <c r="B782" s="215"/>
      <c r="C782" s="172"/>
      <c r="D782" s="217"/>
      <c r="E782" s="216"/>
      <c r="F782" s="216"/>
      <c r="H782" s="216"/>
    </row>
    <row r="783" s="200" customFormat="true" ht="18" hidden="false" customHeight="true" outlineLevel="0" collapsed="false">
      <c r="B783" s="215"/>
      <c r="C783" s="172"/>
      <c r="D783" s="217"/>
      <c r="E783" s="216"/>
      <c r="F783" s="216"/>
      <c r="H783" s="216"/>
    </row>
    <row r="784" s="200" customFormat="true" ht="18" hidden="false" customHeight="true" outlineLevel="0" collapsed="false">
      <c r="B784" s="215"/>
      <c r="C784" s="172"/>
      <c r="D784" s="217"/>
      <c r="E784" s="216"/>
      <c r="F784" s="216"/>
      <c r="H784" s="216"/>
    </row>
    <row r="785" s="200" customFormat="true" ht="18" hidden="false" customHeight="true" outlineLevel="0" collapsed="false">
      <c r="B785" s="215"/>
      <c r="C785" s="172"/>
      <c r="D785" s="217"/>
      <c r="E785" s="216"/>
      <c r="F785" s="216"/>
      <c r="H785" s="216"/>
    </row>
    <row r="786" s="200" customFormat="true" ht="18" hidden="false" customHeight="true" outlineLevel="0" collapsed="false">
      <c r="B786" s="215"/>
      <c r="C786" s="172"/>
      <c r="D786" s="217"/>
      <c r="E786" s="216"/>
      <c r="F786" s="216"/>
      <c r="H786" s="216"/>
    </row>
    <row r="787" s="200" customFormat="true" ht="18" hidden="false" customHeight="true" outlineLevel="0" collapsed="false">
      <c r="B787" s="215"/>
      <c r="C787" s="172"/>
      <c r="D787" s="217"/>
      <c r="E787" s="216"/>
      <c r="F787" s="216"/>
      <c r="H787" s="216"/>
    </row>
    <row r="788" s="200" customFormat="true" ht="18" hidden="false" customHeight="true" outlineLevel="0" collapsed="false">
      <c r="B788" s="215"/>
      <c r="C788" s="172"/>
      <c r="D788" s="217"/>
      <c r="E788" s="216"/>
      <c r="F788" s="216"/>
      <c r="H788" s="216"/>
    </row>
    <row r="789" s="200" customFormat="true" ht="18" hidden="false" customHeight="true" outlineLevel="0" collapsed="false">
      <c r="B789" s="215"/>
      <c r="C789" s="172"/>
      <c r="D789" s="217"/>
      <c r="E789" s="216"/>
      <c r="F789" s="216"/>
      <c r="H789" s="216"/>
    </row>
    <row r="790" s="200" customFormat="true" ht="18" hidden="false" customHeight="true" outlineLevel="0" collapsed="false">
      <c r="B790" s="215"/>
      <c r="C790" s="172"/>
      <c r="D790" s="217"/>
      <c r="E790" s="216"/>
      <c r="F790" s="216"/>
      <c r="H790" s="216"/>
    </row>
    <row r="791" s="200" customFormat="true" ht="18" hidden="false" customHeight="true" outlineLevel="0" collapsed="false">
      <c r="B791" s="215"/>
      <c r="C791" s="172"/>
      <c r="D791" s="217"/>
      <c r="E791" s="216"/>
      <c r="F791" s="216"/>
      <c r="H791" s="216"/>
    </row>
    <row r="792" s="200" customFormat="true" ht="18" hidden="false" customHeight="true" outlineLevel="0" collapsed="false">
      <c r="B792" s="215"/>
      <c r="C792" s="172"/>
      <c r="D792" s="217"/>
      <c r="E792" s="216"/>
      <c r="F792" s="216"/>
      <c r="H792" s="216"/>
    </row>
    <row r="793" s="200" customFormat="true" ht="18" hidden="false" customHeight="true" outlineLevel="0" collapsed="false">
      <c r="B793" s="215"/>
      <c r="C793" s="172"/>
      <c r="D793" s="217"/>
      <c r="E793" s="216"/>
      <c r="F793" s="216"/>
      <c r="H793" s="216"/>
    </row>
    <row r="794" s="200" customFormat="true" ht="18" hidden="false" customHeight="true" outlineLevel="0" collapsed="false">
      <c r="B794" s="215"/>
      <c r="C794" s="172"/>
      <c r="D794" s="217"/>
      <c r="E794" s="216"/>
      <c r="F794" s="216"/>
      <c r="H794" s="216"/>
    </row>
    <row r="795" s="200" customFormat="true" ht="18" hidden="false" customHeight="true" outlineLevel="0" collapsed="false">
      <c r="B795" s="215"/>
      <c r="C795" s="172"/>
      <c r="D795" s="217"/>
      <c r="E795" s="216"/>
      <c r="F795" s="216"/>
      <c r="H795" s="216"/>
    </row>
    <row r="796" s="200" customFormat="true" ht="18" hidden="false" customHeight="true" outlineLevel="0" collapsed="false">
      <c r="B796" s="215"/>
      <c r="C796" s="172"/>
      <c r="D796" s="217"/>
      <c r="E796" s="216"/>
      <c r="F796" s="216"/>
      <c r="H796" s="216"/>
    </row>
    <row r="797" s="200" customFormat="true" ht="18" hidden="false" customHeight="true" outlineLevel="0" collapsed="false">
      <c r="B797" s="215"/>
      <c r="C797" s="172"/>
      <c r="D797" s="217"/>
      <c r="E797" s="216"/>
      <c r="F797" s="216"/>
      <c r="H797" s="216"/>
    </row>
    <row r="798" s="200" customFormat="true" ht="18" hidden="false" customHeight="true" outlineLevel="0" collapsed="false">
      <c r="B798" s="215"/>
      <c r="C798" s="172"/>
      <c r="D798" s="217"/>
      <c r="E798" s="216"/>
      <c r="F798" s="216"/>
      <c r="H798" s="216"/>
    </row>
    <row r="799" s="200" customFormat="true" ht="18" hidden="false" customHeight="true" outlineLevel="0" collapsed="false">
      <c r="B799" s="215"/>
      <c r="C799" s="172"/>
      <c r="D799" s="217"/>
      <c r="E799" s="216"/>
      <c r="F799" s="216"/>
      <c r="H799" s="216"/>
    </row>
    <row r="800" s="200" customFormat="true" ht="18" hidden="false" customHeight="true" outlineLevel="0" collapsed="false">
      <c r="B800" s="215"/>
      <c r="C800" s="172"/>
      <c r="D800" s="217"/>
      <c r="E800" s="216"/>
      <c r="F800" s="216"/>
      <c r="H800" s="216"/>
    </row>
    <row r="801" s="200" customFormat="true" ht="18" hidden="false" customHeight="true" outlineLevel="0" collapsed="false">
      <c r="B801" s="215"/>
      <c r="C801" s="172"/>
      <c r="D801" s="217"/>
      <c r="E801" s="216"/>
      <c r="F801" s="216"/>
      <c r="H801" s="216"/>
    </row>
    <row r="802" s="200" customFormat="true" ht="18" hidden="false" customHeight="true" outlineLevel="0" collapsed="false">
      <c r="B802" s="215"/>
      <c r="C802" s="172"/>
      <c r="D802" s="217"/>
      <c r="E802" s="216"/>
      <c r="F802" s="216"/>
      <c r="H802" s="216"/>
    </row>
    <row r="803" s="200" customFormat="true" ht="18" hidden="false" customHeight="true" outlineLevel="0" collapsed="false">
      <c r="B803" s="215"/>
      <c r="C803" s="172"/>
      <c r="D803" s="217"/>
      <c r="E803" s="216"/>
      <c r="F803" s="216"/>
      <c r="H803" s="216"/>
    </row>
    <row r="804" s="200" customFormat="true" ht="18" hidden="false" customHeight="true" outlineLevel="0" collapsed="false">
      <c r="B804" s="215"/>
      <c r="C804" s="172"/>
      <c r="D804" s="217"/>
      <c r="E804" s="216"/>
      <c r="F804" s="216"/>
      <c r="H804" s="216"/>
    </row>
    <row r="805" s="200" customFormat="true" ht="18" hidden="false" customHeight="true" outlineLevel="0" collapsed="false">
      <c r="B805" s="215"/>
      <c r="C805" s="172"/>
      <c r="D805" s="217"/>
      <c r="E805" s="216"/>
      <c r="F805" s="216"/>
      <c r="H805" s="216"/>
    </row>
    <row r="806" s="200" customFormat="true" ht="18" hidden="false" customHeight="true" outlineLevel="0" collapsed="false">
      <c r="B806" s="215"/>
      <c r="C806" s="172"/>
      <c r="D806" s="217"/>
      <c r="E806" s="216"/>
      <c r="F806" s="216"/>
      <c r="H806" s="216"/>
    </row>
    <row r="807" s="200" customFormat="true" ht="18" hidden="false" customHeight="true" outlineLevel="0" collapsed="false">
      <c r="B807" s="215"/>
      <c r="C807" s="172"/>
      <c r="D807" s="217"/>
      <c r="E807" s="216"/>
      <c r="F807" s="216"/>
      <c r="H807" s="216"/>
    </row>
    <row r="808" s="200" customFormat="true" ht="18" hidden="false" customHeight="true" outlineLevel="0" collapsed="false">
      <c r="B808" s="215"/>
      <c r="C808" s="172"/>
      <c r="D808" s="217"/>
      <c r="E808" s="216"/>
      <c r="F808" s="216"/>
      <c r="H808" s="216"/>
    </row>
    <row r="809" s="200" customFormat="true" ht="18" hidden="false" customHeight="true" outlineLevel="0" collapsed="false">
      <c r="B809" s="215"/>
      <c r="C809" s="172"/>
      <c r="D809" s="217"/>
      <c r="E809" s="216"/>
      <c r="F809" s="216"/>
      <c r="H809" s="216"/>
    </row>
    <row r="810" s="200" customFormat="true" ht="18" hidden="false" customHeight="true" outlineLevel="0" collapsed="false">
      <c r="B810" s="215"/>
      <c r="C810" s="172"/>
      <c r="D810" s="217"/>
      <c r="E810" s="216"/>
      <c r="F810" s="216"/>
      <c r="H810" s="216"/>
    </row>
    <row r="811" s="200" customFormat="true" ht="18" hidden="false" customHeight="true" outlineLevel="0" collapsed="false">
      <c r="B811" s="215"/>
      <c r="C811" s="172"/>
      <c r="D811" s="217"/>
      <c r="E811" s="216"/>
      <c r="F811" s="216"/>
      <c r="H811" s="216"/>
    </row>
    <row r="812" s="200" customFormat="true" ht="18" hidden="false" customHeight="true" outlineLevel="0" collapsed="false">
      <c r="B812" s="215"/>
      <c r="C812" s="172"/>
      <c r="D812" s="217"/>
      <c r="E812" s="216"/>
      <c r="F812" s="216"/>
      <c r="H812" s="216"/>
    </row>
    <row r="813" s="200" customFormat="true" ht="18" hidden="false" customHeight="true" outlineLevel="0" collapsed="false">
      <c r="B813" s="215"/>
      <c r="C813" s="172"/>
      <c r="D813" s="217"/>
      <c r="E813" s="216"/>
      <c r="F813" s="216"/>
      <c r="H813" s="216"/>
    </row>
    <row r="814" s="200" customFormat="true" ht="18" hidden="false" customHeight="true" outlineLevel="0" collapsed="false">
      <c r="B814" s="215"/>
      <c r="C814" s="172"/>
      <c r="D814" s="217"/>
      <c r="E814" s="216"/>
      <c r="F814" s="216"/>
      <c r="H814" s="216"/>
    </row>
    <row r="815" s="200" customFormat="true" ht="18" hidden="false" customHeight="true" outlineLevel="0" collapsed="false">
      <c r="B815" s="215"/>
      <c r="C815" s="172"/>
      <c r="D815" s="217"/>
      <c r="E815" s="216"/>
      <c r="F815" s="216"/>
      <c r="H815" s="216"/>
    </row>
    <row r="816" s="200" customFormat="true" ht="18" hidden="false" customHeight="true" outlineLevel="0" collapsed="false">
      <c r="B816" s="215"/>
      <c r="C816" s="172"/>
      <c r="D816" s="217"/>
      <c r="E816" s="216"/>
      <c r="F816" s="216"/>
      <c r="H816" s="216"/>
    </row>
    <row r="817" s="200" customFormat="true" ht="18" hidden="false" customHeight="true" outlineLevel="0" collapsed="false">
      <c r="B817" s="215"/>
      <c r="C817" s="172"/>
      <c r="D817" s="217"/>
      <c r="E817" s="216"/>
      <c r="F817" s="216"/>
      <c r="H817" s="216"/>
    </row>
    <row r="818" s="200" customFormat="true" ht="18" hidden="false" customHeight="true" outlineLevel="0" collapsed="false">
      <c r="B818" s="215"/>
      <c r="C818" s="172"/>
      <c r="D818" s="217"/>
      <c r="E818" s="216"/>
      <c r="F818" s="216"/>
      <c r="H818" s="216"/>
    </row>
    <row r="819" s="200" customFormat="true" ht="18" hidden="false" customHeight="true" outlineLevel="0" collapsed="false">
      <c r="B819" s="215"/>
      <c r="C819" s="172"/>
      <c r="D819" s="217"/>
      <c r="E819" s="216"/>
      <c r="F819" s="216"/>
      <c r="H819" s="216"/>
    </row>
    <row r="820" s="200" customFormat="true" ht="18" hidden="false" customHeight="true" outlineLevel="0" collapsed="false">
      <c r="B820" s="215"/>
      <c r="C820" s="172"/>
      <c r="D820" s="217"/>
      <c r="E820" s="216"/>
      <c r="F820" s="216"/>
      <c r="H820" s="216"/>
    </row>
    <row r="821" s="200" customFormat="true" ht="18" hidden="false" customHeight="true" outlineLevel="0" collapsed="false">
      <c r="B821" s="215"/>
      <c r="C821" s="172"/>
      <c r="D821" s="217"/>
      <c r="E821" s="216"/>
      <c r="F821" s="216"/>
      <c r="H821" s="216"/>
    </row>
    <row r="822" s="200" customFormat="true" ht="18" hidden="false" customHeight="true" outlineLevel="0" collapsed="false">
      <c r="B822" s="215"/>
      <c r="C822" s="172"/>
      <c r="D822" s="217"/>
      <c r="E822" s="216"/>
      <c r="F822" s="216"/>
      <c r="H822" s="216"/>
    </row>
    <row r="823" s="200" customFormat="true" ht="18" hidden="false" customHeight="true" outlineLevel="0" collapsed="false">
      <c r="B823" s="215"/>
      <c r="C823" s="172"/>
      <c r="D823" s="217"/>
      <c r="E823" s="216"/>
      <c r="F823" s="216"/>
      <c r="H823" s="216"/>
    </row>
    <row r="824" s="200" customFormat="true" ht="18" hidden="false" customHeight="true" outlineLevel="0" collapsed="false">
      <c r="B824" s="215"/>
      <c r="C824" s="172"/>
      <c r="D824" s="217"/>
      <c r="E824" s="216"/>
      <c r="F824" s="216"/>
      <c r="H824" s="216"/>
    </row>
    <row r="825" s="200" customFormat="true" ht="18" hidden="false" customHeight="true" outlineLevel="0" collapsed="false">
      <c r="B825" s="215"/>
      <c r="C825" s="172"/>
      <c r="D825" s="217"/>
      <c r="E825" s="216"/>
      <c r="F825" s="216"/>
      <c r="H825" s="216"/>
    </row>
    <row r="826" s="200" customFormat="true" ht="18" hidden="false" customHeight="true" outlineLevel="0" collapsed="false">
      <c r="B826" s="215"/>
      <c r="C826" s="172"/>
      <c r="D826" s="217"/>
      <c r="E826" s="216"/>
      <c r="F826" s="216"/>
      <c r="H826" s="216"/>
    </row>
    <row r="827" s="200" customFormat="true" ht="18" hidden="false" customHeight="true" outlineLevel="0" collapsed="false">
      <c r="B827" s="215"/>
      <c r="C827" s="172"/>
      <c r="D827" s="217"/>
      <c r="E827" s="216"/>
      <c r="F827" s="216"/>
      <c r="H827" s="216"/>
    </row>
    <row r="828" s="200" customFormat="true" ht="18" hidden="false" customHeight="true" outlineLevel="0" collapsed="false">
      <c r="B828" s="215"/>
      <c r="C828" s="172"/>
      <c r="D828" s="217"/>
      <c r="E828" s="216"/>
      <c r="F828" s="216"/>
      <c r="H828" s="216"/>
    </row>
    <row r="829" s="200" customFormat="true" ht="18" hidden="false" customHeight="true" outlineLevel="0" collapsed="false">
      <c r="B829" s="215"/>
      <c r="C829" s="172"/>
      <c r="D829" s="217"/>
      <c r="E829" s="216"/>
      <c r="F829" s="216"/>
      <c r="H829" s="216"/>
    </row>
    <row r="830" s="200" customFormat="true" ht="18" hidden="false" customHeight="true" outlineLevel="0" collapsed="false">
      <c r="B830" s="215"/>
      <c r="C830" s="172"/>
      <c r="D830" s="217"/>
      <c r="E830" s="216"/>
      <c r="F830" s="216"/>
      <c r="H830" s="216"/>
    </row>
    <row r="831" s="200" customFormat="true" ht="18" hidden="false" customHeight="true" outlineLevel="0" collapsed="false">
      <c r="B831" s="215"/>
      <c r="C831" s="172"/>
      <c r="D831" s="217"/>
      <c r="E831" s="216"/>
      <c r="F831" s="216"/>
      <c r="H831" s="216"/>
    </row>
    <row r="832" s="200" customFormat="true" ht="18" hidden="false" customHeight="true" outlineLevel="0" collapsed="false">
      <c r="B832" s="215"/>
      <c r="C832" s="172"/>
      <c r="D832" s="217"/>
      <c r="E832" s="216"/>
      <c r="F832" s="216"/>
      <c r="H832" s="216"/>
    </row>
    <row r="833" s="200" customFormat="true" ht="18" hidden="false" customHeight="true" outlineLevel="0" collapsed="false">
      <c r="B833" s="215"/>
      <c r="C833" s="172"/>
      <c r="D833" s="217"/>
      <c r="E833" s="216"/>
      <c r="F833" s="216"/>
      <c r="H833" s="216"/>
    </row>
    <row r="834" s="200" customFormat="true" ht="18" hidden="false" customHeight="true" outlineLevel="0" collapsed="false">
      <c r="B834" s="215"/>
      <c r="C834" s="172"/>
      <c r="D834" s="217"/>
      <c r="E834" s="216"/>
      <c r="F834" s="216"/>
      <c r="H834" s="216"/>
    </row>
    <row r="835" s="200" customFormat="true" ht="18" hidden="false" customHeight="true" outlineLevel="0" collapsed="false">
      <c r="B835" s="215"/>
      <c r="C835" s="172"/>
      <c r="D835" s="217"/>
      <c r="E835" s="216"/>
      <c r="F835" s="216"/>
      <c r="H835" s="216"/>
    </row>
    <row r="836" s="200" customFormat="true" ht="18" hidden="false" customHeight="true" outlineLevel="0" collapsed="false">
      <c r="B836" s="215"/>
      <c r="C836" s="172"/>
      <c r="D836" s="217"/>
      <c r="E836" s="216"/>
      <c r="F836" s="216"/>
      <c r="H836" s="216"/>
    </row>
    <row r="837" s="200" customFormat="true" ht="18" hidden="false" customHeight="true" outlineLevel="0" collapsed="false">
      <c r="B837" s="215"/>
      <c r="C837" s="172"/>
      <c r="D837" s="217"/>
      <c r="E837" s="216"/>
      <c r="F837" s="216"/>
      <c r="H837" s="216"/>
    </row>
    <row r="838" s="200" customFormat="true" ht="18" hidden="false" customHeight="true" outlineLevel="0" collapsed="false">
      <c r="B838" s="215"/>
      <c r="C838" s="172"/>
      <c r="D838" s="217"/>
      <c r="E838" s="216"/>
      <c r="F838" s="216"/>
      <c r="H838" s="216"/>
    </row>
    <row r="839" s="200" customFormat="true" ht="18" hidden="false" customHeight="true" outlineLevel="0" collapsed="false">
      <c r="B839" s="215"/>
      <c r="C839" s="172"/>
      <c r="D839" s="217"/>
      <c r="E839" s="216"/>
      <c r="F839" s="216"/>
      <c r="H839" s="216"/>
    </row>
    <row r="840" s="200" customFormat="true" ht="18" hidden="false" customHeight="true" outlineLevel="0" collapsed="false">
      <c r="B840" s="215"/>
      <c r="C840" s="172"/>
      <c r="D840" s="217"/>
      <c r="E840" s="216"/>
      <c r="F840" s="216"/>
      <c r="H840" s="216"/>
    </row>
    <row r="841" s="200" customFormat="true" ht="18" hidden="false" customHeight="true" outlineLevel="0" collapsed="false">
      <c r="B841" s="215"/>
      <c r="C841" s="172"/>
      <c r="D841" s="217"/>
      <c r="E841" s="216"/>
      <c r="F841" s="216"/>
      <c r="H841" s="216"/>
    </row>
    <row r="842" s="200" customFormat="true" ht="18" hidden="false" customHeight="true" outlineLevel="0" collapsed="false">
      <c r="B842" s="215"/>
      <c r="C842" s="172"/>
      <c r="D842" s="217"/>
      <c r="E842" s="216"/>
      <c r="F842" s="216"/>
      <c r="H842" s="216"/>
    </row>
    <row r="843" s="200" customFormat="true" ht="18" hidden="false" customHeight="true" outlineLevel="0" collapsed="false">
      <c r="B843" s="215"/>
      <c r="C843" s="172"/>
      <c r="D843" s="217"/>
      <c r="E843" s="216"/>
      <c r="F843" s="216"/>
      <c r="H843" s="216"/>
    </row>
    <row r="844" s="200" customFormat="true" ht="18" hidden="false" customHeight="true" outlineLevel="0" collapsed="false">
      <c r="B844" s="215"/>
      <c r="C844" s="172"/>
      <c r="D844" s="217"/>
      <c r="E844" s="216"/>
      <c r="F844" s="216"/>
      <c r="H844" s="216"/>
    </row>
    <row r="845" s="200" customFormat="true" ht="18" hidden="false" customHeight="true" outlineLevel="0" collapsed="false">
      <c r="B845" s="215"/>
      <c r="C845" s="172"/>
      <c r="D845" s="217"/>
      <c r="E845" s="216"/>
      <c r="F845" s="216"/>
      <c r="H845" s="216"/>
    </row>
    <row r="846" s="200" customFormat="true" ht="18" hidden="false" customHeight="true" outlineLevel="0" collapsed="false">
      <c r="B846" s="215"/>
      <c r="C846" s="172"/>
      <c r="D846" s="217"/>
      <c r="E846" s="216"/>
      <c r="F846" s="216"/>
      <c r="H846" s="216"/>
    </row>
    <row r="847" s="200" customFormat="true" ht="18" hidden="false" customHeight="true" outlineLevel="0" collapsed="false">
      <c r="B847" s="215"/>
      <c r="C847" s="172"/>
      <c r="D847" s="217"/>
      <c r="E847" s="216"/>
      <c r="F847" s="216"/>
      <c r="H847" s="216"/>
    </row>
    <row r="848" s="200" customFormat="true" ht="18" hidden="false" customHeight="true" outlineLevel="0" collapsed="false">
      <c r="B848" s="215"/>
      <c r="C848" s="172"/>
      <c r="D848" s="217"/>
      <c r="E848" s="216"/>
      <c r="F848" s="216"/>
      <c r="H848" s="216"/>
    </row>
    <row r="849" s="200" customFormat="true" ht="18" hidden="false" customHeight="true" outlineLevel="0" collapsed="false">
      <c r="B849" s="215"/>
      <c r="C849" s="172"/>
      <c r="D849" s="217"/>
      <c r="E849" s="216"/>
      <c r="F849" s="216"/>
      <c r="H849" s="216"/>
    </row>
    <row r="850" s="200" customFormat="true" ht="18" hidden="false" customHeight="true" outlineLevel="0" collapsed="false">
      <c r="B850" s="215"/>
      <c r="C850" s="172"/>
      <c r="D850" s="217"/>
      <c r="E850" s="216"/>
      <c r="F850" s="216"/>
      <c r="H850" s="216"/>
    </row>
    <row r="851" s="200" customFormat="true" ht="18" hidden="false" customHeight="true" outlineLevel="0" collapsed="false">
      <c r="B851" s="215"/>
      <c r="C851" s="172"/>
      <c r="D851" s="217"/>
      <c r="E851" s="216"/>
      <c r="F851" s="216"/>
      <c r="H851" s="216"/>
    </row>
    <row r="852" s="200" customFormat="true" ht="18" hidden="false" customHeight="true" outlineLevel="0" collapsed="false">
      <c r="B852" s="215"/>
      <c r="C852" s="172"/>
      <c r="D852" s="217"/>
      <c r="E852" s="216"/>
      <c r="F852" s="216"/>
      <c r="H852" s="216"/>
    </row>
    <row r="853" s="200" customFormat="true" ht="18" hidden="false" customHeight="true" outlineLevel="0" collapsed="false">
      <c r="B853" s="215"/>
      <c r="C853" s="172"/>
      <c r="D853" s="217"/>
      <c r="E853" s="216"/>
      <c r="F853" s="216"/>
      <c r="H853" s="216"/>
    </row>
    <row r="854" s="200" customFormat="true" ht="18" hidden="false" customHeight="true" outlineLevel="0" collapsed="false">
      <c r="B854" s="215"/>
      <c r="C854" s="172"/>
      <c r="D854" s="217"/>
      <c r="E854" s="216"/>
      <c r="F854" s="216"/>
      <c r="H854" s="216"/>
    </row>
    <row r="855" s="200" customFormat="true" ht="18" hidden="false" customHeight="true" outlineLevel="0" collapsed="false">
      <c r="B855" s="215"/>
      <c r="C855" s="172"/>
      <c r="D855" s="217"/>
      <c r="E855" s="216"/>
      <c r="F855" s="216"/>
      <c r="H855" s="216"/>
    </row>
    <row r="856" s="200" customFormat="true" ht="18" hidden="false" customHeight="true" outlineLevel="0" collapsed="false">
      <c r="B856" s="215"/>
      <c r="C856" s="172"/>
      <c r="D856" s="217"/>
      <c r="E856" s="216"/>
      <c r="F856" s="216"/>
      <c r="H856" s="216"/>
    </row>
    <row r="857" s="200" customFormat="true" ht="18" hidden="false" customHeight="true" outlineLevel="0" collapsed="false">
      <c r="B857" s="215"/>
      <c r="C857" s="172"/>
      <c r="D857" s="217"/>
      <c r="E857" s="216"/>
      <c r="F857" s="216"/>
      <c r="H857" s="216"/>
    </row>
    <row r="858" s="200" customFormat="true" ht="18" hidden="false" customHeight="true" outlineLevel="0" collapsed="false">
      <c r="B858" s="215"/>
      <c r="C858" s="172"/>
      <c r="D858" s="217"/>
      <c r="E858" s="216"/>
      <c r="F858" s="216"/>
      <c r="H858" s="216"/>
    </row>
    <row r="859" s="200" customFormat="true" ht="18" hidden="false" customHeight="true" outlineLevel="0" collapsed="false">
      <c r="B859" s="215"/>
      <c r="C859" s="172"/>
      <c r="D859" s="217"/>
      <c r="E859" s="216"/>
      <c r="F859" s="216"/>
      <c r="H859" s="216"/>
    </row>
    <row r="860" s="200" customFormat="true" ht="18" hidden="false" customHeight="true" outlineLevel="0" collapsed="false">
      <c r="B860" s="215"/>
      <c r="C860" s="172"/>
      <c r="D860" s="217"/>
      <c r="E860" s="216"/>
      <c r="F860" s="216"/>
      <c r="H860" s="216"/>
    </row>
    <row r="861" s="200" customFormat="true" ht="18" hidden="false" customHeight="true" outlineLevel="0" collapsed="false">
      <c r="B861" s="215"/>
      <c r="C861" s="172"/>
      <c r="D861" s="217"/>
      <c r="E861" s="216"/>
      <c r="F861" s="216"/>
      <c r="H861" s="216"/>
    </row>
    <row r="862" s="200" customFormat="true" ht="18" hidden="false" customHeight="true" outlineLevel="0" collapsed="false">
      <c r="B862" s="215"/>
      <c r="C862" s="172"/>
      <c r="D862" s="217"/>
      <c r="E862" s="216"/>
      <c r="F862" s="216"/>
      <c r="H862" s="216"/>
    </row>
    <row r="863" s="200" customFormat="true" ht="18" hidden="false" customHeight="true" outlineLevel="0" collapsed="false">
      <c r="B863" s="215"/>
      <c r="C863" s="172"/>
      <c r="D863" s="217"/>
      <c r="E863" s="216"/>
      <c r="F863" s="216"/>
      <c r="H863" s="216"/>
    </row>
    <row r="864" s="200" customFormat="true" ht="18" hidden="false" customHeight="true" outlineLevel="0" collapsed="false">
      <c r="B864" s="215"/>
      <c r="C864" s="172"/>
      <c r="D864" s="217"/>
      <c r="E864" s="216"/>
      <c r="F864" s="216"/>
      <c r="H864" s="216"/>
    </row>
    <row r="865" s="200" customFormat="true" ht="18" hidden="false" customHeight="true" outlineLevel="0" collapsed="false">
      <c r="B865" s="215"/>
      <c r="C865" s="172"/>
      <c r="D865" s="217"/>
      <c r="E865" s="216"/>
      <c r="F865" s="216"/>
      <c r="H865" s="216"/>
    </row>
    <row r="866" s="200" customFormat="true" ht="18" hidden="false" customHeight="true" outlineLevel="0" collapsed="false">
      <c r="B866" s="215"/>
      <c r="C866" s="172"/>
      <c r="D866" s="217"/>
      <c r="E866" s="216"/>
      <c r="F866" s="216"/>
      <c r="H866" s="216"/>
    </row>
    <row r="867" s="200" customFormat="true" ht="18" hidden="false" customHeight="true" outlineLevel="0" collapsed="false">
      <c r="B867" s="215"/>
      <c r="C867" s="172"/>
      <c r="D867" s="217"/>
      <c r="E867" s="216"/>
      <c r="F867" s="216"/>
      <c r="H867" s="216"/>
    </row>
    <row r="868" s="200" customFormat="true" ht="18" hidden="false" customHeight="true" outlineLevel="0" collapsed="false">
      <c r="B868" s="215"/>
      <c r="C868" s="172"/>
      <c r="D868" s="217"/>
      <c r="E868" s="216"/>
      <c r="F868" s="216"/>
      <c r="H868" s="216"/>
    </row>
    <row r="869" s="200" customFormat="true" ht="18" hidden="false" customHeight="true" outlineLevel="0" collapsed="false">
      <c r="B869" s="215"/>
      <c r="C869" s="172"/>
      <c r="D869" s="217"/>
      <c r="E869" s="216"/>
      <c r="F869" s="216"/>
      <c r="H869" s="216"/>
    </row>
    <row r="870" s="200" customFormat="true" ht="18" hidden="false" customHeight="true" outlineLevel="0" collapsed="false">
      <c r="B870" s="215"/>
      <c r="C870" s="172"/>
      <c r="D870" s="217"/>
      <c r="E870" s="216"/>
      <c r="F870" s="216"/>
      <c r="H870" s="216"/>
    </row>
    <row r="871" s="200" customFormat="true" ht="18" hidden="false" customHeight="true" outlineLevel="0" collapsed="false">
      <c r="B871" s="215"/>
      <c r="C871" s="172"/>
      <c r="D871" s="217"/>
      <c r="E871" s="216"/>
      <c r="F871" s="216"/>
      <c r="H871" s="216"/>
    </row>
    <row r="872" s="200" customFormat="true" ht="18" hidden="false" customHeight="true" outlineLevel="0" collapsed="false">
      <c r="B872" s="215"/>
      <c r="C872" s="172"/>
      <c r="D872" s="217"/>
      <c r="E872" s="216"/>
      <c r="F872" s="216"/>
      <c r="H872" s="216"/>
    </row>
    <row r="873" s="200" customFormat="true" ht="18" hidden="false" customHeight="true" outlineLevel="0" collapsed="false">
      <c r="B873" s="215"/>
      <c r="C873" s="172"/>
      <c r="D873" s="217"/>
      <c r="E873" s="216"/>
      <c r="F873" s="216"/>
      <c r="H873" s="216"/>
    </row>
    <row r="874" s="200" customFormat="true" ht="18" hidden="false" customHeight="true" outlineLevel="0" collapsed="false">
      <c r="B874" s="215"/>
      <c r="C874" s="172"/>
      <c r="D874" s="217"/>
      <c r="E874" s="216"/>
      <c r="F874" s="216"/>
      <c r="H874" s="216"/>
    </row>
    <row r="875" s="200" customFormat="true" ht="18" hidden="false" customHeight="true" outlineLevel="0" collapsed="false">
      <c r="B875" s="215"/>
      <c r="C875" s="172"/>
      <c r="D875" s="217"/>
      <c r="E875" s="216"/>
      <c r="F875" s="216"/>
      <c r="H875" s="216"/>
    </row>
    <row r="876" s="200" customFormat="true" ht="18" hidden="false" customHeight="true" outlineLevel="0" collapsed="false">
      <c r="B876" s="215"/>
      <c r="C876" s="172"/>
      <c r="D876" s="217"/>
      <c r="E876" s="216"/>
      <c r="F876" s="216"/>
      <c r="H876" s="216"/>
    </row>
    <row r="877" s="200" customFormat="true" ht="18" hidden="false" customHeight="true" outlineLevel="0" collapsed="false">
      <c r="B877" s="215"/>
      <c r="C877" s="172"/>
      <c r="D877" s="217"/>
      <c r="E877" s="216"/>
      <c r="F877" s="216"/>
      <c r="H877" s="216"/>
    </row>
    <row r="878" s="200" customFormat="true" ht="18" hidden="false" customHeight="true" outlineLevel="0" collapsed="false">
      <c r="B878" s="215"/>
      <c r="C878" s="172"/>
      <c r="D878" s="217"/>
      <c r="E878" s="216"/>
      <c r="F878" s="216"/>
      <c r="H878" s="216"/>
    </row>
    <row r="879" s="200" customFormat="true" ht="18" hidden="false" customHeight="true" outlineLevel="0" collapsed="false">
      <c r="B879" s="215"/>
      <c r="C879" s="172"/>
      <c r="D879" s="217"/>
      <c r="E879" s="216"/>
      <c r="F879" s="216"/>
      <c r="H879" s="216"/>
    </row>
    <row r="880" s="200" customFormat="true" ht="18" hidden="false" customHeight="true" outlineLevel="0" collapsed="false">
      <c r="B880" s="215"/>
      <c r="C880" s="172"/>
      <c r="D880" s="217"/>
      <c r="E880" s="216"/>
      <c r="F880" s="216"/>
      <c r="H880" s="216"/>
    </row>
    <row r="881" s="200" customFormat="true" ht="18" hidden="false" customHeight="true" outlineLevel="0" collapsed="false">
      <c r="B881" s="215"/>
      <c r="C881" s="172"/>
      <c r="D881" s="217"/>
      <c r="E881" s="216"/>
      <c r="F881" s="216"/>
      <c r="H881" s="216"/>
    </row>
    <row r="882" s="200" customFormat="true" ht="18" hidden="false" customHeight="true" outlineLevel="0" collapsed="false">
      <c r="B882" s="215"/>
      <c r="C882" s="172"/>
      <c r="D882" s="217"/>
      <c r="E882" s="216"/>
      <c r="F882" s="216"/>
      <c r="H882" s="216"/>
    </row>
    <row r="883" s="200" customFormat="true" ht="18" hidden="false" customHeight="true" outlineLevel="0" collapsed="false">
      <c r="B883" s="215"/>
      <c r="C883" s="172"/>
      <c r="D883" s="217"/>
      <c r="E883" s="216"/>
      <c r="F883" s="216"/>
      <c r="H883" s="216"/>
    </row>
    <row r="884" s="200" customFormat="true" ht="18" hidden="false" customHeight="true" outlineLevel="0" collapsed="false">
      <c r="B884" s="215"/>
      <c r="C884" s="172"/>
      <c r="D884" s="217"/>
      <c r="E884" s="216"/>
      <c r="F884" s="216"/>
      <c r="H884" s="216"/>
    </row>
    <row r="885" s="200" customFormat="true" ht="18" hidden="false" customHeight="true" outlineLevel="0" collapsed="false">
      <c r="B885" s="215"/>
      <c r="C885" s="172"/>
      <c r="D885" s="217"/>
      <c r="E885" s="216"/>
      <c r="F885" s="216"/>
      <c r="H885" s="216"/>
    </row>
    <row r="886" s="200" customFormat="true" ht="18" hidden="false" customHeight="true" outlineLevel="0" collapsed="false">
      <c r="B886" s="215"/>
      <c r="C886" s="172"/>
      <c r="D886" s="217"/>
      <c r="E886" s="216"/>
      <c r="F886" s="216"/>
      <c r="H886" s="216"/>
    </row>
    <row r="887" s="200" customFormat="true" ht="18" hidden="false" customHeight="true" outlineLevel="0" collapsed="false">
      <c r="B887" s="215"/>
      <c r="C887" s="172"/>
      <c r="D887" s="217"/>
      <c r="E887" s="216"/>
      <c r="F887" s="216"/>
      <c r="H887" s="216"/>
    </row>
    <row r="888" s="200" customFormat="true" ht="18" hidden="false" customHeight="true" outlineLevel="0" collapsed="false">
      <c r="B888" s="215"/>
      <c r="C888" s="172"/>
      <c r="D888" s="217"/>
      <c r="E888" s="216"/>
      <c r="F888" s="216"/>
      <c r="H888" s="216"/>
    </row>
    <row r="889" s="200" customFormat="true" ht="18" hidden="false" customHeight="true" outlineLevel="0" collapsed="false">
      <c r="B889" s="215"/>
      <c r="C889" s="172"/>
      <c r="D889" s="217"/>
      <c r="E889" s="216"/>
      <c r="F889" s="216"/>
      <c r="H889" s="216"/>
    </row>
    <row r="890" s="200" customFormat="true" ht="18" hidden="false" customHeight="true" outlineLevel="0" collapsed="false">
      <c r="B890" s="215"/>
      <c r="C890" s="172"/>
      <c r="D890" s="217"/>
      <c r="E890" s="216"/>
      <c r="F890" s="216"/>
      <c r="H890" s="216"/>
    </row>
    <row r="891" s="200" customFormat="true" ht="18" hidden="false" customHeight="true" outlineLevel="0" collapsed="false">
      <c r="B891" s="215"/>
      <c r="C891" s="172"/>
      <c r="D891" s="217"/>
      <c r="E891" s="216"/>
      <c r="F891" s="216"/>
      <c r="H891" s="216"/>
    </row>
    <row r="892" s="200" customFormat="true" ht="18" hidden="false" customHeight="true" outlineLevel="0" collapsed="false">
      <c r="B892" s="215"/>
      <c r="C892" s="172"/>
      <c r="D892" s="217"/>
      <c r="E892" s="216"/>
      <c r="F892" s="216"/>
      <c r="H892" s="216"/>
    </row>
    <row r="893" s="200" customFormat="true" ht="18" hidden="false" customHeight="true" outlineLevel="0" collapsed="false">
      <c r="B893" s="215"/>
      <c r="C893" s="172"/>
      <c r="D893" s="217"/>
      <c r="E893" s="216"/>
      <c r="F893" s="216"/>
      <c r="H893" s="216"/>
    </row>
    <row r="894" s="200" customFormat="true" ht="18" hidden="false" customHeight="true" outlineLevel="0" collapsed="false">
      <c r="B894" s="215"/>
      <c r="C894" s="172"/>
      <c r="D894" s="217"/>
      <c r="E894" s="216"/>
      <c r="F894" s="216"/>
      <c r="H894" s="216"/>
    </row>
    <row r="895" s="200" customFormat="true" ht="18" hidden="false" customHeight="true" outlineLevel="0" collapsed="false">
      <c r="B895" s="215"/>
      <c r="C895" s="172"/>
      <c r="D895" s="217"/>
      <c r="E895" s="216"/>
      <c r="F895" s="216"/>
      <c r="H895" s="216"/>
    </row>
    <row r="896" s="200" customFormat="true" ht="18" hidden="false" customHeight="true" outlineLevel="0" collapsed="false">
      <c r="B896" s="215"/>
      <c r="C896" s="172"/>
      <c r="D896" s="217"/>
      <c r="E896" s="216"/>
      <c r="F896" s="216"/>
      <c r="H896" s="216"/>
    </row>
    <row r="897" s="200" customFormat="true" ht="18" hidden="false" customHeight="true" outlineLevel="0" collapsed="false">
      <c r="B897" s="215"/>
      <c r="C897" s="172"/>
      <c r="D897" s="217"/>
      <c r="E897" s="216"/>
      <c r="F897" s="216"/>
      <c r="H897" s="216"/>
    </row>
    <row r="898" s="200" customFormat="true" ht="18" hidden="false" customHeight="true" outlineLevel="0" collapsed="false">
      <c r="B898" s="215"/>
      <c r="C898" s="172"/>
      <c r="D898" s="217"/>
      <c r="E898" s="216"/>
      <c r="F898" s="216"/>
      <c r="H898" s="216"/>
    </row>
    <row r="899" s="200" customFormat="true" ht="18" hidden="false" customHeight="true" outlineLevel="0" collapsed="false">
      <c r="B899" s="215"/>
      <c r="C899" s="172"/>
      <c r="D899" s="217"/>
      <c r="E899" s="216"/>
      <c r="F899" s="216"/>
      <c r="H899" s="216"/>
    </row>
    <row r="900" s="200" customFormat="true" ht="18" hidden="false" customHeight="true" outlineLevel="0" collapsed="false">
      <c r="B900" s="215"/>
      <c r="C900" s="172"/>
      <c r="D900" s="217"/>
      <c r="E900" s="216"/>
      <c r="F900" s="216"/>
      <c r="H900" s="216"/>
    </row>
    <row r="901" s="200" customFormat="true" ht="18" hidden="false" customHeight="true" outlineLevel="0" collapsed="false">
      <c r="B901" s="215"/>
      <c r="C901" s="172"/>
      <c r="D901" s="217"/>
      <c r="E901" s="216"/>
      <c r="F901" s="216"/>
      <c r="H901" s="216"/>
    </row>
    <row r="902" s="200" customFormat="true" ht="18" hidden="false" customHeight="true" outlineLevel="0" collapsed="false">
      <c r="B902" s="215"/>
      <c r="C902" s="172"/>
      <c r="D902" s="217"/>
      <c r="E902" s="216"/>
      <c r="F902" s="216"/>
      <c r="H902" s="216"/>
    </row>
    <row r="903" s="200" customFormat="true" ht="18" hidden="false" customHeight="true" outlineLevel="0" collapsed="false">
      <c r="B903" s="215"/>
      <c r="C903" s="172"/>
      <c r="D903" s="217"/>
      <c r="E903" s="216"/>
      <c r="F903" s="216"/>
      <c r="H903" s="216"/>
    </row>
    <row r="904" s="200" customFormat="true" ht="18" hidden="false" customHeight="true" outlineLevel="0" collapsed="false">
      <c r="B904" s="215"/>
      <c r="C904" s="172"/>
      <c r="D904" s="217"/>
      <c r="E904" s="216"/>
      <c r="F904" s="216"/>
      <c r="H904" s="216"/>
    </row>
    <row r="905" s="200" customFormat="true" ht="18" hidden="false" customHeight="true" outlineLevel="0" collapsed="false">
      <c r="B905" s="215"/>
      <c r="C905" s="172"/>
      <c r="D905" s="217"/>
      <c r="E905" s="216"/>
      <c r="F905" s="216"/>
      <c r="H905" s="216"/>
    </row>
    <row r="906" s="200" customFormat="true" ht="18" hidden="false" customHeight="true" outlineLevel="0" collapsed="false">
      <c r="B906" s="215"/>
      <c r="C906" s="172"/>
      <c r="D906" s="217"/>
      <c r="E906" s="216"/>
      <c r="F906" s="216"/>
      <c r="H906" s="216"/>
    </row>
    <row r="907" s="200" customFormat="true" ht="18" hidden="false" customHeight="true" outlineLevel="0" collapsed="false">
      <c r="B907" s="215"/>
      <c r="C907" s="172"/>
      <c r="D907" s="217"/>
      <c r="E907" s="216"/>
      <c r="F907" s="216"/>
      <c r="H907" s="216"/>
    </row>
    <row r="908" s="200" customFormat="true" ht="18" hidden="false" customHeight="true" outlineLevel="0" collapsed="false">
      <c r="B908" s="215"/>
      <c r="C908" s="172"/>
      <c r="D908" s="217"/>
      <c r="E908" s="216"/>
      <c r="F908" s="216"/>
      <c r="H908" s="216"/>
    </row>
    <row r="909" s="200" customFormat="true" ht="18" hidden="false" customHeight="true" outlineLevel="0" collapsed="false">
      <c r="B909" s="215"/>
      <c r="C909" s="172"/>
      <c r="D909" s="217"/>
      <c r="E909" s="216"/>
      <c r="F909" s="216"/>
      <c r="H909" s="216"/>
    </row>
    <row r="910" s="200" customFormat="true" ht="18" hidden="false" customHeight="true" outlineLevel="0" collapsed="false">
      <c r="B910" s="215"/>
      <c r="C910" s="172"/>
      <c r="D910" s="217"/>
      <c r="E910" s="216"/>
      <c r="F910" s="216"/>
      <c r="H910" s="216"/>
    </row>
    <row r="911" s="200" customFormat="true" ht="18" hidden="false" customHeight="true" outlineLevel="0" collapsed="false">
      <c r="B911" s="215"/>
      <c r="C911" s="172"/>
      <c r="D911" s="217"/>
      <c r="E911" s="216"/>
      <c r="F911" s="216"/>
      <c r="H911" s="216"/>
    </row>
    <row r="912" s="200" customFormat="true" ht="18" hidden="false" customHeight="true" outlineLevel="0" collapsed="false">
      <c r="B912" s="215"/>
      <c r="C912" s="172"/>
      <c r="D912" s="217"/>
      <c r="E912" s="216"/>
      <c r="F912" s="216"/>
      <c r="H912" s="216"/>
    </row>
    <row r="913" s="200" customFormat="true" ht="18" hidden="false" customHeight="true" outlineLevel="0" collapsed="false">
      <c r="B913" s="215"/>
      <c r="C913" s="172"/>
      <c r="D913" s="217"/>
      <c r="E913" s="216"/>
      <c r="F913" s="216"/>
      <c r="H913" s="216"/>
    </row>
    <row r="914" s="200" customFormat="true" ht="18" hidden="false" customHeight="true" outlineLevel="0" collapsed="false">
      <c r="B914" s="215"/>
      <c r="C914" s="172"/>
      <c r="D914" s="217"/>
      <c r="E914" s="216"/>
      <c r="F914" s="216"/>
      <c r="H914" s="216"/>
    </row>
    <row r="915" s="200" customFormat="true" ht="18" hidden="false" customHeight="true" outlineLevel="0" collapsed="false">
      <c r="B915" s="215"/>
      <c r="C915" s="172"/>
      <c r="D915" s="217"/>
      <c r="E915" s="216"/>
      <c r="F915" s="216"/>
      <c r="H915" s="216"/>
    </row>
    <row r="916" s="200" customFormat="true" ht="18" hidden="false" customHeight="true" outlineLevel="0" collapsed="false">
      <c r="B916" s="215"/>
      <c r="C916" s="172"/>
      <c r="D916" s="217"/>
      <c r="E916" s="216"/>
      <c r="F916" s="216"/>
      <c r="H916" s="216"/>
    </row>
    <row r="917" s="200" customFormat="true" ht="18" hidden="false" customHeight="true" outlineLevel="0" collapsed="false">
      <c r="B917" s="215"/>
      <c r="C917" s="172"/>
      <c r="D917" s="217"/>
      <c r="E917" s="216"/>
      <c r="F917" s="216"/>
      <c r="H917" s="216"/>
    </row>
    <row r="918" s="200" customFormat="true" ht="18" hidden="false" customHeight="true" outlineLevel="0" collapsed="false">
      <c r="B918" s="215"/>
      <c r="C918" s="172"/>
      <c r="D918" s="217"/>
      <c r="E918" s="216"/>
      <c r="F918" s="216"/>
      <c r="H918" s="216"/>
    </row>
    <row r="919" s="200" customFormat="true" ht="18" hidden="false" customHeight="true" outlineLevel="0" collapsed="false">
      <c r="B919" s="215"/>
      <c r="C919" s="172"/>
      <c r="D919" s="217"/>
      <c r="E919" s="216"/>
      <c r="F919" s="216"/>
      <c r="H919" s="216"/>
    </row>
    <row r="920" s="200" customFormat="true" ht="18" hidden="false" customHeight="true" outlineLevel="0" collapsed="false">
      <c r="B920" s="215"/>
      <c r="C920" s="172"/>
      <c r="D920" s="217"/>
      <c r="E920" s="216"/>
      <c r="F920" s="216"/>
      <c r="H920" s="216"/>
    </row>
    <row r="921" s="200" customFormat="true" ht="18" hidden="false" customHeight="true" outlineLevel="0" collapsed="false">
      <c r="B921" s="215"/>
      <c r="C921" s="172"/>
      <c r="D921" s="217"/>
      <c r="E921" s="216"/>
      <c r="F921" s="216"/>
      <c r="H921" s="216"/>
    </row>
    <row r="922" s="200" customFormat="true" ht="18" hidden="false" customHeight="true" outlineLevel="0" collapsed="false">
      <c r="B922" s="215"/>
      <c r="C922" s="172"/>
      <c r="D922" s="217"/>
      <c r="E922" s="216"/>
      <c r="F922" s="216"/>
      <c r="H922" s="216"/>
    </row>
    <row r="923" s="200" customFormat="true" ht="18" hidden="false" customHeight="true" outlineLevel="0" collapsed="false">
      <c r="B923" s="215"/>
      <c r="C923" s="172"/>
      <c r="D923" s="217"/>
      <c r="E923" s="216"/>
      <c r="F923" s="216"/>
      <c r="H923" s="216"/>
    </row>
    <row r="924" s="200" customFormat="true" ht="18" hidden="false" customHeight="true" outlineLevel="0" collapsed="false">
      <c r="B924" s="215"/>
      <c r="C924" s="172"/>
      <c r="D924" s="217"/>
      <c r="E924" s="216"/>
      <c r="F924" s="216"/>
      <c r="H924" s="216"/>
    </row>
    <row r="925" s="200" customFormat="true" ht="18" hidden="false" customHeight="true" outlineLevel="0" collapsed="false">
      <c r="B925" s="215"/>
      <c r="C925" s="172"/>
      <c r="D925" s="217"/>
      <c r="E925" s="216"/>
      <c r="F925" s="216"/>
      <c r="H925" s="216"/>
    </row>
    <row r="926" s="200" customFormat="true" ht="18" hidden="false" customHeight="true" outlineLevel="0" collapsed="false">
      <c r="B926" s="215"/>
      <c r="C926" s="172"/>
      <c r="D926" s="217"/>
      <c r="E926" s="216"/>
      <c r="F926" s="216"/>
      <c r="H926" s="216"/>
    </row>
    <row r="927" s="200" customFormat="true" ht="18" hidden="false" customHeight="true" outlineLevel="0" collapsed="false">
      <c r="B927" s="215"/>
      <c r="C927" s="172"/>
      <c r="D927" s="217"/>
      <c r="E927" s="216"/>
      <c r="F927" s="216"/>
      <c r="H927" s="216"/>
    </row>
    <row r="928" s="200" customFormat="true" ht="18" hidden="false" customHeight="true" outlineLevel="0" collapsed="false">
      <c r="B928" s="215"/>
      <c r="C928" s="172"/>
      <c r="D928" s="217"/>
      <c r="E928" s="216"/>
      <c r="F928" s="216"/>
      <c r="H928" s="216"/>
    </row>
    <row r="929" s="200" customFormat="true" ht="18" hidden="false" customHeight="true" outlineLevel="0" collapsed="false">
      <c r="B929" s="215"/>
      <c r="C929" s="172"/>
      <c r="D929" s="217"/>
      <c r="E929" s="216"/>
      <c r="F929" s="216"/>
      <c r="H929" s="216"/>
    </row>
    <row r="930" s="200" customFormat="true" ht="18" hidden="false" customHeight="true" outlineLevel="0" collapsed="false">
      <c r="B930" s="215"/>
      <c r="C930" s="172"/>
      <c r="D930" s="217"/>
      <c r="E930" s="216"/>
      <c r="F930" s="216"/>
      <c r="H930" s="216"/>
    </row>
    <row r="931" s="200" customFormat="true" ht="18" hidden="false" customHeight="true" outlineLevel="0" collapsed="false">
      <c r="B931" s="215"/>
      <c r="C931" s="172"/>
      <c r="D931" s="217"/>
      <c r="E931" s="216"/>
      <c r="F931" s="216"/>
      <c r="H931" s="216"/>
    </row>
    <row r="932" s="200" customFormat="true" ht="18" hidden="false" customHeight="true" outlineLevel="0" collapsed="false">
      <c r="B932" s="215"/>
      <c r="C932" s="172"/>
      <c r="D932" s="217"/>
      <c r="E932" s="216"/>
      <c r="F932" s="216"/>
      <c r="H932" s="216"/>
    </row>
    <row r="933" s="200" customFormat="true" ht="18" hidden="false" customHeight="true" outlineLevel="0" collapsed="false">
      <c r="B933" s="215"/>
      <c r="C933" s="172"/>
      <c r="D933" s="217"/>
      <c r="E933" s="216"/>
      <c r="F933" s="216"/>
      <c r="H933" s="216"/>
    </row>
    <row r="934" s="200" customFormat="true" ht="18" hidden="false" customHeight="true" outlineLevel="0" collapsed="false">
      <c r="B934" s="215"/>
      <c r="C934" s="172"/>
      <c r="D934" s="217"/>
      <c r="E934" s="216"/>
      <c r="F934" s="216"/>
      <c r="H934" s="216"/>
    </row>
    <row r="935" s="200" customFormat="true" ht="18" hidden="false" customHeight="true" outlineLevel="0" collapsed="false">
      <c r="B935" s="215"/>
      <c r="C935" s="172"/>
      <c r="D935" s="217"/>
      <c r="E935" s="216"/>
      <c r="F935" s="216"/>
      <c r="H935" s="216"/>
    </row>
    <row r="936" s="200" customFormat="true" ht="18" hidden="false" customHeight="true" outlineLevel="0" collapsed="false">
      <c r="B936" s="215"/>
      <c r="C936" s="172"/>
      <c r="D936" s="217"/>
      <c r="E936" s="216"/>
      <c r="F936" s="216"/>
      <c r="H936" s="216"/>
    </row>
    <row r="937" s="200" customFormat="true" ht="18" hidden="false" customHeight="true" outlineLevel="0" collapsed="false">
      <c r="B937" s="215"/>
      <c r="C937" s="172"/>
      <c r="D937" s="217"/>
      <c r="E937" s="216"/>
      <c r="F937" s="216"/>
      <c r="H937" s="216"/>
    </row>
    <row r="938" s="200" customFormat="true" ht="18" hidden="false" customHeight="true" outlineLevel="0" collapsed="false">
      <c r="B938" s="215"/>
      <c r="C938" s="172"/>
      <c r="D938" s="217"/>
      <c r="E938" s="216"/>
      <c r="F938" s="216"/>
      <c r="H938" s="216"/>
    </row>
    <row r="939" s="200" customFormat="true" ht="18" hidden="false" customHeight="true" outlineLevel="0" collapsed="false">
      <c r="B939" s="215"/>
      <c r="C939" s="172"/>
      <c r="D939" s="217"/>
      <c r="E939" s="216"/>
      <c r="F939" s="216"/>
      <c r="H939" s="216"/>
    </row>
    <row r="940" s="200" customFormat="true" ht="18" hidden="false" customHeight="true" outlineLevel="0" collapsed="false">
      <c r="B940" s="215"/>
      <c r="C940" s="172"/>
      <c r="D940" s="217"/>
      <c r="E940" s="216"/>
      <c r="F940" s="216"/>
      <c r="H940" s="216"/>
    </row>
    <row r="941" s="200" customFormat="true" ht="18" hidden="false" customHeight="true" outlineLevel="0" collapsed="false">
      <c r="B941" s="215"/>
      <c r="C941" s="172"/>
      <c r="D941" s="217"/>
      <c r="E941" s="216"/>
      <c r="F941" s="216"/>
      <c r="H941" s="216"/>
    </row>
    <row r="942" s="200" customFormat="true" ht="18" hidden="false" customHeight="true" outlineLevel="0" collapsed="false">
      <c r="B942" s="215"/>
      <c r="C942" s="172"/>
      <c r="D942" s="217"/>
      <c r="E942" s="216"/>
      <c r="F942" s="216"/>
      <c r="H942" s="216"/>
    </row>
    <row r="943" s="200" customFormat="true" ht="18" hidden="false" customHeight="true" outlineLevel="0" collapsed="false">
      <c r="B943" s="215"/>
      <c r="C943" s="172"/>
      <c r="D943" s="217"/>
      <c r="E943" s="216"/>
      <c r="F943" s="216"/>
      <c r="H943" s="216"/>
    </row>
    <row r="944" s="200" customFormat="true" ht="18" hidden="false" customHeight="true" outlineLevel="0" collapsed="false">
      <c r="B944" s="215"/>
      <c r="C944" s="172"/>
      <c r="D944" s="217"/>
      <c r="E944" s="216"/>
      <c r="F944" s="216"/>
      <c r="H944" s="216"/>
    </row>
    <row r="945" s="200" customFormat="true" ht="18" hidden="false" customHeight="true" outlineLevel="0" collapsed="false">
      <c r="B945" s="215"/>
      <c r="C945" s="172"/>
      <c r="D945" s="217"/>
      <c r="E945" s="216"/>
      <c r="F945" s="216"/>
      <c r="H945" s="216"/>
    </row>
    <row r="946" s="200" customFormat="true" ht="18" hidden="false" customHeight="true" outlineLevel="0" collapsed="false">
      <c r="B946" s="215"/>
      <c r="C946" s="172"/>
      <c r="D946" s="217"/>
      <c r="E946" s="216"/>
      <c r="F946" s="216"/>
      <c r="H946" s="216"/>
    </row>
    <row r="947" s="200" customFormat="true" ht="18" hidden="false" customHeight="true" outlineLevel="0" collapsed="false">
      <c r="B947" s="215"/>
      <c r="C947" s="172"/>
      <c r="D947" s="217"/>
      <c r="E947" s="216"/>
      <c r="F947" s="216"/>
      <c r="H947" s="216"/>
    </row>
    <row r="948" s="200" customFormat="true" ht="18" hidden="false" customHeight="true" outlineLevel="0" collapsed="false">
      <c r="B948" s="215"/>
      <c r="C948" s="172"/>
      <c r="D948" s="217"/>
      <c r="E948" s="216"/>
      <c r="F948" s="216"/>
      <c r="H948" s="216"/>
    </row>
    <row r="949" s="200" customFormat="true" ht="18" hidden="false" customHeight="true" outlineLevel="0" collapsed="false">
      <c r="B949" s="215"/>
      <c r="C949" s="172"/>
      <c r="D949" s="217"/>
      <c r="E949" s="216"/>
      <c r="F949" s="216"/>
      <c r="H949" s="216"/>
    </row>
    <row r="950" s="200" customFormat="true" ht="18" hidden="false" customHeight="true" outlineLevel="0" collapsed="false">
      <c r="B950" s="215"/>
      <c r="C950" s="172"/>
      <c r="D950" s="217"/>
      <c r="E950" s="216"/>
      <c r="F950" s="216"/>
      <c r="H950" s="216"/>
    </row>
    <row r="951" s="200" customFormat="true" ht="18" hidden="false" customHeight="true" outlineLevel="0" collapsed="false">
      <c r="B951" s="215"/>
      <c r="C951" s="172"/>
      <c r="D951" s="217"/>
      <c r="E951" s="216"/>
      <c r="F951" s="216"/>
      <c r="H951" s="216"/>
    </row>
    <row r="952" s="200" customFormat="true" ht="18" hidden="false" customHeight="true" outlineLevel="0" collapsed="false">
      <c r="B952" s="215"/>
      <c r="C952" s="172"/>
      <c r="D952" s="217"/>
      <c r="E952" s="216"/>
      <c r="F952" s="216"/>
      <c r="H952" s="216"/>
    </row>
    <row r="953" s="200" customFormat="true" ht="18" hidden="false" customHeight="true" outlineLevel="0" collapsed="false">
      <c r="B953" s="215"/>
      <c r="C953" s="172"/>
      <c r="D953" s="217"/>
      <c r="E953" s="216"/>
      <c r="F953" s="216"/>
      <c r="H953" s="216"/>
    </row>
    <row r="954" s="200" customFormat="true" ht="18" hidden="false" customHeight="true" outlineLevel="0" collapsed="false">
      <c r="B954" s="215"/>
      <c r="C954" s="172"/>
      <c r="D954" s="217"/>
      <c r="E954" s="216"/>
      <c r="F954" s="216"/>
      <c r="H954" s="216"/>
    </row>
    <row r="955" s="200" customFormat="true" ht="18" hidden="false" customHeight="true" outlineLevel="0" collapsed="false">
      <c r="B955" s="215"/>
      <c r="C955" s="172"/>
      <c r="D955" s="217"/>
      <c r="E955" s="216"/>
      <c r="F955" s="216"/>
      <c r="H955" s="216"/>
    </row>
    <row r="956" s="200" customFormat="true" ht="18" hidden="false" customHeight="true" outlineLevel="0" collapsed="false">
      <c r="B956" s="215"/>
      <c r="C956" s="172"/>
      <c r="D956" s="217"/>
      <c r="E956" s="216"/>
      <c r="F956" s="216"/>
      <c r="H956" s="216"/>
    </row>
    <row r="957" s="200" customFormat="true" ht="18" hidden="false" customHeight="true" outlineLevel="0" collapsed="false">
      <c r="B957" s="215"/>
      <c r="C957" s="172"/>
      <c r="D957" s="217"/>
      <c r="E957" s="216"/>
      <c r="F957" s="216"/>
      <c r="H957" s="216"/>
    </row>
    <row r="958" s="200" customFormat="true" ht="18" hidden="false" customHeight="true" outlineLevel="0" collapsed="false">
      <c r="B958" s="215"/>
      <c r="C958" s="172"/>
      <c r="D958" s="217"/>
      <c r="E958" s="216"/>
      <c r="F958" s="216"/>
      <c r="H958" s="216"/>
    </row>
    <row r="959" s="200" customFormat="true" ht="18" hidden="false" customHeight="true" outlineLevel="0" collapsed="false">
      <c r="B959" s="215"/>
      <c r="C959" s="172"/>
      <c r="D959" s="217"/>
      <c r="E959" s="216"/>
      <c r="F959" s="216"/>
      <c r="H959" s="216"/>
    </row>
    <row r="960" s="200" customFormat="true" ht="18" hidden="false" customHeight="true" outlineLevel="0" collapsed="false">
      <c r="B960" s="215"/>
      <c r="C960" s="172"/>
      <c r="D960" s="217"/>
      <c r="E960" s="216"/>
      <c r="F960" s="216"/>
      <c r="H960" s="216"/>
    </row>
    <row r="961" s="200" customFormat="true" ht="18" hidden="false" customHeight="true" outlineLevel="0" collapsed="false">
      <c r="B961" s="215"/>
      <c r="C961" s="172"/>
      <c r="D961" s="217"/>
      <c r="E961" s="216"/>
      <c r="F961" s="216"/>
      <c r="H961" s="216"/>
    </row>
    <row r="962" s="200" customFormat="true" ht="18" hidden="false" customHeight="true" outlineLevel="0" collapsed="false">
      <c r="B962" s="215"/>
      <c r="C962" s="172"/>
      <c r="D962" s="217"/>
      <c r="E962" s="216"/>
      <c r="F962" s="216"/>
      <c r="H962" s="216"/>
    </row>
    <row r="963" s="200" customFormat="true" ht="18" hidden="false" customHeight="true" outlineLevel="0" collapsed="false">
      <c r="B963" s="215"/>
      <c r="C963" s="172"/>
      <c r="D963" s="217"/>
      <c r="E963" s="216"/>
      <c r="F963" s="216"/>
      <c r="H963" s="216"/>
    </row>
    <row r="964" s="200" customFormat="true" ht="18" hidden="false" customHeight="true" outlineLevel="0" collapsed="false">
      <c r="B964" s="215"/>
      <c r="C964" s="172"/>
      <c r="D964" s="217"/>
      <c r="E964" s="216"/>
      <c r="F964" s="216"/>
      <c r="H964" s="216"/>
    </row>
    <row r="965" s="200" customFormat="true" ht="18" hidden="false" customHeight="true" outlineLevel="0" collapsed="false">
      <c r="B965" s="215"/>
      <c r="C965" s="172"/>
      <c r="D965" s="217"/>
      <c r="E965" s="216"/>
      <c r="F965" s="216"/>
      <c r="H965" s="216"/>
    </row>
    <row r="966" s="200" customFormat="true" ht="18" hidden="false" customHeight="true" outlineLevel="0" collapsed="false">
      <c r="B966" s="215"/>
      <c r="C966" s="172"/>
      <c r="D966" s="217"/>
      <c r="E966" s="216"/>
      <c r="F966" s="216"/>
      <c r="H966" s="216"/>
    </row>
    <row r="967" s="200" customFormat="true" ht="18" hidden="false" customHeight="true" outlineLevel="0" collapsed="false">
      <c r="B967" s="215"/>
      <c r="C967" s="172"/>
      <c r="D967" s="217"/>
      <c r="E967" s="216"/>
      <c r="F967" s="216"/>
      <c r="H967" s="216"/>
    </row>
    <row r="968" s="200" customFormat="true" ht="18" hidden="false" customHeight="true" outlineLevel="0" collapsed="false">
      <c r="B968" s="215"/>
      <c r="C968" s="172"/>
      <c r="D968" s="217"/>
      <c r="E968" s="216"/>
      <c r="F968" s="216"/>
      <c r="H968" s="216"/>
    </row>
    <row r="969" s="200" customFormat="true" ht="18" hidden="false" customHeight="true" outlineLevel="0" collapsed="false">
      <c r="B969" s="215"/>
      <c r="C969" s="172"/>
      <c r="D969" s="217"/>
      <c r="E969" s="216"/>
      <c r="F969" s="216"/>
      <c r="H969" s="216"/>
    </row>
    <row r="970" s="200" customFormat="true" ht="18" hidden="false" customHeight="true" outlineLevel="0" collapsed="false">
      <c r="B970" s="215"/>
      <c r="C970" s="172"/>
      <c r="D970" s="217"/>
      <c r="E970" s="216"/>
      <c r="F970" s="216"/>
      <c r="H970" s="216"/>
    </row>
    <row r="971" s="200" customFormat="true" ht="18" hidden="false" customHeight="true" outlineLevel="0" collapsed="false">
      <c r="B971" s="215"/>
      <c r="C971" s="172"/>
      <c r="D971" s="217"/>
      <c r="E971" s="216"/>
      <c r="F971" s="216"/>
      <c r="H971" s="216"/>
    </row>
    <row r="972" s="200" customFormat="true" ht="18" hidden="false" customHeight="true" outlineLevel="0" collapsed="false">
      <c r="B972" s="215"/>
      <c r="C972" s="172"/>
      <c r="D972" s="217"/>
      <c r="E972" s="216"/>
      <c r="F972" s="216"/>
      <c r="H972" s="216"/>
    </row>
    <row r="973" s="200" customFormat="true" ht="18" hidden="false" customHeight="true" outlineLevel="0" collapsed="false">
      <c r="B973" s="215"/>
      <c r="C973" s="172"/>
      <c r="D973" s="217"/>
      <c r="E973" s="216"/>
      <c r="F973" s="216"/>
      <c r="H973" s="216"/>
    </row>
    <row r="974" s="200" customFormat="true" ht="18" hidden="false" customHeight="true" outlineLevel="0" collapsed="false">
      <c r="B974" s="215"/>
      <c r="C974" s="172"/>
      <c r="D974" s="217"/>
      <c r="E974" s="216"/>
      <c r="F974" s="216"/>
      <c r="H974" s="216"/>
    </row>
    <row r="975" s="200" customFormat="true" ht="18" hidden="false" customHeight="true" outlineLevel="0" collapsed="false">
      <c r="B975" s="215"/>
      <c r="C975" s="172"/>
      <c r="D975" s="217"/>
      <c r="E975" s="216"/>
      <c r="F975" s="216"/>
      <c r="H975" s="216"/>
    </row>
    <row r="976" s="200" customFormat="true" ht="18" hidden="false" customHeight="true" outlineLevel="0" collapsed="false">
      <c r="B976" s="215"/>
      <c r="C976" s="172"/>
      <c r="D976" s="217"/>
      <c r="E976" s="216"/>
      <c r="F976" s="216"/>
      <c r="H976" s="216"/>
    </row>
    <row r="977" s="200" customFormat="true" ht="18" hidden="false" customHeight="true" outlineLevel="0" collapsed="false">
      <c r="B977" s="215"/>
      <c r="C977" s="172"/>
      <c r="D977" s="217"/>
      <c r="E977" s="216"/>
      <c r="F977" s="216"/>
      <c r="H977" s="216"/>
    </row>
    <row r="978" s="200" customFormat="true" ht="18" hidden="false" customHeight="true" outlineLevel="0" collapsed="false">
      <c r="B978" s="215"/>
      <c r="C978" s="172"/>
      <c r="D978" s="217"/>
      <c r="E978" s="216"/>
      <c r="F978" s="216"/>
      <c r="H978" s="216"/>
    </row>
    <row r="979" s="200" customFormat="true" ht="18" hidden="false" customHeight="true" outlineLevel="0" collapsed="false">
      <c r="B979" s="215"/>
      <c r="C979" s="172"/>
      <c r="D979" s="217"/>
      <c r="E979" s="216"/>
      <c r="F979" s="216"/>
      <c r="H979" s="216"/>
    </row>
    <row r="980" s="200" customFormat="true" ht="18" hidden="false" customHeight="true" outlineLevel="0" collapsed="false">
      <c r="B980" s="215"/>
      <c r="C980" s="172"/>
      <c r="D980" s="217"/>
      <c r="E980" s="216"/>
      <c r="F980" s="216"/>
      <c r="H980" s="216"/>
    </row>
    <row r="981" s="200" customFormat="true" ht="18" hidden="false" customHeight="true" outlineLevel="0" collapsed="false">
      <c r="B981" s="215"/>
      <c r="C981" s="172"/>
      <c r="D981" s="217"/>
      <c r="E981" s="216"/>
      <c r="F981" s="216"/>
      <c r="H981" s="216"/>
    </row>
    <row r="982" s="200" customFormat="true" ht="18" hidden="false" customHeight="true" outlineLevel="0" collapsed="false">
      <c r="B982" s="215"/>
      <c r="C982" s="172"/>
      <c r="D982" s="217"/>
      <c r="E982" s="216"/>
      <c r="F982" s="216"/>
      <c r="H982" s="216"/>
    </row>
    <row r="983" s="200" customFormat="true" ht="18" hidden="false" customHeight="true" outlineLevel="0" collapsed="false">
      <c r="B983" s="215"/>
      <c r="C983" s="172"/>
      <c r="D983" s="217"/>
      <c r="E983" s="216"/>
      <c r="F983" s="216"/>
      <c r="H983" s="216"/>
    </row>
    <row r="984" s="200" customFormat="true" ht="18" hidden="false" customHeight="true" outlineLevel="0" collapsed="false">
      <c r="B984" s="215"/>
      <c r="C984" s="172"/>
      <c r="D984" s="217"/>
      <c r="E984" s="216"/>
      <c r="F984" s="216"/>
      <c r="H984" s="216"/>
    </row>
    <row r="985" s="200" customFormat="true" ht="18" hidden="false" customHeight="true" outlineLevel="0" collapsed="false">
      <c r="B985" s="215"/>
      <c r="C985" s="172"/>
      <c r="D985" s="217"/>
      <c r="E985" s="216"/>
      <c r="F985" s="216"/>
      <c r="H985" s="216"/>
    </row>
    <row r="986" s="200" customFormat="true" ht="18" hidden="false" customHeight="true" outlineLevel="0" collapsed="false">
      <c r="B986" s="215"/>
      <c r="C986" s="172"/>
      <c r="D986" s="217"/>
      <c r="E986" s="216"/>
      <c r="F986" s="216"/>
      <c r="H986" s="216"/>
    </row>
    <row r="987" s="200" customFormat="true" ht="18" hidden="false" customHeight="true" outlineLevel="0" collapsed="false">
      <c r="B987" s="215"/>
      <c r="C987" s="172"/>
      <c r="D987" s="217"/>
      <c r="E987" s="216"/>
      <c r="F987" s="216"/>
      <c r="H987" s="216"/>
    </row>
    <row r="988" s="200" customFormat="true" ht="18" hidden="false" customHeight="true" outlineLevel="0" collapsed="false">
      <c r="B988" s="215"/>
      <c r="C988" s="172"/>
      <c r="D988" s="217"/>
      <c r="E988" s="216"/>
      <c r="F988" s="216"/>
      <c r="H988" s="216"/>
    </row>
    <row r="989" s="200" customFormat="true" ht="18" hidden="false" customHeight="true" outlineLevel="0" collapsed="false">
      <c r="B989" s="215"/>
      <c r="C989" s="172"/>
      <c r="D989" s="217"/>
      <c r="E989" s="216"/>
      <c r="F989" s="216"/>
      <c r="H989" s="216"/>
    </row>
    <row r="990" s="200" customFormat="true" ht="18" hidden="false" customHeight="true" outlineLevel="0" collapsed="false">
      <c r="B990" s="215"/>
      <c r="C990" s="172"/>
      <c r="D990" s="217"/>
      <c r="E990" s="216"/>
      <c r="F990" s="216"/>
      <c r="H990" s="216"/>
    </row>
    <row r="991" s="200" customFormat="true" ht="18" hidden="false" customHeight="true" outlineLevel="0" collapsed="false">
      <c r="B991" s="215"/>
      <c r="C991" s="172"/>
      <c r="D991" s="217"/>
      <c r="E991" s="216"/>
      <c r="F991" s="216"/>
      <c r="H991" s="216"/>
    </row>
    <row r="992" s="200" customFormat="true" ht="18" hidden="false" customHeight="true" outlineLevel="0" collapsed="false">
      <c r="B992" s="215"/>
      <c r="C992" s="172"/>
      <c r="D992" s="217"/>
      <c r="E992" s="216"/>
      <c r="F992" s="216"/>
      <c r="H992" s="216"/>
    </row>
    <row r="993" s="200" customFormat="true" ht="18" hidden="false" customHeight="true" outlineLevel="0" collapsed="false">
      <c r="B993" s="215"/>
      <c r="C993" s="172"/>
      <c r="D993" s="217"/>
      <c r="E993" s="216"/>
      <c r="F993" s="216"/>
      <c r="H993" s="216"/>
    </row>
    <row r="994" s="200" customFormat="true" ht="18" hidden="false" customHeight="true" outlineLevel="0" collapsed="false">
      <c r="B994" s="215"/>
      <c r="C994" s="172"/>
      <c r="D994" s="217"/>
      <c r="E994" s="216"/>
      <c r="F994" s="216"/>
      <c r="H994" s="216"/>
    </row>
    <row r="995" s="200" customFormat="true" ht="18" hidden="false" customHeight="true" outlineLevel="0" collapsed="false">
      <c r="B995" s="215"/>
      <c r="C995" s="172"/>
      <c r="D995" s="217"/>
      <c r="E995" s="216"/>
      <c r="F995" s="216"/>
      <c r="H995" s="216"/>
    </row>
    <row r="996" s="200" customFormat="true" ht="18" hidden="false" customHeight="true" outlineLevel="0" collapsed="false">
      <c r="B996" s="215"/>
      <c r="C996" s="172"/>
      <c r="D996" s="217"/>
      <c r="E996" s="216"/>
      <c r="F996" s="216"/>
      <c r="H996" s="216"/>
    </row>
    <row r="997" s="200" customFormat="true" ht="18" hidden="false" customHeight="true" outlineLevel="0" collapsed="false">
      <c r="B997" s="215"/>
      <c r="C997" s="172"/>
      <c r="D997" s="217"/>
      <c r="E997" s="216"/>
      <c r="F997" s="216"/>
      <c r="H997" s="216"/>
    </row>
    <row r="998" s="200" customFormat="true" ht="18" hidden="false" customHeight="true" outlineLevel="0" collapsed="false">
      <c r="B998" s="215"/>
      <c r="C998" s="172"/>
      <c r="D998" s="217"/>
      <c r="E998" s="216"/>
      <c r="F998" s="216"/>
      <c r="H998" s="216"/>
    </row>
    <row r="999" s="200" customFormat="true" ht="18" hidden="false" customHeight="true" outlineLevel="0" collapsed="false">
      <c r="B999" s="215"/>
      <c r="C999" s="172"/>
      <c r="D999" s="217"/>
      <c r="E999" s="216"/>
      <c r="F999" s="216"/>
      <c r="H999" s="216"/>
    </row>
    <row r="1000" s="200" customFormat="true" ht="18" hidden="false" customHeight="true" outlineLevel="0" collapsed="false">
      <c r="B1000" s="215"/>
      <c r="C1000" s="172"/>
      <c r="D1000" s="217"/>
      <c r="E1000" s="216"/>
      <c r="F1000" s="216"/>
      <c r="H1000" s="216"/>
    </row>
    <row r="1001" s="200" customFormat="true" ht="18" hidden="false" customHeight="true" outlineLevel="0" collapsed="false">
      <c r="B1001" s="215"/>
      <c r="C1001" s="172"/>
      <c r="D1001" s="217"/>
      <c r="E1001" s="216"/>
      <c r="F1001" s="216"/>
      <c r="H1001" s="216"/>
    </row>
    <row r="1002" s="200" customFormat="true" ht="18" hidden="false" customHeight="true" outlineLevel="0" collapsed="false">
      <c r="B1002" s="215"/>
      <c r="C1002" s="172"/>
      <c r="D1002" s="217"/>
      <c r="E1002" s="216"/>
      <c r="F1002" s="216"/>
      <c r="H1002" s="216"/>
    </row>
    <row r="1003" s="200" customFormat="true" ht="18" hidden="false" customHeight="true" outlineLevel="0" collapsed="false">
      <c r="B1003" s="215"/>
      <c r="C1003" s="172"/>
      <c r="D1003" s="217"/>
      <c r="E1003" s="216"/>
      <c r="F1003" s="216"/>
      <c r="H1003" s="216"/>
    </row>
    <row r="1004" s="200" customFormat="true" ht="18" hidden="false" customHeight="true" outlineLevel="0" collapsed="false">
      <c r="B1004" s="215"/>
      <c r="C1004" s="172"/>
      <c r="D1004" s="217"/>
      <c r="E1004" s="216"/>
      <c r="F1004" s="216"/>
      <c r="H1004" s="216"/>
    </row>
    <row r="1005" s="200" customFormat="true" ht="18" hidden="false" customHeight="true" outlineLevel="0" collapsed="false">
      <c r="B1005" s="215"/>
      <c r="C1005" s="172"/>
      <c r="D1005" s="217"/>
      <c r="E1005" s="216"/>
      <c r="F1005" s="216"/>
      <c r="H1005" s="216"/>
    </row>
    <row r="1006" s="200" customFormat="true" ht="18" hidden="false" customHeight="true" outlineLevel="0" collapsed="false">
      <c r="B1006" s="215"/>
      <c r="C1006" s="172"/>
      <c r="D1006" s="217"/>
      <c r="E1006" s="216"/>
      <c r="F1006" s="216"/>
      <c r="H1006" s="216"/>
    </row>
    <row r="1007" s="200" customFormat="true" ht="18" hidden="false" customHeight="true" outlineLevel="0" collapsed="false">
      <c r="B1007" s="215"/>
      <c r="C1007" s="172"/>
      <c r="D1007" s="217"/>
      <c r="E1007" s="216"/>
      <c r="F1007" s="216"/>
      <c r="H1007" s="216"/>
    </row>
    <row r="1008" s="200" customFormat="true" ht="18" hidden="false" customHeight="true" outlineLevel="0" collapsed="false">
      <c r="B1008" s="215"/>
      <c r="C1008" s="172"/>
      <c r="D1008" s="217"/>
      <c r="E1008" s="216"/>
      <c r="F1008" s="216"/>
      <c r="H1008" s="216"/>
    </row>
    <row r="1009" s="200" customFormat="true" ht="18" hidden="false" customHeight="true" outlineLevel="0" collapsed="false">
      <c r="B1009" s="215"/>
      <c r="C1009" s="172"/>
      <c r="D1009" s="217"/>
      <c r="E1009" s="216"/>
      <c r="F1009" s="216"/>
      <c r="H1009" s="216"/>
    </row>
    <row r="1010" s="200" customFormat="true" ht="18" hidden="false" customHeight="true" outlineLevel="0" collapsed="false">
      <c r="B1010" s="215"/>
      <c r="C1010" s="172"/>
      <c r="D1010" s="217"/>
      <c r="E1010" s="216"/>
      <c r="F1010" s="216"/>
      <c r="H1010" s="216"/>
    </row>
    <row r="1011" s="200" customFormat="true" ht="18" hidden="false" customHeight="true" outlineLevel="0" collapsed="false">
      <c r="B1011" s="215"/>
      <c r="C1011" s="172"/>
      <c r="D1011" s="217"/>
      <c r="E1011" s="216"/>
      <c r="F1011" s="216"/>
      <c r="H1011" s="216"/>
    </row>
    <row r="1012" s="200" customFormat="true" ht="18" hidden="false" customHeight="true" outlineLevel="0" collapsed="false">
      <c r="B1012" s="215"/>
      <c r="C1012" s="172"/>
      <c r="D1012" s="217"/>
      <c r="E1012" s="216"/>
      <c r="F1012" s="216"/>
      <c r="H1012" s="216"/>
    </row>
    <row r="1013" s="200" customFormat="true" ht="18" hidden="false" customHeight="true" outlineLevel="0" collapsed="false">
      <c r="B1013" s="215"/>
      <c r="C1013" s="172"/>
      <c r="D1013" s="217"/>
      <c r="E1013" s="216"/>
      <c r="F1013" s="216"/>
      <c r="H1013" s="216"/>
    </row>
    <row r="1014" s="200" customFormat="true" ht="18" hidden="false" customHeight="true" outlineLevel="0" collapsed="false">
      <c r="B1014" s="215"/>
      <c r="C1014" s="172"/>
      <c r="D1014" s="217"/>
      <c r="E1014" s="216"/>
      <c r="F1014" s="216"/>
      <c r="H1014" s="216"/>
    </row>
    <row r="1015" s="200" customFormat="true" ht="18" hidden="false" customHeight="true" outlineLevel="0" collapsed="false">
      <c r="B1015" s="215"/>
      <c r="C1015" s="172"/>
      <c r="D1015" s="217"/>
      <c r="E1015" s="216"/>
      <c r="F1015" s="216"/>
      <c r="H1015" s="216"/>
    </row>
    <row r="1016" s="200" customFormat="true" ht="18" hidden="false" customHeight="true" outlineLevel="0" collapsed="false">
      <c r="B1016" s="215"/>
      <c r="C1016" s="172"/>
      <c r="D1016" s="217"/>
      <c r="E1016" s="216"/>
      <c r="F1016" s="216"/>
      <c r="H1016" s="216"/>
    </row>
    <row r="1017" s="200" customFormat="true" ht="18" hidden="false" customHeight="true" outlineLevel="0" collapsed="false">
      <c r="B1017" s="215"/>
      <c r="C1017" s="172"/>
      <c r="D1017" s="217"/>
      <c r="E1017" s="216"/>
      <c r="F1017" s="216"/>
      <c r="H1017" s="216"/>
    </row>
    <row r="1018" s="200" customFormat="true" ht="18" hidden="false" customHeight="true" outlineLevel="0" collapsed="false">
      <c r="B1018" s="215"/>
      <c r="C1018" s="172"/>
      <c r="D1018" s="217"/>
      <c r="E1018" s="216"/>
      <c r="F1018" s="216"/>
      <c r="H1018" s="216"/>
    </row>
    <row r="1019" s="200" customFormat="true" ht="18" hidden="false" customHeight="true" outlineLevel="0" collapsed="false">
      <c r="B1019" s="215"/>
      <c r="C1019" s="172"/>
      <c r="D1019" s="217"/>
      <c r="E1019" s="216"/>
      <c r="F1019" s="216"/>
      <c r="H1019" s="216"/>
    </row>
    <row r="1020" s="200" customFormat="true" ht="18" hidden="false" customHeight="true" outlineLevel="0" collapsed="false">
      <c r="B1020" s="215"/>
      <c r="C1020" s="172"/>
      <c r="D1020" s="217"/>
      <c r="E1020" s="216"/>
      <c r="F1020" s="216"/>
      <c r="H1020" s="216"/>
    </row>
    <row r="1021" s="200" customFormat="true" ht="18" hidden="false" customHeight="true" outlineLevel="0" collapsed="false">
      <c r="B1021" s="215"/>
      <c r="C1021" s="172"/>
      <c r="D1021" s="217"/>
      <c r="E1021" s="216"/>
      <c r="F1021" s="216"/>
      <c r="H1021" s="216"/>
    </row>
    <row r="1022" s="200" customFormat="true" ht="18" hidden="false" customHeight="true" outlineLevel="0" collapsed="false">
      <c r="B1022" s="215"/>
      <c r="C1022" s="172"/>
      <c r="D1022" s="217"/>
      <c r="E1022" s="216"/>
      <c r="F1022" s="216"/>
      <c r="H1022" s="216"/>
    </row>
    <row r="1023" s="200" customFormat="true" ht="18" hidden="false" customHeight="true" outlineLevel="0" collapsed="false">
      <c r="B1023" s="215"/>
      <c r="C1023" s="172"/>
      <c r="D1023" s="217"/>
      <c r="E1023" s="216"/>
      <c r="F1023" s="216"/>
      <c r="H1023" s="216"/>
    </row>
    <row r="1024" s="200" customFormat="true" ht="18" hidden="false" customHeight="true" outlineLevel="0" collapsed="false">
      <c r="B1024" s="215"/>
      <c r="C1024" s="172"/>
      <c r="D1024" s="217"/>
      <c r="E1024" s="216"/>
      <c r="F1024" s="216"/>
      <c r="H1024" s="216"/>
    </row>
    <row r="1025" s="200" customFormat="true" ht="18" hidden="false" customHeight="true" outlineLevel="0" collapsed="false">
      <c r="B1025" s="215"/>
      <c r="C1025" s="172"/>
      <c r="D1025" s="217"/>
      <c r="E1025" s="216"/>
      <c r="F1025" s="216"/>
      <c r="H1025" s="216"/>
    </row>
    <row r="1026" s="200" customFormat="true" ht="18" hidden="false" customHeight="true" outlineLevel="0" collapsed="false">
      <c r="B1026" s="215"/>
      <c r="C1026" s="172"/>
      <c r="D1026" s="217"/>
      <c r="E1026" s="216"/>
      <c r="F1026" s="216"/>
      <c r="H1026" s="216"/>
    </row>
    <row r="1027" s="200" customFormat="true" ht="18" hidden="false" customHeight="true" outlineLevel="0" collapsed="false">
      <c r="B1027" s="215"/>
      <c r="C1027" s="172"/>
      <c r="D1027" s="217"/>
      <c r="E1027" s="216"/>
      <c r="F1027" s="216"/>
      <c r="H1027" s="216"/>
    </row>
    <row r="1028" s="200" customFormat="true" ht="18" hidden="false" customHeight="true" outlineLevel="0" collapsed="false">
      <c r="B1028" s="215"/>
      <c r="C1028" s="172"/>
      <c r="D1028" s="217"/>
      <c r="E1028" s="216"/>
      <c r="F1028" s="216"/>
      <c r="H1028" s="216"/>
    </row>
    <row r="1029" s="200" customFormat="true" ht="18" hidden="false" customHeight="true" outlineLevel="0" collapsed="false">
      <c r="B1029" s="215"/>
      <c r="C1029" s="172"/>
      <c r="D1029" s="217"/>
      <c r="E1029" s="216"/>
      <c r="F1029" s="216"/>
      <c r="H1029" s="216"/>
    </row>
    <row r="1030" s="200" customFormat="true" ht="18" hidden="false" customHeight="true" outlineLevel="0" collapsed="false">
      <c r="B1030" s="215"/>
      <c r="C1030" s="172"/>
      <c r="D1030" s="217"/>
      <c r="E1030" s="216"/>
      <c r="F1030" s="216"/>
      <c r="H1030" s="216"/>
    </row>
    <row r="1031" s="200" customFormat="true" ht="18" hidden="false" customHeight="true" outlineLevel="0" collapsed="false">
      <c r="B1031" s="215"/>
      <c r="C1031" s="172"/>
      <c r="D1031" s="217"/>
      <c r="E1031" s="216"/>
      <c r="F1031" s="216"/>
      <c r="H1031" s="216"/>
    </row>
    <row r="1032" s="200" customFormat="true" ht="18" hidden="false" customHeight="true" outlineLevel="0" collapsed="false">
      <c r="B1032" s="215"/>
      <c r="C1032" s="172"/>
      <c r="D1032" s="217"/>
      <c r="E1032" s="216"/>
      <c r="F1032" s="216"/>
      <c r="H1032" s="216"/>
    </row>
    <row r="1033" s="200" customFormat="true" ht="18" hidden="false" customHeight="true" outlineLevel="0" collapsed="false">
      <c r="B1033" s="215"/>
      <c r="C1033" s="172"/>
      <c r="D1033" s="217"/>
      <c r="E1033" s="216"/>
      <c r="F1033" s="216"/>
      <c r="H1033" s="216"/>
    </row>
    <row r="1034" s="200" customFormat="true" ht="18" hidden="false" customHeight="true" outlineLevel="0" collapsed="false">
      <c r="B1034" s="215"/>
      <c r="C1034" s="172"/>
      <c r="D1034" s="217"/>
      <c r="E1034" s="216"/>
      <c r="F1034" s="216"/>
      <c r="H1034" s="216"/>
    </row>
    <row r="1035" s="200" customFormat="true" ht="18" hidden="false" customHeight="true" outlineLevel="0" collapsed="false">
      <c r="B1035" s="215"/>
      <c r="C1035" s="172"/>
      <c r="D1035" s="217"/>
      <c r="E1035" s="216"/>
      <c r="F1035" s="216"/>
      <c r="H1035" s="216"/>
    </row>
    <row r="1036" s="200" customFormat="true" ht="18" hidden="false" customHeight="true" outlineLevel="0" collapsed="false">
      <c r="B1036" s="215"/>
      <c r="C1036" s="172"/>
      <c r="D1036" s="217"/>
      <c r="E1036" s="216"/>
      <c r="F1036" s="216"/>
      <c r="H1036" s="216"/>
    </row>
    <row r="1037" s="200" customFormat="true" ht="18" hidden="false" customHeight="true" outlineLevel="0" collapsed="false">
      <c r="B1037" s="215"/>
      <c r="C1037" s="172"/>
      <c r="D1037" s="217"/>
      <c r="E1037" s="216"/>
      <c r="F1037" s="216"/>
      <c r="H1037" s="216"/>
    </row>
    <row r="1038" s="200" customFormat="true" ht="18" hidden="false" customHeight="true" outlineLevel="0" collapsed="false">
      <c r="B1038" s="215"/>
      <c r="C1038" s="172"/>
      <c r="D1038" s="217"/>
      <c r="E1038" s="216"/>
      <c r="F1038" s="216"/>
      <c r="H1038" s="216"/>
    </row>
    <row r="1039" s="200" customFormat="true" ht="18" hidden="false" customHeight="true" outlineLevel="0" collapsed="false">
      <c r="B1039" s="215"/>
      <c r="C1039" s="172"/>
      <c r="D1039" s="217"/>
      <c r="E1039" s="216"/>
      <c r="F1039" s="216"/>
      <c r="H1039" s="216"/>
    </row>
    <row r="1040" s="200" customFormat="true" ht="18" hidden="false" customHeight="true" outlineLevel="0" collapsed="false">
      <c r="B1040" s="215"/>
      <c r="C1040" s="172"/>
      <c r="D1040" s="217"/>
      <c r="E1040" s="216"/>
      <c r="F1040" s="216"/>
      <c r="H1040" s="216"/>
    </row>
    <row r="1041" s="200" customFormat="true" ht="18" hidden="false" customHeight="true" outlineLevel="0" collapsed="false">
      <c r="B1041" s="215"/>
      <c r="C1041" s="172"/>
      <c r="D1041" s="217"/>
      <c r="E1041" s="216"/>
      <c r="F1041" s="216"/>
      <c r="H1041" s="216"/>
    </row>
    <row r="1042" s="200" customFormat="true" ht="18" hidden="false" customHeight="true" outlineLevel="0" collapsed="false">
      <c r="B1042" s="215"/>
      <c r="C1042" s="172"/>
      <c r="D1042" s="217"/>
      <c r="E1042" s="216"/>
      <c r="F1042" s="216"/>
      <c r="H1042" s="216"/>
    </row>
    <row r="1043" s="200" customFormat="true" ht="18" hidden="false" customHeight="true" outlineLevel="0" collapsed="false">
      <c r="B1043" s="215"/>
      <c r="C1043" s="172"/>
      <c r="D1043" s="217"/>
      <c r="E1043" s="216"/>
      <c r="F1043" s="216"/>
      <c r="H1043" s="216"/>
    </row>
    <row r="1044" s="200" customFormat="true" ht="18" hidden="false" customHeight="true" outlineLevel="0" collapsed="false">
      <c r="B1044" s="215"/>
      <c r="C1044" s="172"/>
      <c r="D1044" s="217"/>
      <c r="E1044" s="216"/>
      <c r="F1044" s="216"/>
      <c r="H1044" s="216"/>
    </row>
    <row r="1045" s="200" customFormat="true" ht="18" hidden="false" customHeight="true" outlineLevel="0" collapsed="false">
      <c r="B1045" s="215"/>
      <c r="C1045" s="172"/>
      <c r="D1045" s="217"/>
      <c r="E1045" s="216"/>
      <c r="F1045" s="216"/>
      <c r="H1045" s="216"/>
    </row>
    <row r="1046" s="200" customFormat="true" ht="18" hidden="false" customHeight="true" outlineLevel="0" collapsed="false">
      <c r="B1046" s="215"/>
      <c r="C1046" s="172"/>
      <c r="D1046" s="217"/>
      <c r="E1046" s="216"/>
      <c r="F1046" s="216"/>
      <c r="H1046" s="216"/>
    </row>
    <row r="1047" s="200" customFormat="true" ht="18" hidden="false" customHeight="true" outlineLevel="0" collapsed="false">
      <c r="B1047" s="215"/>
      <c r="C1047" s="172"/>
      <c r="D1047" s="217"/>
      <c r="E1047" s="216"/>
      <c r="F1047" s="216"/>
      <c r="H1047" s="216"/>
    </row>
    <row r="1048" s="200" customFormat="true" ht="18" hidden="false" customHeight="true" outlineLevel="0" collapsed="false">
      <c r="B1048" s="215"/>
      <c r="C1048" s="172"/>
      <c r="D1048" s="217"/>
      <c r="E1048" s="216"/>
      <c r="F1048" s="216"/>
      <c r="H1048" s="216"/>
    </row>
    <row r="1049" s="200" customFormat="true" ht="18" hidden="false" customHeight="true" outlineLevel="0" collapsed="false">
      <c r="B1049" s="215"/>
      <c r="C1049" s="172"/>
      <c r="D1049" s="217"/>
      <c r="E1049" s="216"/>
      <c r="F1049" s="216"/>
      <c r="H1049" s="216"/>
    </row>
    <row r="1050" s="200" customFormat="true" ht="18" hidden="false" customHeight="true" outlineLevel="0" collapsed="false">
      <c r="B1050" s="215"/>
      <c r="C1050" s="172"/>
      <c r="D1050" s="217"/>
      <c r="E1050" s="216"/>
      <c r="F1050" s="216"/>
      <c r="H1050" s="216"/>
    </row>
    <row r="1051" s="200" customFormat="true" ht="18" hidden="false" customHeight="true" outlineLevel="0" collapsed="false">
      <c r="B1051" s="215"/>
      <c r="C1051" s="172"/>
      <c r="D1051" s="217"/>
      <c r="E1051" s="216"/>
      <c r="F1051" s="216"/>
      <c r="H1051" s="216"/>
    </row>
    <row r="1052" s="200" customFormat="true" ht="18" hidden="false" customHeight="true" outlineLevel="0" collapsed="false">
      <c r="B1052" s="215"/>
      <c r="C1052" s="172"/>
      <c r="D1052" s="217"/>
      <c r="E1052" s="216"/>
      <c r="F1052" s="216"/>
      <c r="H1052" s="216"/>
    </row>
    <row r="1053" s="200" customFormat="true" ht="18" hidden="false" customHeight="true" outlineLevel="0" collapsed="false">
      <c r="B1053" s="215"/>
      <c r="C1053" s="172"/>
      <c r="D1053" s="217"/>
      <c r="E1053" s="216"/>
      <c r="F1053" s="216"/>
      <c r="H1053" s="216"/>
    </row>
    <row r="1054" s="200" customFormat="true" ht="18" hidden="false" customHeight="true" outlineLevel="0" collapsed="false">
      <c r="B1054" s="215"/>
      <c r="C1054" s="172"/>
      <c r="D1054" s="217"/>
      <c r="E1054" s="216"/>
      <c r="F1054" s="216"/>
      <c r="H1054" s="216"/>
    </row>
    <row r="1055" s="200" customFormat="true" ht="18" hidden="false" customHeight="true" outlineLevel="0" collapsed="false">
      <c r="B1055" s="215"/>
      <c r="C1055" s="172"/>
      <c r="D1055" s="217"/>
      <c r="E1055" s="216"/>
      <c r="F1055" s="216"/>
      <c r="H1055" s="216"/>
    </row>
    <row r="1056" s="200" customFormat="true" ht="18" hidden="false" customHeight="true" outlineLevel="0" collapsed="false">
      <c r="B1056" s="215"/>
      <c r="C1056" s="172"/>
      <c r="D1056" s="217"/>
      <c r="E1056" s="216"/>
      <c r="F1056" s="216"/>
      <c r="H1056" s="216"/>
    </row>
    <row r="1057" s="200" customFormat="true" ht="18" hidden="false" customHeight="true" outlineLevel="0" collapsed="false">
      <c r="B1057" s="215"/>
      <c r="C1057" s="172"/>
      <c r="D1057" s="217"/>
      <c r="E1057" s="216"/>
      <c r="F1057" s="216"/>
      <c r="H1057" s="216"/>
    </row>
    <row r="1058" s="200" customFormat="true" ht="18" hidden="false" customHeight="true" outlineLevel="0" collapsed="false">
      <c r="B1058" s="215"/>
      <c r="C1058" s="172"/>
      <c r="D1058" s="217"/>
      <c r="E1058" s="216"/>
      <c r="F1058" s="216"/>
      <c r="H1058" s="216"/>
    </row>
    <row r="1059" s="200" customFormat="true" ht="18" hidden="false" customHeight="true" outlineLevel="0" collapsed="false">
      <c r="B1059" s="215"/>
      <c r="C1059" s="172"/>
      <c r="D1059" s="217"/>
      <c r="E1059" s="216"/>
      <c r="F1059" s="216"/>
      <c r="H1059" s="216"/>
    </row>
    <row r="1060" s="200" customFormat="true" ht="18" hidden="false" customHeight="true" outlineLevel="0" collapsed="false">
      <c r="B1060" s="215"/>
      <c r="C1060" s="172"/>
      <c r="D1060" s="217"/>
      <c r="E1060" s="216"/>
      <c r="F1060" s="216"/>
      <c r="H1060" s="216"/>
    </row>
    <row r="1061" s="200" customFormat="true" ht="18" hidden="false" customHeight="true" outlineLevel="0" collapsed="false">
      <c r="B1061" s="215"/>
      <c r="C1061" s="172"/>
      <c r="D1061" s="217"/>
      <c r="E1061" s="216"/>
      <c r="F1061" s="216"/>
      <c r="H1061" s="216"/>
    </row>
    <row r="1062" s="200" customFormat="true" ht="18" hidden="false" customHeight="true" outlineLevel="0" collapsed="false">
      <c r="B1062" s="215"/>
      <c r="C1062" s="172"/>
      <c r="D1062" s="217"/>
      <c r="E1062" s="216"/>
      <c r="F1062" s="216"/>
      <c r="H1062" s="216"/>
    </row>
    <row r="1063" s="200" customFormat="true" ht="18" hidden="false" customHeight="true" outlineLevel="0" collapsed="false">
      <c r="B1063" s="215"/>
      <c r="C1063" s="172"/>
      <c r="D1063" s="217"/>
      <c r="E1063" s="216"/>
      <c r="F1063" s="216"/>
      <c r="H1063" s="216"/>
    </row>
    <row r="1064" s="200" customFormat="true" ht="18" hidden="false" customHeight="true" outlineLevel="0" collapsed="false">
      <c r="B1064" s="215"/>
      <c r="C1064" s="172"/>
      <c r="D1064" s="217"/>
      <c r="E1064" s="216"/>
      <c r="F1064" s="216"/>
      <c r="H1064" s="216"/>
    </row>
    <row r="1065" s="200" customFormat="true" ht="18" hidden="false" customHeight="true" outlineLevel="0" collapsed="false">
      <c r="B1065" s="215"/>
      <c r="C1065" s="172"/>
      <c r="D1065" s="217"/>
      <c r="E1065" s="216"/>
      <c r="F1065" s="216"/>
      <c r="H1065" s="216"/>
    </row>
    <row r="1066" s="200" customFormat="true" ht="18" hidden="false" customHeight="true" outlineLevel="0" collapsed="false">
      <c r="B1066" s="215"/>
      <c r="C1066" s="172"/>
      <c r="D1066" s="217"/>
      <c r="E1066" s="216"/>
      <c r="F1066" s="216"/>
      <c r="H1066" s="216"/>
    </row>
    <row r="1067" s="200" customFormat="true" ht="18" hidden="false" customHeight="true" outlineLevel="0" collapsed="false">
      <c r="B1067" s="215"/>
      <c r="C1067" s="172"/>
      <c r="D1067" s="217"/>
      <c r="E1067" s="216"/>
      <c r="F1067" s="216"/>
      <c r="H1067" s="216"/>
    </row>
    <row r="1068" s="200" customFormat="true" ht="18" hidden="false" customHeight="true" outlineLevel="0" collapsed="false">
      <c r="B1068" s="215"/>
      <c r="C1068" s="172"/>
      <c r="D1068" s="217"/>
      <c r="E1068" s="216"/>
      <c r="F1068" s="216"/>
      <c r="H1068" s="216"/>
    </row>
    <row r="1069" s="200" customFormat="true" ht="18" hidden="false" customHeight="true" outlineLevel="0" collapsed="false">
      <c r="B1069" s="215"/>
      <c r="C1069" s="172"/>
      <c r="D1069" s="217"/>
      <c r="E1069" s="216"/>
      <c r="F1069" s="216"/>
      <c r="H1069" s="216"/>
    </row>
    <row r="1070" s="200" customFormat="true" ht="18" hidden="false" customHeight="true" outlineLevel="0" collapsed="false">
      <c r="B1070" s="215"/>
      <c r="C1070" s="172"/>
      <c r="D1070" s="217"/>
      <c r="E1070" s="216"/>
      <c r="F1070" s="216"/>
      <c r="H1070" s="216"/>
    </row>
    <row r="1071" s="200" customFormat="true" ht="18" hidden="false" customHeight="true" outlineLevel="0" collapsed="false">
      <c r="B1071" s="215"/>
      <c r="C1071" s="172"/>
      <c r="D1071" s="217"/>
      <c r="E1071" s="216"/>
      <c r="F1071" s="216"/>
      <c r="H1071" s="216"/>
    </row>
    <row r="1072" s="200" customFormat="true" ht="18" hidden="false" customHeight="true" outlineLevel="0" collapsed="false">
      <c r="B1072" s="215"/>
      <c r="C1072" s="172"/>
      <c r="D1072" s="217"/>
      <c r="E1072" s="216"/>
      <c r="F1072" s="216"/>
      <c r="H1072" s="216"/>
    </row>
    <row r="1073" s="200" customFormat="true" ht="18" hidden="false" customHeight="true" outlineLevel="0" collapsed="false">
      <c r="B1073" s="215"/>
      <c r="C1073" s="172"/>
      <c r="D1073" s="217"/>
      <c r="E1073" s="216"/>
      <c r="F1073" s="216"/>
      <c r="H1073" s="216"/>
    </row>
    <row r="1074" s="200" customFormat="true" ht="18" hidden="false" customHeight="true" outlineLevel="0" collapsed="false">
      <c r="B1074" s="215"/>
      <c r="C1074" s="172"/>
      <c r="D1074" s="217"/>
      <c r="E1074" s="216"/>
      <c r="F1074" s="216"/>
      <c r="H1074" s="216"/>
    </row>
    <row r="1075" s="200" customFormat="true" ht="18" hidden="false" customHeight="true" outlineLevel="0" collapsed="false">
      <c r="B1075" s="215"/>
      <c r="C1075" s="172"/>
      <c r="D1075" s="217"/>
      <c r="E1075" s="216"/>
      <c r="F1075" s="216"/>
      <c r="H1075" s="216"/>
    </row>
    <row r="1076" s="200" customFormat="true" ht="18" hidden="false" customHeight="true" outlineLevel="0" collapsed="false">
      <c r="B1076" s="215"/>
      <c r="C1076" s="172"/>
      <c r="D1076" s="217"/>
      <c r="E1076" s="216"/>
      <c r="F1076" s="216"/>
      <c r="H1076" s="216"/>
    </row>
    <row r="1077" s="200" customFormat="true" ht="18" hidden="false" customHeight="true" outlineLevel="0" collapsed="false">
      <c r="B1077" s="215"/>
      <c r="C1077" s="172"/>
      <c r="D1077" s="217"/>
      <c r="E1077" s="216"/>
      <c r="F1077" s="216"/>
      <c r="H1077" s="216"/>
    </row>
    <row r="1078" s="200" customFormat="true" ht="18" hidden="false" customHeight="true" outlineLevel="0" collapsed="false">
      <c r="B1078" s="215"/>
      <c r="C1078" s="172"/>
      <c r="D1078" s="217"/>
      <c r="E1078" s="216"/>
      <c r="F1078" s="216"/>
      <c r="H1078" s="216"/>
    </row>
    <row r="1079" s="200" customFormat="true" ht="18" hidden="false" customHeight="true" outlineLevel="0" collapsed="false">
      <c r="B1079" s="215"/>
      <c r="C1079" s="172"/>
      <c r="D1079" s="217"/>
      <c r="E1079" s="216"/>
      <c r="F1079" s="216"/>
      <c r="H1079" s="216"/>
    </row>
    <row r="1080" s="200" customFormat="true" ht="18" hidden="false" customHeight="true" outlineLevel="0" collapsed="false">
      <c r="B1080" s="215"/>
      <c r="C1080" s="172"/>
      <c r="D1080" s="217"/>
      <c r="E1080" s="216"/>
      <c r="F1080" s="216"/>
      <c r="H1080" s="216"/>
    </row>
    <row r="1081" s="200" customFormat="true" ht="18" hidden="false" customHeight="true" outlineLevel="0" collapsed="false">
      <c r="B1081" s="215"/>
      <c r="C1081" s="172"/>
      <c r="D1081" s="217"/>
      <c r="E1081" s="216"/>
      <c r="F1081" s="216"/>
      <c r="H1081" s="216"/>
    </row>
    <row r="1082" s="200" customFormat="true" ht="18" hidden="false" customHeight="true" outlineLevel="0" collapsed="false">
      <c r="B1082" s="215"/>
      <c r="C1082" s="172"/>
      <c r="D1082" s="217"/>
      <c r="E1082" s="216"/>
      <c r="F1082" s="216"/>
      <c r="H1082" s="216"/>
    </row>
    <row r="1083" s="200" customFormat="true" ht="18" hidden="false" customHeight="true" outlineLevel="0" collapsed="false">
      <c r="B1083" s="215"/>
      <c r="C1083" s="172"/>
      <c r="D1083" s="217"/>
      <c r="E1083" s="216"/>
      <c r="F1083" s="216"/>
      <c r="H1083" s="216"/>
    </row>
    <row r="1084" s="200" customFormat="true" ht="18" hidden="false" customHeight="true" outlineLevel="0" collapsed="false">
      <c r="B1084" s="215"/>
      <c r="C1084" s="172"/>
      <c r="D1084" s="217"/>
      <c r="E1084" s="216"/>
      <c r="F1084" s="216"/>
      <c r="H1084" s="216"/>
    </row>
    <row r="1085" s="200" customFormat="true" ht="18" hidden="false" customHeight="true" outlineLevel="0" collapsed="false">
      <c r="B1085" s="215"/>
      <c r="C1085" s="172"/>
      <c r="D1085" s="217"/>
      <c r="E1085" s="216"/>
      <c r="F1085" s="216"/>
      <c r="H1085" s="216"/>
    </row>
    <row r="1086" s="200" customFormat="true" ht="18" hidden="false" customHeight="true" outlineLevel="0" collapsed="false">
      <c r="B1086" s="215"/>
      <c r="C1086" s="172"/>
      <c r="D1086" s="217"/>
      <c r="E1086" s="216"/>
      <c r="F1086" s="216"/>
      <c r="H1086" s="216"/>
    </row>
    <row r="1087" s="200" customFormat="true" ht="18" hidden="false" customHeight="true" outlineLevel="0" collapsed="false">
      <c r="B1087" s="215"/>
      <c r="C1087" s="172"/>
      <c r="D1087" s="217"/>
      <c r="E1087" s="216"/>
      <c r="F1087" s="216"/>
      <c r="H1087" s="216"/>
    </row>
    <row r="1088" s="200" customFormat="true" ht="18" hidden="false" customHeight="true" outlineLevel="0" collapsed="false">
      <c r="B1088" s="215"/>
      <c r="C1088" s="172"/>
      <c r="D1088" s="217"/>
      <c r="E1088" s="216"/>
      <c r="F1088" s="216"/>
      <c r="H1088" s="216"/>
    </row>
    <row r="1089" s="200" customFormat="true" ht="18" hidden="false" customHeight="true" outlineLevel="0" collapsed="false">
      <c r="B1089" s="215"/>
      <c r="C1089" s="172"/>
      <c r="D1089" s="217"/>
      <c r="E1089" s="216"/>
      <c r="F1089" s="216"/>
      <c r="H1089" s="216"/>
    </row>
    <row r="1090" s="200" customFormat="true" ht="18" hidden="false" customHeight="true" outlineLevel="0" collapsed="false">
      <c r="B1090" s="215"/>
      <c r="C1090" s="172"/>
      <c r="D1090" s="217"/>
      <c r="E1090" s="216"/>
      <c r="F1090" s="216"/>
      <c r="H1090" s="216"/>
    </row>
    <row r="1091" s="200" customFormat="true" ht="18" hidden="false" customHeight="true" outlineLevel="0" collapsed="false">
      <c r="B1091" s="215"/>
      <c r="C1091" s="172"/>
      <c r="D1091" s="217"/>
      <c r="E1091" s="216"/>
      <c r="F1091" s="216"/>
      <c r="H1091" s="216"/>
    </row>
    <row r="1092" s="200" customFormat="true" ht="18" hidden="false" customHeight="true" outlineLevel="0" collapsed="false">
      <c r="B1092" s="215"/>
      <c r="C1092" s="172"/>
      <c r="D1092" s="217"/>
      <c r="E1092" s="216"/>
      <c r="F1092" s="216"/>
      <c r="H1092" s="216"/>
    </row>
    <row r="1093" s="200" customFormat="true" ht="18" hidden="false" customHeight="true" outlineLevel="0" collapsed="false">
      <c r="B1093" s="215"/>
      <c r="C1093" s="172"/>
      <c r="D1093" s="217"/>
      <c r="E1093" s="216"/>
      <c r="F1093" s="216"/>
      <c r="H1093" s="216"/>
    </row>
    <row r="1094" s="200" customFormat="true" ht="18" hidden="false" customHeight="true" outlineLevel="0" collapsed="false">
      <c r="B1094" s="215"/>
      <c r="C1094" s="172"/>
      <c r="D1094" s="217"/>
      <c r="E1094" s="216"/>
      <c r="F1094" s="216"/>
      <c r="H1094" s="216"/>
    </row>
    <row r="1095" s="200" customFormat="true" ht="18" hidden="false" customHeight="true" outlineLevel="0" collapsed="false">
      <c r="B1095" s="215"/>
      <c r="C1095" s="172"/>
      <c r="D1095" s="217"/>
      <c r="E1095" s="216"/>
      <c r="F1095" s="216"/>
      <c r="H1095" s="216"/>
    </row>
    <row r="1096" s="200" customFormat="true" ht="18" hidden="false" customHeight="true" outlineLevel="0" collapsed="false">
      <c r="B1096" s="215"/>
      <c r="C1096" s="172"/>
      <c r="D1096" s="217"/>
      <c r="E1096" s="216"/>
      <c r="F1096" s="216"/>
      <c r="H1096" s="216"/>
    </row>
    <row r="1097" s="200" customFormat="true" ht="18" hidden="false" customHeight="true" outlineLevel="0" collapsed="false">
      <c r="B1097" s="215"/>
      <c r="C1097" s="172"/>
      <c r="D1097" s="217"/>
      <c r="E1097" s="216"/>
      <c r="F1097" s="216"/>
      <c r="H1097" s="216"/>
    </row>
    <row r="1098" s="200" customFormat="true" ht="18" hidden="false" customHeight="true" outlineLevel="0" collapsed="false">
      <c r="B1098" s="215"/>
      <c r="C1098" s="172"/>
      <c r="D1098" s="217"/>
      <c r="E1098" s="216"/>
      <c r="F1098" s="216"/>
      <c r="H1098" s="216"/>
    </row>
    <row r="1099" s="200" customFormat="true" ht="18" hidden="false" customHeight="true" outlineLevel="0" collapsed="false">
      <c r="B1099" s="215"/>
      <c r="C1099" s="172"/>
      <c r="D1099" s="217"/>
      <c r="E1099" s="216"/>
      <c r="F1099" s="216"/>
      <c r="H1099" s="216"/>
    </row>
    <row r="1100" s="200" customFormat="true" ht="18" hidden="false" customHeight="true" outlineLevel="0" collapsed="false">
      <c r="B1100" s="215"/>
      <c r="C1100" s="172"/>
      <c r="D1100" s="217"/>
      <c r="E1100" s="216"/>
      <c r="F1100" s="216"/>
      <c r="H1100" s="216"/>
    </row>
    <row r="1101" s="200" customFormat="true" ht="18" hidden="false" customHeight="true" outlineLevel="0" collapsed="false">
      <c r="B1101" s="215"/>
      <c r="C1101" s="172"/>
      <c r="D1101" s="217"/>
      <c r="E1101" s="216"/>
      <c r="F1101" s="216"/>
      <c r="H1101" s="216"/>
    </row>
    <row r="1102" s="200" customFormat="true" ht="18" hidden="false" customHeight="true" outlineLevel="0" collapsed="false">
      <c r="B1102" s="215"/>
      <c r="C1102" s="172"/>
      <c r="D1102" s="217"/>
      <c r="E1102" s="216"/>
      <c r="F1102" s="216"/>
      <c r="H1102" s="216"/>
    </row>
    <row r="1103" s="200" customFormat="true" ht="18" hidden="false" customHeight="true" outlineLevel="0" collapsed="false">
      <c r="B1103" s="215"/>
      <c r="C1103" s="172"/>
      <c r="D1103" s="217"/>
      <c r="E1103" s="216"/>
      <c r="F1103" s="216"/>
      <c r="H1103" s="216"/>
    </row>
    <row r="1104" s="200" customFormat="true" ht="18" hidden="false" customHeight="true" outlineLevel="0" collapsed="false">
      <c r="B1104" s="215"/>
      <c r="C1104" s="172"/>
      <c r="D1104" s="217"/>
      <c r="E1104" s="216"/>
      <c r="F1104" s="216"/>
      <c r="H1104" s="216"/>
    </row>
    <row r="1105" s="200" customFormat="true" ht="18" hidden="false" customHeight="true" outlineLevel="0" collapsed="false">
      <c r="B1105" s="215"/>
      <c r="C1105" s="172"/>
      <c r="D1105" s="217"/>
      <c r="E1105" s="216"/>
      <c r="F1105" s="216"/>
      <c r="H1105" s="216"/>
    </row>
    <row r="1106" s="200" customFormat="true" ht="18" hidden="false" customHeight="true" outlineLevel="0" collapsed="false">
      <c r="B1106" s="215"/>
      <c r="C1106" s="172"/>
      <c r="D1106" s="217"/>
      <c r="E1106" s="216"/>
      <c r="F1106" s="216"/>
      <c r="H1106" s="216"/>
    </row>
    <row r="1107" s="200" customFormat="true" ht="18" hidden="false" customHeight="true" outlineLevel="0" collapsed="false">
      <c r="B1107" s="215"/>
      <c r="C1107" s="172"/>
      <c r="D1107" s="217"/>
      <c r="E1107" s="216"/>
      <c r="F1107" s="216"/>
      <c r="H1107" s="216"/>
    </row>
    <row r="1108" s="200" customFormat="true" ht="18" hidden="false" customHeight="true" outlineLevel="0" collapsed="false">
      <c r="B1108" s="215"/>
      <c r="C1108" s="172"/>
      <c r="D1108" s="217"/>
      <c r="E1108" s="216"/>
      <c r="F1108" s="216"/>
      <c r="H1108" s="216"/>
    </row>
    <row r="1109" s="200" customFormat="true" ht="18" hidden="false" customHeight="true" outlineLevel="0" collapsed="false">
      <c r="B1109" s="215"/>
      <c r="C1109" s="172"/>
      <c r="D1109" s="217"/>
      <c r="E1109" s="216"/>
      <c r="F1109" s="216"/>
      <c r="H1109" s="216"/>
    </row>
    <row r="1110" s="200" customFormat="true" ht="18" hidden="false" customHeight="true" outlineLevel="0" collapsed="false">
      <c r="B1110" s="215"/>
      <c r="C1110" s="172"/>
      <c r="D1110" s="217"/>
      <c r="E1110" s="216"/>
      <c r="F1110" s="216"/>
      <c r="H1110" s="216"/>
    </row>
    <row r="1111" s="200" customFormat="true" ht="18" hidden="false" customHeight="true" outlineLevel="0" collapsed="false">
      <c r="B1111" s="215"/>
      <c r="C1111" s="172"/>
      <c r="D1111" s="217"/>
      <c r="E1111" s="216"/>
      <c r="F1111" s="216"/>
      <c r="H1111" s="216"/>
    </row>
    <row r="1112" s="200" customFormat="true" ht="18" hidden="false" customHeight="true" outlineLevel="0" collapsed="false">
      <c r="B1112" s="215"/>
      <c r="C1112" s="172"/>
      <c r="D1112" s="217"/>
      <c r="E1112" s="216"/>
      <c r="F1112" s="216"/>
      <c r="H1112" s="216"/>
    </row>
    <row r="1113" s="200" customFormat="true" ht="18" hidden="false" customHeight="true" outlineLevel="0" collapsed="false">
      <c r="B1113" s="215"/>
      <c r="C1113" s="172"/>
      <c r="D1113" s="217"/>
      <c r="E1113" s="216"/>
      <c r="F1113" s="216"/>
      <c r="H1113" s="216"/>
    </row>
    <row r="1114" s="200" customFormat="true" ht="18" hidden="false" customHeight="true" outlineLevel="0" collapsed="false">
      <c r="B1114" s="215"/>
      <c r="C1114" s="172"/>
      <c r="D1114" s="217"/>
      <c r="E1114" s="216"/>
      <c r="F1114" s="216"/>
      <c r="H1114" s="216"/>
    </row>
    <row r="1115" s="200" customFormat="true" ht="18" hidden="false" customHeight="true" outlineLevel="0" collapsed="false">
      <c r="B1115" s="215"/>
      <c r="C1115" s="172"/>
      <c r="D1115" s="217"/>
      <c r="E1115" s="216"/>
      <c r="F1115" s="216"/>
      <c r="H1115" s="216"/>
    </row>
    <row r="1116" s="200" customFormat="true" ht="18" hidden="false" customHeight="true" outlineLevel="0" collapsed="false">
      <c r="B1116" s="215"/>
      <c r="C1116" s="172"/>
      <c r="D1116" s="217"/>
      <c r="E1116" s="216"/>
      <c r="F1116" s="216"/>
      <c r="H1116" s="216"/>
    </row>
    <row r="1117" s="200" customFormat="true" ht="18" hidden="false" customHeight="true" outlineLevel="0" collapsed="false">
      <c r="B1117" s="215"/>
      <c r="C1117" s="172"/>
      <c r="D1117" s="217"/>
      <c r="E1117" s="216"/>
      <c r="F1117" s="216"/>
      <c r="H1117" s="216"/>
    </row>
    <row r="1118" s="200" customFormat="true" ht="18" hidden="false" customHeight="true" outlineLevel="0" collapsed="false">
      <c r="B1118" s="215"/>
      <c r="C1118" s="172"/>
      <c r="D1118" s="217"/>
      <c r="E1118" s="216"/>
      <c r="F1118" s="216"/>
      <c r="H1118" s="216"/>
    </row>
    <row r="1119" s="200" customFormat="true" ht="18" hidden="false" customHeight="true" outlineLevel="0" collapsed="false">
      <c r="B1119" s="215"/>
      <c r="C1119" s="172"/>
      <c r="D1119" s="217"/>
      <c r="E1119" s="216"/>
      <c r="F1119" s="216"/>
      <c r="H1119" s="216"/>
    </row>
    <row r="1120" s="200" customFormat="true" ht="18" hidden="false" customHeight="true" outlineLevel="0" collapsed="false">
      <c r="B1120" s="215"/>
      <c r="C1120" s="172"/>
      <c r="D1120" s="217"/>
      <c r="E1120" s="216"/>
      <c r="F1120" s="216"/>
      <c r="H1120" s="216"/>
    </row>
    <row r="1121" s="200" customFormat="true" ht="18" hidden="false" customHeight="true" outlineLevel="0" collapsed="false">
      <c r="B1121" s="215"/>
      <c r="C1121" s="172"/>
      <c r="D1121" s="217"/>
      <c r="E1121" s="216"/>
      <c r="F1121" s="216"/>
      <c r="H1121" s="216"/>
    </row>
    <row r="1122" s="200" customFormat="true" ht="18" hidden="false" customHeight="true" outlineLevel="0" collapsed="false">
      <c r="B1122" s="215"/>
      <c r="C1122" s="172"/>
      <c r="D1122" s="217"/>
      <c r="E1122" s="216"/>
      <c r="F1122" s="216"/>
      <c r="H1122" s="216"/>
    </row>
    <row r="1123" s="200" customFormat="true" ht="18" hidden="false" customHeight="true" outlineLevel="0" collapsed="false">
      <c r="B1123" s="215"/>
      <c r="C1123" s="172"/>
      <c r="D1123" s="217"/>
      <c r="E1123" s="216"/>
      <c r="F1123" s="216"/>
      <c r="H1123" s="216"/>
    </row>
    <row r="1124" s="200" customFormat="true" ht="18" hidden="false" customHeight="true" outlineLevel="0" collapsed="false">
      <c r="B1124" s="215"/>
      <c r="C1124" s="172"/>
      <c r="D1124" s="217"/>
      <c r="E1124" s="216"/>
      <c r="F1124" s="216"/>
      <c r="H1124" s="216"/>
    </row>
    <row r="1125" s="200" customFormat="true" ht="18" hidden="false" customHeight="true" outlineLevel="0" collapsed="false">
      <c r="B1125" s="215"/>
      <c r="C1125" s="172"/>
      <c r="D1125" s="217"/>
      <c r="E1125" s="216"/>
      <c r="F1125" s="216"/>
      <c r="H1125" s="216"/>
    </row>
    <row r="1126" s="200" customFormat="true" ht="18" hidden="false" customHeight="true" outlineLevel="0" collapsed="false">
      <c r="B1126" s="215"/>
      <c r="C1126" s="172"/>
      <c r="D1126" s="217"/>
      <c r="E1126" s="216"/>
      <c r="F1126" s="216"/>
      <c r="H1126" s="216"/>
    </row>
    <row r="1127" s="200" customFormat="true" ht="18" hidden="false" customHeight="true" outlineLevel="0" collapsed="false">
      <c r="B1127" s="215"/>
      <c r="C1127" s="172"/>
      <c r="D1127" s="217"/>
      <c r="E1127" s="216"/>
      <c r="F1127" s="216"/>
      <c r="H1127" s="216"/>
    </row>
    <row r="1128" s="200" customFormat="true" ht="18" hidden="false" customHeight="true" outlineLevel="0" collapsed="false">
      <c r="B1128" s="215"/>
      <c r="C1128" s="172"/>
      <c r="D1128" s="217"/>
      <c r="E1128" s="216"/>
      <c r="F1128" s="216"/>
      <c r="H1128" s="216"/>
    </row>
    <row r="1129" s="200" customFormat="true" ht="18" hidden="false" customHeight="true" outlineLevel="0" collapsed="false">
      <c r="B1129" s="215"/>
      <c r="C1129" s="172"/>
      <c r="D1129" s="217"/>
      <c r="E1129" s="216"/>
      <c r="F1129" s="216"/>
      <c r="H1129" s="216"/>
    </row>
    <row r="1130" s="200" customFormat="true" ht="18" hidden="false" customHeight="true" outlineLevel="0" collapsed="false">
      <c r="B1130" s="215"/>
      <c r="C1130" s="172"/>
      <c r="D1130" s="217"/>
      <c r="E1130" s="216"/>
      <c r="F1130" s="216"/>
      <c r="H1130" s="216"/>
    </row>
    <row r="1131" s="200" customFormat="true" ht="18" hidden="false" customHeight="true" outlineLevel="0" collapsed="false">
      <c r="B1131" s="215"/>
      <c r="C1131" s="172"/>
      <c r="D1131" s="217"/>
      <c r="E1131" s="216"/>
      <c r="F1131" s="216"/>
      <c r="H1131" s="216"/>
    </row>
    <row r="1132" s="200" customFormat="true" ht="18" hidden="false" customHeight="true" outlineLevel="0" collapsed="false">
      <c r="B1132" s="215"/>
      <c r="C1132" s="172"/>
      <c r="D1132" s="217"/>
      <c r="E1132" s="216"/>
      <c r="F1132" s="216"/>
      <c r="H1132" s="216"/>
    </row>
    <row r="1133" s="200" customFormat="true" ht="18" hidden="false" customHeight="true" outlineLevel="0" collapsed="false">
      <c r="B1133" s="215"/>
      <c r="C1133" s="172"/>
      <c r="D1133" s="217"/>
      <c r="E1133" s="216"/>
      <c r="F1133" s="216"/>
      <c r="H1133" s="216"/>
    </row>
    <row r="1134" s="200" customFormat="true" ht="18" hidden="false" customHeight="true" outlineLevel="0" collapsed="false">
      <c r="B1134" s="215"/>
      <c r="C1134" s="172"/>
      <c r="D1134" s="217"/>
      <c r="E1134" s="216"/>
      <c r="F1134" s="216"/>
      <c r="H1134" s="216"/>
    </row>
    <row r="1135" s="200" customFormat="true" ht="18" hidden="false" customHeight="true" outlineLevel="0" collapsed="false">
      <c r="B1135" s="215"/>
      <c r="C1135" s="172"/>
      <c r="D1135" s="217"/>
      <c r="E1135" s="216"/>
      <c r="F1135" s="216"/>
      <c r="H1135" s="216"/>
    </row>
    <row r="1136" s="200" customFormat="true" ht="18" hidden="false" customHeight="true" outlineLevel="0" collapsed="false">
      <c r="B1136" s="215"/>
      <c r="C1136" s="172"/>
      <c r="D1136" s="217"/>
      <c r="E1136" s="216"/>
      <c r="F1136" s="216"/>
      <c r="H1136" s="216"/>
    </row>
    <row r="1137" s="200" customFormat="true" ht="18" hidden="false" customHeight="true" outlineLevel="0" collapsed="false">
      <c r="B1137" s="215"/>
      <c r="C1137" s="172"/>
      <c r="D1137" s="217"/>
      <c r="E1137" s="216"/>
      <c r="F1137" s="216"/>
      <c r="H1137" s="216"/>
    </row>
    <row r="1138" s="200" customFormat="true" ht="18" hidden="false" customHeight="true" outlineLevel="0" collapsed="false">
      <c r="B1138" s="215"/>
      <c r="C1138" s="172"/>
      <c r="D1138" s="217"/>
      <c r="E1138" s="216"/>
      <c r="F1138" s="216"/>
      <c r="H1138" s="216"/>
    </row>
    <row r="1139" s="200" customFormat="true" ht="18" hidden="false" customHeight="true" outlineLevel="0" collapsed="false">
      <c r="B1139" s="215"/>
      <c r="C1139" s="172"/>
      <c r="D1139" s="217"/>
      <c r="E1139" s="216"/>
      <c r="F1139" s="216"/>
      <c r="H1139" s="216"/>
    </row>
    <row r="1140" s="200" customFormat="true" ht="18" hidden="false" customHeight="true" outlineLevel="0" collapsed="false">
      <c r="B1140" s="215"/>
      <c r="C1140" s="172"/>
      <c r="D1140" s="217"/>
      <c r="E1140" s="216"/>
      <c r="F1140" s="216"/>
      <c r="H1140" s="216"/>
    </row>
    <row r="1141" s="200" customFormat="true" ht="18" hidden="false" customHeight="true" outlineLevel="0" collapsed="false">
      <c r="B1141" s="215"/>
      <c r="C1141" s="172"/>
      <c r="D1141" s="217"/>
      <c r="E1141" s="216"/>
      <c r="F1141" s="216"/>
      <c r="H1141" s="216"/>
    </row>
    <row r="1142" s="200" customFormat="true" ht="18" hidden="false" customHeight="true" outlineLevel="0" collapsed="false">
      <c r="B1142" s="215"/>
      <c r="C1142" s="172"/>
      <c r="D1142" s="217"/>
      <c r="E1142" s="216"/>
      <c r="F1142" s="216"/>
      <c r="H1142" s="216"/>
    </row>
    <row r="1143" s="200" customFormat="true" ht="18" hidden="false" customHeight="true" outlineLevel="0" collapsed="false">
      <c r="B1143" s="215"/>
      <c r="C1143" s="172"/>
      <c r="D1143" s="217"/>
      <c r="E1143" s="216"/>
      <c r="F1143" s="216"/>
      <c r="H1143" s="216"/>
    </row>
    <row r="1144" s="200" customFormat="true" ht="18" hidden="false" customHeight="true" outlineLevel="0" collapsed="false">
      <c r="B1144" s="215"/>
      <c r="C1144" s="172"/>
      <c r="D1144" s="217"/>
      <c r="E1144" s="216"/>
      <c r="F1144" s="216"/>
      <c r="H1144" s="216"/>
    </row>
    <row r="1145" s="200" customFormat="true" ht="18" hidden="false" customHeight="true" outlineLevel="0" collapsed="false">
      <c r="B1145" s="215"/>
      <c r="C1145" s="172"/>
      <c r="D1145" s="217"/>
      <c r="E1145" s="216"/>
      <c r="F1145" s="216"/>
      <c r="H1145" s="216"/>
    </row>
    <row r="1146" s="200" customFormat="true" ht="18" hidden="false" customHeight="true" outlineLevel="0" collapsed="false">
      <c r="B1146" s="215"/>
      <c r="C1146" s="172"/>
      <c r="D1146" s="217"/>
      <c r="E1146" s="216"/>
      <c r="F1146" s="216"/>
      <c r="H1146" s="216"/>
    </row>
    <row r="1147" s="200" customFormat="true" ht="18" hidden="false" customHeight="true" outlineLevel="0" collapsed="false">
      <c r="B1147" s="215"/>
      <c r="C1147" s="172"/>
      <c r="D1147" s="217"/>
      <c r="E1147" s="216"/>
      <c r="F1147" s="216"/>
      <c r="H1147" s="216"/>
    </row>
    <row r="1148" s="200" customFormat="true" ht="18" hidden="false" customHeight="true" outlineLevel="0" collapsed="false">
      <c r="B1148" s="215"/>
      <c r="C1148" s="172"/>
      <c r="D1148" s="217"/>
      <c r="E1148" s="216"/>
      <c r="F1148" s="216"/>
      <c r="H1148" s="216"/>
    </row>
    <row r="1149" s="200" customFormat="true" ht="18" hidden="false" customHeight="true" outlineLevel="0" collapsed="false">
      <c r="B1149" s="215"/>
      <c r="C1149" s="172"/>
      <c r="D1149" s="217"/>
      <c r="E1149" s="216"/>
      <c r="F1149" s="216"/>
      <c r="H1149" s="216"/>
    </row>
    <row r="1150" s="200" customFormat="true" ht="18" hidden="false" customHeight="true" outlineLevel="0" collapsed="false">
      <c r="B1150" s="215"/>
      <c r="C1150" s="172"/>
      <c r="D1150" s="217"/>
      <c r="E1150" s="216"/>
      <c r="F1150" s="216"/>
      <c r="H1150" s="216"/>
    </row>
    <row r="1151" s="200" customFormat="true" ht="18" hidden="false" customHeight="true" outlineLevel="0" collapsed="false">
      <c r="B1151" s="215"/>
      <c r="C1151" s="172"/>
      <c r="D1151" s="217"/>
      <c r="E1151" s="216"/>
      <c r="F1151" s="216"/>
      <c r="H1151" s="216"/>
    </row>
    <row r="1152" s="200" customFormat="true" ht="18" hidden="false" customHeight="true" outlineLevel="0" collapsed="false">
      <c r="B1152" s="215"/>
      <c r="C1152" s="172"/>
      <c r="D1152" s="217"/>
      <c r="E1152" s="216"/>
      <c r="F1152" s="216"/>
      <c r="H1152" s="216"/>
    </row>
    <row r="1153" s="200" customFormat="true" ht="18" hidden="false" customHeight="true" outlineLevel="0" collapsed="false">
      <c r="B1153" s="215"/>
      <c r="C1153" s="172"/>
      <c r="D1153" s="217"/>
      <c r="E1153" s="216"/>
      <c r="F1153" s="216"/>
      <c r="H1153" s="216"/>
    </row>
    <row r="1154" s="200" customFormat="true" ht="18" hidden="false" customHeight="true" outlineLevel="0" collapsed="false">
      <c r="B1154" s="215"/>
      <c r="C1154" s="172"/>
      <c r="D1154" s="217"/>
      <c r="E1154" s="216"/>
      <c r="F1154" s="216"/>
      <c r="H1154" s="216"/>
    </row>
    <row r="1155" s="200" customFormat="true" ht="18" hidden="false" customHeight="true" outlineLevel="0" collapsed="false">
      <c r="B1155" s="215"/>
      <c r="C1155" s="172"/>
      <c r="D1155" s="217"/>
      <c r="E1155" s="216"/>
      <c r="F1155" s="216"/>
      <c r="H1155" s="216"/>
    </row>
    <row r="1156" s="200" customFormat="true" ht="18" hidden="false" customHeight="true" outlineLevel="0" collapsed="false">
      <c r="B1156" s="215"/>
      <c r="C1156" s="172"/>
      <c r="D1156" s="217"/>
      <c r="E1156" s="216"/>
      <c r="F1156" s="216"/>
      <c r="H1156" s="216"/>
    </row>
    <row r="1157" s="200" customFormat="true" ht="18" hidden="false" customHeight="true" outlineLevel="0" collapsed="false">
      <c r="B1157" s="215"/>
      <c r="C1157" s="172"/>
      <c r="D1157" s="217"/>
      <c r="E1157" s="216"/>
      <c r="F1157" s="216"/>
      <c r="H1157" s="216"/>
    </row>
    <row r="1158" s="200" customFormat="true" ht="18" hidden="false" customHeight="true" outlineLevel="0" collapsed="false">
      <c r="B1158" s="215"/>
      <c r="C1158" s="172"/>
      <c r="D1158" s="217"/>
      <c r="E1158" s="216"/>
      <c r="F1158" s="216"/>
      <c r="H1158" s="216"/>
    </row>
    <row r="1159" s="200" customFormat="true" ht="18" hidden="false" customHeight="true" outlineLevel="0" collapsed="false">
      <c r="B1159" s="215"/>
      <c r="C1159" s="172"/>
      <c r="D1159" s="217"/>
      <c r="E1159" s="216"/>
      <c r="F1159" s="216"/>
      <c r="H1159" s="216"/>
    </row>
    <row r="1160" s="200" customFormat="true" ht="18" hidden="false" customHeight="true" outlineLevel="0" collapsed="false">
      <c r="B1160" s="215"/>
      <c r="C1160" s="172"/>
      <c r="D1160" s="217"/>
      <c r="E1160" s="216"/>
      <c r="F1160" s="216"/>
      <c r="H1160" s="216"/>
    </row>
    <row r="1161" s="200" customFormat="true" ht="18" hidden="false" customHeight="true" outlineLevel="0" collapsed="false">
      <c r="B1161" s="215"/>
      <c r="C1161" s="172"/>
      <c r="D1161" s="217"/>
      <c r="E1161" s="216"/>
      <c r="F1161" s="216"/>
      <c r="H1161" s="216"/>
    </row>
    <row r="1162" s="200" customFormat="true" ht="18" hidden="false" customHeight="true" outlineLevel="0" collapsed="false">
      <c r="B1162" s="215"/>
      <c r="C1162" s="172"/>
      <c r="D1162" s="217"/>
      <c r="E1162" s="216"/>
      <c r="F1162" s="216"/>
      <c r="H1162" s="216"/>
    </row>
    <row r="1163" s="200" customFormat="true" ht="18" hidden="false" customHeight="true" outlineLevel="0" collapsed="false">
      <c r="B1163" s="215"/>
      <c r="C1163" s="172"/>
      <c r="D1163" s="217"/>
      <c r="E1163" s="216"/>
      <c r="F1163" s="216"/>
      <c r="H1163" s="216"/>
    </row>
    <row r="1164" s="200" customFormat="true" ht="18" hidden="false" customHeight="true" outlineLevel="0" collapsed="false">
      <c r="B1164" s="215"/>
      <c r="C1164" s="172"/>
      <c r="D1164" s="217"/>
      <c r="E1164" s="216"/>
      <c r="F1164" s="216"/>
      <c r="H1164" s="216"/>
    </row>
    <row r="1165" s="200" customFormat="true" ht="18" hidden="false" customHeight="true" outlineLevel="0" collapsed="false">
      <c r="B1165" s="215"/>
      <c r="C1165" s="172"/>
      <c r="D1165" s="217"/>
      <c r="E1165" s="216"/>
      <c r="F1165" s="216"/>
      <c r="H1165" s="216"/>
    </row>
    <row r="1166" s="200" customFormat="true" ht="18" hidden="false" customHeight="true" outlineLevel="0" collapsed="false">
      <c r="B1166" s="215"/>
      <c r="C1166" s="172"/>
      <c r="D1166" s="217"/>
      <c r="E1166" s="216"/>
      <c r="F1166" s="216"/>
      <c r="H1166" s="216"/>
    </row>
    <row r="1167" s="200" customFormat="true" ht="18" hidden="false" customHeight="true" outlineLevel="0" collapsed="false">
      <c r="B1167" s="215"/>
      <c r="C1167" s="172"/>
      <c r="D1167" s="217"/>
      <c r="E1167" s="216"/>
      <c r="F1167" s="216"/>
      <c r="H1167" s="216"/>
    </row>
    <row r="1168" s="200" customFormat="true" ht="18" hidden="false" customHeight="true" outlineLevel="0" collapsed="false">
      <c r="B1168" s="215"/>
      <c r="C1168" s="172"/>
      <c r="D1168" s="217"/>
      <c r="E1168" s="216"/>
      <c r="F1168" s="216"/>
      <c r="H1168" s="216"/>
    </row>
    <row r="1169" s="200" customFormat="true" ht="18" hidden="false" customHeight="true" outlineLevel="0" collapsed="false">
      <c r="B1169" s="215"/>
      <c r="C1169" s="172"/>
      <c r="D1169" s="217"/>
      <c r="E1169" s="216"/>
      <c r="F1169" s="216"/>
      <c r="H1169" s="216"/>
    </row>
    <row r="1170" s="200" customFormat="true" ht="18" hidden="false" customHeight="true" outlineLevel="0" collapsed="false">
      <c r="B1170" s="215"/>
      <c r="C1170" s="172"/>
      <c r="D1170" s="217"/>
      <c r="E1170" s="216"/>
      <c r="F1170" s="216"/>
      <c r="H1170" s="216"/>
    </row>
    <row r="1171" s="200" customFormat="true" ht="18" hidden="false" customHeight="true" outlineLevel="0" collapsed="false">
      <c r="B1171" s="215"/>
      <c r="C1171" s="172"/>
      <c r="D1171" s="217"/>
      <c r="E1171" s="216"/>
      <c r="F1171" s="216"/>
      <c r="H1171" s="216"/>
    </row>
    <row r="1172" s="200" customFormat="true" ht="18" hidden="false" customHeight="true" outlineLevel="0" collapsed="false">
      <c r="B1172" s="215"/>
      <c r="C1172" s="172"/>
      <c r="D1172" s="217"/>
      <c r="E1172" s="216"/>
      <c r="F1172" s="216"/>
      <c r="H1172" s="216"/>
    </row>
    <row r="1173" s="200" customFormat="true" ht="18" hidden="false" customHeight="true" outlineLevel="0" collapsed="false">
      <c r="B1173" s="215"/>
      <c r="C1173" s="172"/>
      <c r="D1173" s="217"/>
      <c r="E1173" s="216"/>
      <c r="F1173" s="216"/>
      <c r="H1173" s="216"/>
    </row>
    <row r="1174" s="200" customFormat="true" ht="18" hidden="false" customHeight="true" outlineLevel="0" collapsed="false">
      <c r="B1174" s="215"/>
      <c r="C1174" s="172"/>
      <c r="D1174" s="217"/>
      <c r="E1174" s="216"/>
      <c r="F1174" s="216"/>
      <c r="H1174" s="216"/>
    </row>
    <row r="1175" s="200" customFormat="true" ht="18" hidden="false" customHeight="true" outlineLevel="0" collapsed="false">
      <c r="B1175" s="215"/>
      <c r="C1175" s="172"/>
      <c r="D1175" s="217"/>
      <c r="E1175" s="216"/>
      <c r="F1175" s="216"/>
      <c r="H1175" s="216"/>
    </row>
    <row r="1176" s="200" customFormat="true" ht="18" hidden="false" customHeight="true" outlineLevel="0" collapsed="false">
      <c r="B1176" s="215"/>
      <c r="C1176" s="172"/>
      <c r="D1176" s="217"/>
      <c r="E1176" s="216"/>
      <c r="F1176" s="216"/>
      <c r="H1176" s="216"/>
    </row>
    <row r="1177" s="200" customFormat="true" ht="18" hidden="false" customHeight="true" outlineLevel="0" collapsed="false">
      <c r="B1177" s="215"/>
      <c r="C1177" s="172"/>
      <c r="D1177" s="217"/>
      <c r="E1177" s="216"/>
      <c r="F1177" s="216"/>
      <c r="H1177" s="216"/>
    </row>
    <row r="1178" s="200" customFormat="true" ht="18" hidden="false" customHeight="true" outlineLevel="0" collapsed="false">
      <c r="B1178" s="215"/>
      <c r="C1178" s="172"/>
      <c r="D1178" s="217"/>
      <c r="E1178" s="216"/>
      <c r="F1178" s="216"/>
      <c r="H1178" s="216"/>
    </row>
    <row r="1179" s="200" customFormat="true" ht="18" hidden="false" customHeight="true" outlineLevel="0" collapsed="false">
      <c r="B1179" s="215"/>
      <c r="C1179" s="172"/>
      <c r="D1179" s="217"/>
      <c r="E1179" s="216"/>
      <c r="F1179" s="216"/>
      <c r="H1179" s="216"/>
    </row>
    <row r="1180" s="200" customFormat="true" ht="18" hidden="false" customHeight="true" outlineLevel="0" collapsed="false">
      <c r="B1180" s="215"/>
      <c r="C1180" s="172"/>
      <c r="D1180" s="217"/>
      <c r="E1180" s="216"/>
      <c r="F1180" s="216"/>
      <c r="H1180" s="216"/>
    </row>
    <row r="1181" s="200" customFormat="true" ht="18" hidden="false" customHeight="true" outlineLevel="0" collapsed="false">
      <c r="B1181" s="215"/>
      <c r="C1181" s="172"/>
      <c r="D1181" s="217"/>
      <c r="E1181" s="216"/>
      <c r="F1181" s="216"/>
      <c r="H1181" s="216"/>
    </row>
    <row r="1182" s="200" customFormat="true" ht="18" hidden="false" customHeight="true" outlineLevel="0" collapsed="false">
      <c r="B1182" s="215"/>
      <c r="C1182" s="172"/>
      <c r="D1182" s="217"/>
      <c r="E1182" s="216"/>
      <c r="F1182" s="216"/>
      <c r="H1182" s="216"/>
    </row>
    <row r="1183" s="200" customFormat="true" ht="18" hidden="false" customHeight="true" outlineLevel="0" collapsed="false">
      <c r="B1183" s="215"/>
      <c r="C1183" s="172"/>
      <c r="D1183" s="217"/>
      <c r="E1183" s="216"/>
      <c r="F1183" s="216"/>
      <c r="H1183" s="216"/>
    </row>
    <row r="1184" s="200" customFormat="true" ht="18" hidden="false" customHeight="true" outlineLevel="0" collapsed="false">
      <c r="B1184" s="215"/>
      <c r="C1184" s="172"/>
      <c r="D1184" s="217"/>
      <c r="E1184" s="216"/>
      <c r="F1184" s="216"/>
      <c r="H1184" s="216"/>
    </row>
    <row r="1185" s="200" customFormat="true" ht="18" hidden="false" customHeight="true" outlineLevel="0" collapsed="false">
      <c r="B1185" s="215"/>
      <c r="C1185" s="172"/>
      <c r="D1185" s="217"/>
      <c r="E1185" s="216"/>
      <c r="F1185" s="216"/>
      <c r="H1185" s="216"/>
    </row>
    <row r="1186" s="200" customFormat="true" ht="18" hidden="false" customHeight="true" outlineLevel="0" collapsed="false">
      <c r="B1186" s="215"/>
      <c r="C1186" s="172"/>
      <c r="D1186" s="217"/>
      <c r="E1186" s="216"/>
      <c r="F1186" s="216"/>
      <c r="H1186" s="216"/>
    </row>
    <row r="1187" s="200" customFormat="true" ht="18" hidden="false" customHeight="true" outlineLevel="0" collapsed="false">
      <c r="B1187" s="215"/>
      <c r="C1187" s="172"/>
      <c r="D1187" s="217"/>
      <c r="E1187" s="216"/>
      <c r="F1187" s="216"/>
      <c r="H1187" s="216"/>
    </row>
    <row r="1188" s="200" customFormat="true" ht="18" hidden="false" customHeight="true" outlineLevel="0" collapsed="false">
      <c r="B1188" s="215"/>
      <c r="C1188" s="172"/>
      <c r="D1188" s="217"/>
      <c r="E1188" s="216"/>
      <c r="F1188" s="216"/>
      <c r="H1188" s="216"/>
    </row>
    <row r="1189" s="200" customFormat="true" ht="18" hidden="false" customHeight="true" outlineLevel="0" collapsed="false">
      <c r="B1189" s="215"/>
      <c r="C1189" s="172"/>
      <c r="D1189" s="217"/>
      <c r="E1189" s="216"/>
      <c r="F1189" s="216"/>
      <c r="H1189" s="216"/>
    </row>
    <row r="1190" s="200" customFormat="true" ht="18" hidden="false" customHeight="true" outlineLevel="0" collapsed="false">
      <c r="B1190" s="215"/>
      <c r="C1190" s="172"/>
      <c r="D1190" s="217"/>
      <c r="E1190" s="216"/>
      <c r="F1190" s="216"/>
      <c r="H1190" s="216"/>
    </row>
    <row r="1191" s="200" customFormat="true" ht="18" hidden="false" customHeight="true" outlineLevel="0" collapsed="false">
      <c r="B1191" s="215"/>
      <c r="C1191" s="172"/>
      <c r="D1191" s="217"/>
      <c r="E1191" s="216"/>
      <c r="F1191" s="216"/>
      <c r="H1191" s="216"/>
    </row>
    <row r="1192" s="200" customFormat="true" ht="18" hidden="false" customHeight="true" outlineLevel="0" collapsed="false">
      <c r="B1192" s="215"/>
      <c r="C1192" s="172"/>
      <c r="D1192" s="217"/>
      <c r="E1192" s="216"/>
      <c r="F1192" s="216"/>
      <c r="H1192" s="216"/>
    </row>
    <row r="1193" s="200" customFormat="true" ht="18" hidden="false" customHeight="true" outlineLevel="0" collapsed="false">
      <c r="B1193" s="215"/>
      <c r="C1193" s="172"/>
      <c r="D1193" s="217"/>
      <c r="E1193" s="216"/>
      <c r="F1193" s="216"/>
      <c r="H1193" s="216"/>
    </row>
    <row r="1194" s="200" customFormat="true" ht="18" hidden="false" customHeight="true" outlineLevel="0" collapsed="false">
      <c r="B1194" s="215"/>
      <c r="C1194" s="172"/>
      <c r="D1194" s="217"/>
      <c r="E1194" s="216"/>
      <c r="F1194" s="216"/>
      <c r="H1194" s="216"/>
    </row>
    <row r="1195" s="200" customFormat="true" ht="18" hidden="false" customHeight="true" outlineLevel="0" collapsed="false">
      <c r="B1195" s="215"/>
      <c r="C1195" s="172"/>
      <c r="D1195" s="217"/>
      <c r="E1195" s="216"/>
      <c r="F1195" s="216"/>
      <c r="H1195" s="216"/>
    </row>
    <row r="1196" s="200" customFormat="true" ht="18" hidden="false" customHeight="true" outlineLevel="0" collapsed="false">
      <c r="B1196" s="215"/>
      <c r="C1196" s="172"/>
      <c r="D1196" s="217"/>
      <c r="E1196" s="216"/>
      <c r="F1196" s="216"/>
      <c r="H1196" s="216"/>
    </row>
    <row r="1197" s="200" customFormat="true" ht="18" hidden="false" customHeight="true" outlineLevel="0" collapsed="false">
      <c r="B1197" s="215"/>
      <c r="C1197" s="172"/>
      <c r="D1197" s="217"/>
      <c r="E1197" s="216"/>
      <c r="F1197" s="216"/>
      <c r="H1197" s="216"/>
    </row>
    <row r="1198" s="200" customFormat="true" ht="18" hidden="false" customHeight="true" outlineLevel="0" collapsed="false">
      <c r="B1198" s="215"/>
      <c r="C1198" s="172"/>
      <c r="D1198" s="217"/>
      <c r="E1198" s="216"/>
      <c r="F1198" s="216"/>
      <c r="H1198" s="216"/>
    </row>
    <row r="1199" s="200" customFormat="true" ht="18" hidden="false" customHeight="true" outlineLevel="0" collapsed="false">
      <c r="B1199" s="215"/>
      <c r="C1199" s="172"/>
      <c r="D1199" s="217"/>
      <c r="E1199" s="216"/>
      <c r="F1199" s="216"/>
      <c r="H1199" s="216"/>
    </row>
    <row r="1200" s="200" customFormat="true" ht="18" hidden="false" customHeight="true" outlineLevel="0" collapsed="false">
      <c r="B1200" s="215"/>
      <c r="C1200" s="172"/>
      <c r="D1200" s="217"/>
      <c r="E1200" s="216"/>
      <c r="F1200" s="216"/>
      <c r="H1200" s="216"/>
    </row>
    <row r="1201" s="200" customFormat="true" ht="18" hidden="false" customHeight="true" outlineLevel="0" collapsed="false">
      <c r="B1201" s="215"/>
      <c r="C1201" s="172"/>
      <c r="D1201" s="217"/>
      <c r="E1201" s="216"/>
      <c r="F1201" s="216"/>
      <c r="H1201" s="216"/>
    </row>
    <row r="1202" s="200" customFormat="true" ht="18" hidden="false" customHeight="true" outlineLevel="0" collapsed="false">
      <c r="B1202" s="215"/>
      <c r="C1202" s="172"/>
      <c r="D1202" s="217"/>
      <c r="E1202" s="216"/>
      <c r="F1202" s="216"/>
      <c r="H1202" s="216"/>
    </row>
    <row r="1203" s="200" customFormat="true" ht="18" hidden="false" customHeight="true" outlineLevel="0" collapsed="false">
      <c r="B1203" s="215"/>
      <c r="C1203" s="172"/>
      <c r="D1203" s="217"/>
      <c r="E1203" s="216"/>
      <c r="F1203" s="216"/>
      <c r="H1203" s="216"/>
    </row>
    <row r="1204" s="200" customFormat="true" ht="18" hidden="false" customHeight="true" outlineLevel="0" collapsed="false">
      <c r="B1204" s="215"/>
      <c r="C1204" s="172"/>
      <c r="D1204" s="217"/>
      <c r="E1204" s="216"/>
      <c r="F1204" s="216"/>
      <c r="H1204" s="216"/>
    </row>
    <row r="1205" s="200" customFormat="true" ht="18" hidden="false" customHeight="true" outlineLevel="0" collapsed="false">
      <c r="B1205" s="215"/>
      <c r="C1205" s="172"/>
      <c r="D1205" s="217"/>
      <c r="E1205" s="216"/>
      <c r="F1205" s="216"/>
      <c r="H1205" s="216"/>
    </row>
    <row r="1206" s="200" customFormat="true" ht="18" hidden="false" customHeight="true" outlineLevel="0" collapsed="false">
      <c r="B1206" s="215"/>
      <c r="C1206" s="172"/>
      <c r="D1206" s="217"/>
      <c r="E1206" s="216"/>
      <c r="F1206" s="216"/>
      <c r="H1206" s="216"/>
    </row>
    <row r="1207" s="200" customFormat="true" ht="18" hidden="false" customHeight="true" outlineLevel="0" collapsed="false">
      <c r="B1207" s="215"/>
      <c r="C1207" s="172"/>
      <c r="D1207" s="217"/>
      <c r="E1207" s="216"/>
      <c r="F1207" s="216"/>
      <c r="H1207" s="216"/>
    </row>
    <row r="1208" s="200" customFormat="true" ht="18" hidden="false" customHeight="true" outlineLevel="0" collapsed="false">
      <c r="B1208" s="215"/>
      <c r="C1208" s="172"/>
      <c r="D1208" s="217"/>
      <c r="E1208" s="216"/>
      <c r="F1208" s="216"/>
      <c r="H1208" s="216"/>
    </row>
    <row r="1209" s="200" customFormat="true" ht="18" hidden="false" customHeight="true" outlineLevel="0" collapsed="false">
      <c r="B1209" s="215"/>
      <c r="C1209" s="172"/>
      <c r="D1209" s="217"/>
      <c r="E1209" s="216"/>
      <c r="F1209" s="216"/>
      <c r="H1209" s="216"/>
    </row>
    <row r="1210" s="200" customFormat="true" ht="18" hidden="false" customHeight="true" outlineLevel="0" collapsed="false">
      <c r="B1210" s="215"/>
      <c r="C1210" s="172"/>
      <c r="D1210" s="217"/>
      <c r="E1210" s="216"/>
      <c r="F1210" s="216"/>
      <c r="H1210" s="216"/>
    </row>
    <row r="1211" s="200" customFormat="true" ht="18" hidden="false" customHeight="true" outlineLevel="0" collapsed="false">
      <c r="B1211" s="215"/>
      <c r="C1211" s="172"/>
      <c r="D1211" s="217"/>
      <c r="E1211" s="216"/>
      <c r="F1211" s="216"/>
      <c r="H1211" s="216"/>
    </row>
    <row r="1212" s="200" customFormat="true" ht="18" hidden="false" customHeight="true" outlineLevel="0" collapsed="false">
      <c r="B1212" s="215"/>
      <c r="C1212" s="172"/>
      <c r="D1212" s="217"/>
      <c r="E1212" s="216"/>
      <c r="F1212" s="216"/>
      <c r="H1212" s="216"/>
    </row>
    <row r="1213" s="200" customFormat="true" ht="18" hidden="false" customHeight="true" outlineLevel="0" collapsed="false">
      <c r="B1213" s="215"/>
      <c r="C1213" s="172"/>
      <c r="D1213" s="217"/>
      <c r="E1213" s="216"/>
      <c r="F1213" s="216"/>
      <c r="H1213" s="216"/>
    </row>
    <row r="1214" s="200" customFormat="true" ht="18" hidden="false" customHeight="true" outlineLevel="0" collapsed="false">
      <c r="B1214" s="215"/>
      <c r="C1214" s="172"/>
      <c r="D1214" s="217"/>
      <c r="E1214" s="216"/>
      <c r="F1214" s="216"/>
      <c r="H1214" s="216"/>
    </row>
    <row r="1215" s="200" customFormat="true" ht="18" hidden="false" customHeight="true" outlineLevel="0" collapsed="false">
      <c r="B1215" s="215"/>
      <c r="C1215" s="172"/>
      <c r="D1215" s="217"/>
      <c r="E1215" s="216"/>
      <c r="F1215" s="216"/>
      <c r="H1215" s="216"/>
    </row>
    <row r="1216" s="200" customFormat="true" ht="18" hidden="false" customHeight="true" outlineLevel="0" collapsed="false">
      <c r="B1216" s="215"/>
      <c r="C1216" s="172"/>
      <c r="D1216" s="217"/>
      <c r="E1216" s="216"/>
      <c r="F1216" s="216"/>
      <c r="H1216" s="216"/>
    </row>
    <row r="1217" s="200" customFormat="true" ht="18" hidden="false" customHeight="true" outlineLevel="0" collapsed="false">
      <c r="B1217" s="215"/>
      <c r="C1217" s="172"/>
      <c r="D1217" s="217"/>
      <c r="E1217" s="216"/>
      <c r="F1217" s="216"/>
      <c r="H1217" s="216"/>
    </row>
    <row r="1218" s="200" customFormat="true" ht="18" hidden="false" customHeight="true" outlineLevel="0" collapsed="false">
      <c r="B1218" s="215"/>
      <c r="C1218" s="172"/>
      <c r="D1218" s="217"/>
      <c r="E1218" s="216"/>
      <c r="F1218" s="216"/>
      <c r="H1218" s="216"/>
    </row>
    <row r="1219" s="200" customFormat="true" ht="18" hidden="false" customHeight="true" outlineLevel="0" collapsed="false">
      <c r="B1219" s="215"/>
      <c r="C1219" s="172"/>
      <c r="D1219" s="217"/>
      <c r="E1219" s="216"/>
      <c r="F1219" s="216"/>
      <c r="H1219" s="216"/>
    </row>
    <row r="1220" s="200" customFormat="true" ht="18" hidden="false" customHeight="true" outlineLevel="0" collapsed="false">
      <c r="B1220" s="215"/>
      <c r="C1220" s="172"/>
      <c r="D1220" s="217"/>
      <c r="E1220" s="216"/>
      <c r="F1220" s="216"/>
      <c r="H1220" s="216"/>
    </row>
    <row r="1221" s="200" customFormat="true" ht="18" hidden="false" customHeight="true" outlineLevel="0" collapsed="false">
      <c r="B1221" s="215"/>
      <c r="C1221" s="172"/>
      <c r="D1221" s="217"/>
      <c r="E1221" s="216"/>
      <c r="F1221" s="216"/>
      <c r="H1221" s="216"/>
    </row>
    <row r="1222" s="200" customFormat="true" ht="18" hidden="false" customHeight="true" outlineLevel="0" collapsed="false">
      <c r="B1222" s="215"/>
      <c r="C1222" s="172"/>
      <c r="D1222" s="217"/>
      <c r="E1222" s="216"/>
      <c r="F1222" s="216"/>
      <c r="H1222" s="216"/>
    </row>
    <row r="1223" s="200" customFormat="true" ht="18" hidden="false" customHeight="true" outlineLevel="0" collapsed="false">
      <c r="B1223" s="215"/>
      <c r="C1223" s="172"/>
      <c r="D1223" s="217"/>
      <c r="E1223" s="216"/>
      <c r="F1223" s="216"/>
      <c r="H1223" s="216"/>
    </row>
    <row r="1224" s="200" customFormat="true" ht="18" hidden="false" customHeight="true" outlineLevel="0" collapsed="false">
      <c r="B1224" s="215"/>
      <c r="C1224" s="172"/>
      <c r="D1224" s="217"/>
      <c r="E1224" s="216"/>
      <c r="F1224" s="216"/>
      <c r="H1224" s="216"/>
    </row>
    <row r="1225" s="200" customFormat="true" ht="18" hidden="false" customHeight="true" outlineLevel="0" collapsed="false">
      <c r="B1225" s="215"/>
      <c r="C1225" s="172"/>
      <c r="D1225" s="217"/>
      <c r="E1225" s="216"/>
      <c r="F1225" s="216"/>
      <c r="H1225" s="216"/>
    </row>
    <row r="1226" s="200" customFormat="true" ht="18" hidden="false" customHeight="true" outlineLevel="0" collapsed="false">
      <c r="B1226" s="215"/>
      <c r="C1226" s="172"/>
      <c r="D1226" s="217"/>
      <c r="E1226" s="216"/>
      <c r="F1226" s="216"/>
      <c r="H1226" s="216"/>
    </row>
    <row r="1227" s="200" customFormat="true" ht="18" hidden="false" customHeight="true" outlineLevel="0" collapsed="false">
      <c r="B1227" s="215"/>
      <c r="C1227" s="172"/>
      <c r="D1227" s="217"/>
      <c r="E1227" s="216"/>
      <c r="F1227" s="216"/>
      <c r="H1227" s="216"/>
    </row>
    <row r="1228" s="200" customFormat="true" ht="18" hidden="false" customHeight="true" outlineLevel="0" collapsed="false">
      <c r="B1228" s="215"/>
      <c r="C1228" s="172"/>
      <c r="D1228" s="217"/>
      <c r="E1228" s="216"/>
      <c r="F1228" s="216"/>
      <c r="H1228" s="216"/>
    </row>
    <row r="1229" s="200" customFormat="true" ht="18" hidden="false" customHeight="true" outlineLevel="0" collapsed="false">
      <c r="B1229" s="215"/>
      <c r="C1229" s="172"/>
      <c r="D1229" s="217"/>
      <c r="E1229" s="216"/>
      <c r="F1229" s="216"/>
      <c r="H1229" s="216"/>
    </row>
    <row r="1230" s="200" customFormat="true" ht="18" hidden="false" customHeight="true" outlineLevel="0" collapsed="false">
      <c r="B1230" s="215"/>
      <c r="C1230" s="172"/>
      <c r="D1230" s="217"/>
      <c r="E1230" s="216"/>
      <c r="F1230" s="216"/>
      <c r="H1230" s="216"/>
    </row>
    <row r="1231" s="200" customFormat="true" ht="18" hidden="false" customHeight="true" outlineLevel="0" collapsed="false">
      <c r="B1231" s="215"/>
      <c r="C1231" s="172"/>
      <c r="D1231" s="217"/>
      <c r="E1231" s="216"/>
      <c r="F1231" s="216"/>
      <c r="H1231" s="216"/>
    </row>
    <row r="1232" s="200" customFormat="true" ht="18" hidden="false" customHeight="true" outlineLevel="0" collapsed="false">
      <c r="B1232" s="215"/>
      <c r="C1232" s="172"/>
      <c r="D1232" s="217"/>
      <c r="E1232" s="216"/>
      <c r="F1232" s="216"/>
      <c r="H1232" s="216"/>
    </row>
    <row r="1233" s="200" customFormat="true" ht="18" hidden="false" customHeight="true" outlineLevel="0" collapsed="false">
      <c r="B1233" s="215"/>
      <c r="C1233" s="172"/>
      <c r="D1233" s="217"/>
      <c r="E1233" s="216"/>
      <c r="F1233" s="216"/>
      <c r="H1233" s="216"/>
    </row>
    <row r="1234" s="200" customFormat="true" ht="18" hidden="false" customHeight="true" outlineLevel="0" collapsed="false">
      <c r="B1234" s="215"/>
      <c r="C1234" s="172"/>
      <c r="D1234" s="217"/>
      <c r="E1234" s="216"/>
      <c r="F1234" s="216"/>
      <c r="H1234" s="216"/>
    </row>
    <row r="1235" s="200" customFormat="true" ht="18" hidden="false" customHeight="true" outlineLevel="0" collapsed="false">
      <c r="B1235" s="215"/>
      <c r="C1235" s="172"/>
      <c r="D1235" s="217"/>
      <c r="E1235" s="216"/>
      <c r="F1235" s="216"/>
      <c r="H1235" s="216"/>
    </row>
    <row r="1236" s="200" customFormat="true" ht="18" hidden="false" customHeight="true" outlineLevel="0" collapsed="false">
      <c r="B1236" s="215"/>
      <c r="C1236" s="172"/>
      <c r="D1236" s="217"/>
      <c r="E1236" s="216"/>
      <c r="F1236" s="216"/>
      <c r="H1236" s="216"/>
    </row>
    <row r="1237" s="200" customFormat="true" ht="18" hidden="false" customHeight="true" outlineLevel="0" collapsed="false">
      <c r="B1237" s="215"/>
      <c r="C1237" s="172"/>
      <c r="D1237" s="217"/>
      <c r="E1237" s="216"/>
      <c r="F1237" s="216"/>
      <c r="H1237" s="216"/>
    </row>
    <row r="1238" s="200" customFormat="true" ht="18" hidden="false" customHeight="true" outlineLevel="0" collapsed="false">
      <c r="B1238" s="215"/>
      <c r="C1238" s="172"/>
      <c r="D1238" s="217"/>
      <c r="E1238" s="216"/>
      <c r="F1238" s="216"/>
      <c r="H1238" s="216"/>
    </row>
    <row r="1239" s="200" customFormat="true" ht="18" hidden="false" customHeight="true" outlineLevel="0" collapsed="false">
      <c r="B1239" s="215"/>
      <c r="C1239" s="172"/>
      <c r="D1239" s="217"/>
      <c r="E1239" s="216"/>
      <c r="F1239" s="216"/>
      <c r="H1239" s="216"/>
    </row>
    <row r="1240" s="200" customFormat="true" ht="18" hidden="false" customHeight="true" outlineLevel="0" collapsed="false">
      <c r="B1240" s="215"/>
      <c r="C1240" s="172"/>
      <c r="D1240" s="217"/>
      <c r="E1240" s="216"/>
      <c r="F1240" s="216"/>
      <c r="H1240" s="216"/>
    </row>
    <row r="1241" s="200" customFormat="true" ht="18" hidden="false" customHeight="true" outlineLevel="0" collapsed="false">
      <c r="B1241" s="215"/>
      <c r="C1241" s="172"/>
      <c r="D1241" s="217"/>
      <c r="E1241" s="216"/>
      <c r="F1241" s="216"/>
      <c r="H1241" s="216"/>
    </row>
    <row r="1242" s="200" customFormat="true" ht="18" hidden="false" customHeight="true" outlineLevel="0" collapsed="false">
      <c r="B1242" s="215"/>
      <c r="C1242" s="172"/>
      <c r="D1242" s="217"/>
      <c r="E1242" s="216"/>
      <c r="F1242" s="216"/>
      <c r="H1242" s="216"/>
    </row>
    <row r="1243" s="200" customFormat="true" ht="18" hidden="false" customHeight="true" outlineLevel="0" collapsed="false">
      <c r="B1243" s="215"/>
      <c r="C1243" s="172"/>
      <c r="D1243" s="217"/>
      <c r="E1243" s="216"/>
      <c r="F1243" s="216"/>
      <c r="H1243" s="216"/>
    </row>
    <row r="1244" s="200" customFormat="true" ht="18" hidden="false" customHeight="true" outlineLevel="0" collapsed="false">
      <c r="B1244" s="215"/>
      <c r="C1244" s="172"/>
      <c r="D1244" s="217"/>
      <c r="E1244" s="216"/>
      <c r="F1244" s="216"/>
      <c r="H1244" s="216"/>
    </row>
    <row r="1245" s="200" customFormat="true" ht="18" hidden="false" customHeight="true" outlineLevel="0" collapsed="false">
      <c r="B1245" s="215"/>
      <c r="C1245" s="172"/>
      <c r="D1245" s="217"/>
      <c r="E1245" s="216"/>
      <c r="F1245" s="216"/>
      <c r="H1245" s="216"/>
    </row>
    <row r="1246" s="200" customFormat="true" ht="18" hidden="false" customHeight="true" outlineLevel="0" collapsed="false">
      <c r="B1246" s="215"/>
      <c r="C1246" s="172"/>
      <c r="D1246" s="217"/>
      <c r="E1246" s="216"/>
      <c r="F1246" s="216"/>
      <c r="H1246" s="216"/>
    </row>
    <row r="1247" s="200" customFormat="true" ht="18" hidden="false" customHeight="true" outlineLevel="0" collapsed="false">
      <c r="B1247" s="215"/>
      <c r="C1247" s="172"/>
      <c r="D1247" s="217"/>
      <c r="E1247" s="216"/>
      <c r="F1247" s="216"/>
      <c r="H1247" s="216"/>
    </row>
    <row r="1248" s="200" customFormat="true" ht="18" hidden="false" customHeight="true" outlineLevel="0" collapsed="false">
      <c r="B1248" s="215"/>
      <c r="C1248" s="172"/>
      <c r="D1248" s="217"/>
      <c r="E1248" s="216"/>
      <c r="F1248" s="216"/>
      <c r="H1248" s="216"/>
    </row>
    <row r="1249" s="200" customFormat="true" ht="18" hidden="false" customHeight="true" outlineLevel="0" collapsed="false">
      <c r="B1249" s="215"/>
      <c r="C1249" s="172"/>
      <c r="D1249" s="217"/>
      <c r="E1249" s="216"/>
      <c r="F1249" s="216"/>
      <c r="H1249" s="216"/>
    </row>
    <row r="1250" s="200" customFormat="true" ht="18" hidden="false" customHeight="true" outlineLevel="0" collapsed="false">
      <c r="B1250" s="215"/>
      <c r="C1250" s="172"/>
      <c r="D1250" s="217"/>
      <c r="E1250" s="216"/>
      <c r="F1250" s="216"/>
      <c r="H1250" s="216"/>
    </row>
    <row r="1251" s="200" customFormat="true" ht="18" hidden="false" customHeight="true" outlineLevel="0" collapsed="false">
      <c r="B1251" s="215"/>
      <c r="C1251" s="172"/>
      <c r="D1251" s="217"/>
      <c r="E1251" s="216"/>
      <c r="F1251" s="216"/>
      <c r="H1251" s="216"/>
    </row>
    <row r="1252" s="200" customFormat="true" ht="18" hidden="false" customHeight="true" outlineLevel="0" collapsed="false">
      <c r="B1252" s="215"/>
      <c r="C1252" s="172"/>
      <c r="D1252" s="217"/>
      <c r="E1252" s="216"/>
      <c r="F1252" s="216"/>
      <c r="H1252" s="216"/>
    </row>
    <row r="1253" s="200" customFormat="true" ht="18" hidden="false" customHeight="true" outlineLevel="0" collapsed="false">
      <c r="B1253" s="215"/>
      <c r="C1253" s="172"/>
      <c r="D1253" s="217"/>
      <c r="E1253" s="216"/>
      <c r="F1253" s="216"/>
      <c r="H1253" s="216"/>
    </row>
    <row r="1254" s="200" customFormat="true" ht="18" hidden="false" customHeight="true" outlineLevel="0" collapsed="false">
      <c r="B1254" s="215"/>
      <c r="C1254" s="172"/>
      <c r="D1254" s="217"/>
      <c r="E1254" s="216"/>
      <c r="F1254" s="216"/>
      <c r="H1254" s="216"/>
    </row>
    <row r="1255" s="200" customFormat="true" ht="18" hidden="false" customHeight="true" outlineLevel="0" collapsed="false">
      <c r="B1255" s="215"/>
      <c r="C1255" s="172"/>
      <c r="D1255" s="217"/>
      <c r="E1255" s="216"/>
      <c r="F1255" s="216"/>
      <c r="H1255" s="216"/>
    </row>
    <row r="1256" s="200" customFormat="true" ht="18" hidden="false" customHeight="true" outlineLevel="0" collapsed="false">
      <c r="B1256" s="215"/>
      <c r="C1256" s="172"/>
      <c r="D1256" s="217"/>
      <c r="E1256" s="216"/>
      <c r="F1256" s="216"/>
      <c r="H1256" s="216"/>
    </row>
    <row r="1257" s="200" customFormat="true" ht="18" hidden="false" customHeight="true" outlineLevel="0" collapsed="false">
      <c r="B1257" s="215"/>
      <c r="C1257" s="172"/>
      <c r="D1257" s="217"/>
      <c r="E1257" s="216"/>
      <c r="F1257" s="216"/>
      <c r="H1257" s="216"/>
    </row>
    <row r="1258" s="200" customFormat="true" ht="18" hidden="false" customHeight="true" outlineLevel="0" collapsed="false">
      <c r="B1258" s="215"/>
      <c r="C1258" s="172"/>
      <c r="D1258" s="217"/>
      <c r="E1258" s="216"/>
      <c r="F1258" s="216"/>
      <c r="H1258" s="216"/>
    </row>
    <row r="1259" s="200" customFormat="true" ht="18" hidden="false" customHeight="true" outlineLevel="0" collapsed="false">
      <c r="B1259" s="215"/>
      <c r="C1259" s="172"/>
      <c r="D1259" s="217"/>
      <c r="E1259" s="216"/>
      <c r="F1259" s="216"/>
      <c r="H1259" s="216"/>
    </row>
    <row r="1260" s="200" customFormat="true" ht="18" hidden="false" customHeight="true" outlineLevel="0" collapsed="false">
      <c r="B1260" s="215"/>
      <c r="C1260" s="172"/>
      <c r="D1260" s="217"/>
      <c r="E1260" s="216"/>
      <c r="F1260" s="216"/>
      <c r="H1260" s="216"/>
    </row>
    <row r="1261" s="200" customFormat="true" ht="18" hidden="false" customHeight="true" outlineLevel="0" collapsed="false">
      <c r="B1261" s="215"/>
      <c r="C1261" s="172"/>
      <c r="D1261" s="217"/>
      <c r="E1261" s="216"/>
      <c r="F1261" s="216"/>
      <c r="H1261" s="216"/>
    </row>
    <row r="1262" s="200" customFormat="true" ht="18" hidden="false" customHeight="true" outlineLevel="0" collapsed="false">
      <c r="B1262" s="215"/>
      <c r="C1262" s="172"/>
      <c r="D1262" s="217"/>
      <c r="E1262" s="216"/>
      <c r="F1262" s="216"/>
      <c r="H1262" s="216"/>
    </row>
    <row r="1263" s="200" customFormat="true" ht="18" hidden="false" customHeight="true" outlineLevel="0" collapsed="false">
      <c r="B1263" s="215"/>
      <c r="C1263" s="172"/>
      <c r="D1263" s="217"/>
      <c r="E1263" s="216"/>
      <c r="F1263" s="216"/>
      <c r="H1263" s="216"/>
    </row>
    <row r="1264" s="200" customFormat="true" ht="18" hidden="false" customHeight="true" outlineLevel="0" collapsed="false">
      <c r="B1264" s="215"/>
      <c r="C1264" s="172"/>
      <c r="D1264" s="217"/>
      <c r="E1264" s="216"/>
      <c r="F1264" s="216"/>
      <c r="H1264" s="216"/>
    </row>
    <row r="1265" s="200" customFormat="true" ht="18" hidden="false" customHeight="true" outlineLevel="0" collapsed="false">
      <c r="B1265" s="215"/>
      <c r="C1265" s="172"/>
      <c r="D1265" s="217"/>
      <c r="E1265" s="216"/>
      <c r="F1265" s="216"/>
      <c r="H1265" s="216"/>
    </row>
    <row r="1266" s="200" customFormat="true" ht="18" hidden="false" customHeight="true" outlineLevel="0" collapsed="false">
      <c r="B1266" s="215"/>
      <c r="C1266" s="172"/>
      <c r="D1266" s="217"/>
      <c r="E1266" s="216"/>
      <c r="F1266" s="216"/>
      <c r="H1266" s="216"/>
    </row>
    <row r="1267" s="200" customFormat="true" ht="18" hidden="false" customHeight="true" outlineLevel="0" collapsed="false">
      <c r="B1267" s="215"/>
      <c r="C1267" s="172"/>
      <c r="D1267" s="217"/>
      <c r="E1267" s="216"/>
      <c r="F1267" s="216"/>
      <c r="H1267" s="216"/>
    </row>
    <row r="1268" s="200" customFormat="true" ht="18" hidden="false" customHeight="true" outlineLevel="0" collapsed="false">
      <c r="B1268" s="215"/>
      <c r="C1268" s="172"/>
      <c r="D1268" s="217"/>
      <c r="E1268" s="216"/>
      <c r="F1268" s="216"/>
      <c r="H1268" s="216"/>
    </row>
    <row r="1269" s="200" customFormat="true" ht="18" hidden="false" customHeight="true" outlineLevel="0" collapsed="false">
      <c r="B1269" s="215"/>
      <c r="C1269" s="172"/>
      <c r="D1269" s="217"/>
      <c r="E1269" s="216"/>
      <c r="F1269" s="216"/>
      <c r="H1269" s="216"/>
    </row>
    <row r="1270" s="200" customFormat="true" ht="18" hidden="false" customHeight="true" outlineLevel="0" collapsed="false">
      <c r="B1270" s="215"/>
      <c r="C1270" s="172"/>
      <c r="D1270" s="217"/>
      <c r="E1270" s="216"/>
      <c r="F1270" s="216"/>
      <c r="H1270" s="216"/>
    </row>
    <row r="1271" s="200" customFormat="true" ht="18" hidden="false" customHeight="true" outlineLevel="0" collapsed="false">
      <c r="B1271" s="215"/>
      <c r="C1271" s="172"/>
      <c r="D1271" s="217"/>
      <c r="E1271" s="216"/>
      <c r="F1271" s="216"/>
      <c r="H1271" s="216"/>
    </row>
    <row r="1272" s="200" customFormat="true" ht="18" hidden="false" customHeight="true" outlineLevel="0" collapsed="false">
      <c r="B1272" s="215"/>
      <c r="C1272" s="172"/>
      <c r="D1272" s="217"/>
      <c r="E1272" s="216"/>
      <c r="F1272" s="216"/>
      <c r="H1272" s="216"/>
    </row>
    <row r="1273" s="200" customFormat="true" ht="18" hidden="false" customHeight="true" outlineLevel="0" collapsed="false">
      <c r="B1273" s="215"/>
      <c r="C1273" s="172"/>
      <c r="D1273" s="217"/>
      <c r="E1273" s="216"/>
      <c r="F1273" s="216"/>
      <c r="H1273" s="216"/>
    </row>
    <row r="1274" s="200" customFormat="true" ht="18" hidden="false" customHeight="true" outlineLevel="0" collapsed="false">
      <c r="B1274" s="215"/>
      <c r="C1274" s="172"/>
      <c r="D1274" s="217"/>
      <c r="E1274" s="216"/>
      <c r="F1274" s="216"/>
      <c r="H1274" s="216"/>
    </row>
    <row r="1275" s="200" customFormat="true" ht="18" hidden="false" customHeight="true" outlineLevel="0" collapsed="false">
      <c r="B1275" s="215"/>
      <c r="C1275" s="172"/>
      <c r="D1275" s="217"/>
      <c r="E1275" s="216"/>
      <c r="F1275" s="216"/>
      <c r="H1275" s="216"/>
    </row>
    <row r="1276" s="200" customFormat="true" ht="18" hidden="false" customHeight="true" outlineLevel="0" collapsed="false">
      <c r="B1276" s="215"/>
      <c r="C1276" s="172"/>
      <c r="D1276" s="217"/>
      <c r="E1276" s="216"/>
      <c r="F1276" s="216"/>
      <c r="H1276" s="216"/>
    </row>
    <row r="1277" s="200" customFormat="true" ht="18" hidden="false" customHeight="true" outlineLevel="0" collapsed="false">
      <c r="B1277" s="215"/>
      <c r="C1277" s="172"/>
      <c r="D1277" s="217"/>
      <c r="E1277" s="216"/>
      <c r="F1277" s="216"/>
      <c r="H1277" s="216"/>
    </row>
    <row r="1278" s="200" customFormat="true" ht="18" hidden="false" customHeight="true" outlineLevel="0" collapsed="false">
      <c r="B1278" s="215"/>
      <c r="C1278" s="172"/>
      <c r="D1278" s="217"/>
      <c r="E1278" s="216"/>
      <c r="F1278" s="216"/>
      <c r="H1278" s="216"/>
    </row>
    <row r="1279" s="200" customFormat="true" ht="18" hidden="false" customHeight="true" outlineLevel="0" collapsed="false">
      <c r="B1279" s="215"/>
      <c r="C1279" s="172"/>
      <c r="D1279" s="217"/>
      <c r="E1279" s="216"/>
      <c r="F1279" s="216"/>
      <c r="H1279" s="216"/>
    </row>
    <row r="1280" s="200" customFormat="true" ht="18" hidden="false" customHeight="true" outlineLevel="0" collapsed="false">
      <c r="B1280" s="215"/>
      <c r="C1280" s="172"/>
      <c r="D1280" s="217"/>
      <c r="E1280" s="216"/>
      <c r="F1280" s="216"/>
      <c r="H1280" s="216"/>
    </row>
    <row r="1281" s="200" customFormat="true" ht="18" hidden="false" customHeight="true" outlineLevel="0" collapsed="false">
      <c r="B1281" s="215"/>
      <c r="C1281" s="172"/>
      <c r="D1281" s="217"/>
      <c r="E1281" s="216"/>
      <c r="F1281" s="216"/>
      <c r="H1281" s="216"/>
    </row>
    <row r="1282" s="200" customFormat="true" ht="18" hidden="false" customHeight="true" outlineLevel="0" collapsed="false">
      <c r="B1282" s="215"/>
      <c r="C1282" s="172"/>
      <c r="D1282" s="217"/>
      <c r="E1282" s="216"/>
      <c r="F1282" s="216"/>
      <c r="H1282" s="216"/>
    </row>
    <row r="1283" s="200" customFormat="true" ht="18" hidden="false" customHeight="true" outlineLevel="0" collapsed="false">
      <c r="B1283" s="215"/>
      <c r="C1283" s="172"/>
      <c r="D1283" s="217"/>
      <c r="E1283" s="216"/>
      <c r="F1283" s="216"/>
      <c r="H1283" s="216"/>
    </row>
    <row r="1284" s="200" customFormat="true" ht="18" hidden="false" customHeight="true" outlineLevel="0" collapsed="false">
      <c r="B1284" s="215"/>
      <c r="C1284" s="172"/>
      <c r="D1284" s="217"/>
      <c r="E1284" s="216"/>
      <c r="F1284" s="216"/>
      <c r="H1284" s="216"/>
    </row>
    <row r="1285" s="200" customFormat="true" ht="18" hidden="false" customHeight="true" outlineLevel="0" collapsed="false">
      <c r="B1285" s="215"/>
      <c r="C1285" s="172"/>
      <c r="D1285" s="217"/>
      <c r="E1285" s="216"/>
      <c r="F1285" s="216"/>
      <c r="H1285" s="216"/>
    </row>
    <row r="1286" s="200" customFormat="true" ht="18" hidden="false" customHeight="true" outlineLevel="0" collapsed="false">
      <c r="B1286" s="215"/>
      <c r="C1286" s="172"/>
      <c r="D1286" s="217"/>
      <c r="E1286" s="216"/>
      <c r="F1286" s="216"/>
      <c r="H1286" s="216"/>
    </row>
    <row r="1287" s="200" customFormat="true" ht="18" hidden="false" customHeight="true" outlineLevel="0" collapsed="false">
      <c r="B1287" s="215"/>
      <c r="C1287" s="172"/>
      <c r="D1287" s="217"/>
      <c r="E1287" s="216"/>
      <c r="F1287" s="216"/>
      <c r="H1287" s="216"/>
    </row>
    <row r="1288" s="200" customFormat="true" ht="18" hidden="false" customHeight="true" outlineLevel="0" collapsed="false">
      <c r="B1288" s="215"/>
      <c r="C1288" s="172"/>
      <c r="D1288" s="217"/>
      <c r="E1288" s="216"/>
      <c r="F1288" s="216"/>
      <c r="H1288" s="216"/>
    </row>
    <row r="1289" s="200" customFormat="true" ht="18" hidden="false" customHeight="true" outlineLevel="0" collapsed="false">
      <c r="B1289" s="215"/>
      <c r="C1289" s="172"/>
      <c r="D1289" s="217"/>
      <c r="E1289" s="216"/>
      <c r="F1289" s="216"/>
      <c r="H1289" s="216"/>
    </row>
    <row r="1290" s="200" customFormat="true" ht="18" hidden="false" customHeight="true" outlineLevel="0" collapsed="false">
      <c r="B1290" s="215"/>
      <c r="C1290" s="172"/>
      <c r="D1290" s="217"/>
      <c r="E1290" s="216"/>
      <c r="F1290" s="216"/>
      <c r="H1290" s="216"/>
    </row>
    <row r="1291" s="200" customFormat="true" ht="18" hidden="false" customHeight="true" outlineLevel="0" collapsed="false">
      <c r="B1291" s="215"/>
      <c r="C1291" s="172"/>
      <c r="D1291" s="217"/>
      <c r="E1291" s="216"/>
      <c r="F1291" s="216"/>
      <c r="H1291" s="216"/>
    </row>
    <row r="1292" s="200" customFormat="true" ht="18" hidden="false" customHeight="true" outlineLevel="0" collapsed="false">
      <c r="B1292" s="215"/>
      <c r="C1292" s="172"/>
      <c r="D1292" s="217"/>
      <c r="E1292" s="216"/>
      <c r="F1292" s="216"/>
      <c r="H1292" s="216"/>
    </row>
    <row r="1293" s="200" customFormat="true" ht="18" hidden="false" customHeight="true" outlineLevel="0" collapsed="false">
      <c r="B1293" s="215"/>
      <c r="C1293" s="172"/>
      <c r="D1293" s="217"/>
      <c r="E1293" s="216"/>
      <c r="F1293" s="216"/>
      <c r="H1293" s="216"/>
    </row>
    <row r="1294" s="200" customFormat="true" ht="18" hidden="false" customHeight="true" outlineLevel="0" collapsed="false">
      <c r="B1294" s="215"/>
      <c r="C1294" s="172"/>
      <c r="D1294" s="217"/>
      <c r="E1294" s="216"/>
      <c r="F1294" s="216"/>
      <c r="H1294" s="216"/>
    </row>
    <row r="1295" s="200" customFormat="true" ht="18" hidden="false" customHeight="true" outlineLevel="0" collapsed="false">
      <c r="B1295" s="215"/>
      <c r="C1295" s="172"/>
      <c r="D1295" s="217"/>
      <c r="E1295" s="216"/>
      <c r="F1295" s="216"/>
      <c r="H1295" s="216"/>
    </row>
    <row r="1296" s="200" customFormat="true" ht="18" hidden="false" customHeight="true" outlineLevel="0" collapsed="false">
      <c r="B1296" s="215"/>
      <c r="C1296" s="172"/>
      <c r="D1296" s="217"/>
      <c r="E1296" s="216"/>
      <c r="F1296" s="216"/>
      <c r="H1296" s="216"/>
    </row>
    <row r="1297" s="200" customFormat="true" ht="18" hidden="false" customHeight="true" outlineLevel="0" collapsed="false">
      <c r="B1297" s="215"/>
      <c r="C1297" s="172"/>
      <c r="D1297" s="217"/>
      <c r="E1297" s="216"/>
      <c r="F1297" s="216"/>
      <c r="H1297" s="216"/>
    </row>
    <row r="1298" s="200" customFormat="true" ht="18" hidden="false" customHeight="true" outlineLevel="0" collapsed="false">
      <c r="B1298" s="215"/>
      <c r="C1298" s="172"/>
      <c r="D1298" s="217"/>
      <c r="E1298" s="216"/>
      <c r="F1298" s="216"/>
      <c r="H1298" s="216"/>
    </row>
    <row r="1299" s="200" customFormat="true" ht="18" hidden="false" customHeight="true" outlineLevel="0" collapsed="false">
      <c r="B1299" s="215"/>
      <c r="C1299" s="172"/>
      <c r="D1299" s="217"/>
      <c r="E1299" s="216"/>
      <c r="F1299" s="216"/>
      <c r="H1299" s="216"/>
    </row>
    <row r="1300" s="200" customFormat="true" ht="18" hidden="false" customHeight="true" outlineLevel="0" collapsed="false">
      <c r="B1300" s="215"/>
      <c r="C1300" s="172"/>
      <c r="D1300" s="217"/>
      <c r="E1300" s="216"/>
      <c r="F1300" s="216"/>
      <c r="H1300" s="216"/>
    </row>
    <row r="1301" s="200" customFormat="true" ht="18" hidden="false" customHeight="true" outlineLevel="0" collapsed="false">
      <c r="B1301" s="215"/>
      <c r="C1301" s="172"/>
      <c r="D1301" s="217"/>
      <c r="E1301" s="216"/>
      <c r="F1301" s="216"/>
      <c r="H1301" s="216"/>
    </row>
    <row r="1302" customFormat="false" ht="18" hidden="false" customHeight="true" outlineLevel="0" collapsed="false"/>
    <row r="1303" customFormat="false" ht="18" hidden="false" customHeight="true" outlineLevel="0" collapsed="false"/>
    <row r="1304" customFormat="false" ht="18" hidden="false" customHeight="true" outlineLevel="0" collapsed="false"/>
    <row r="1305" customFormat="false" ht="18" hidden="false" customHeight="true" outlineLevel="0" collapsed="false"/>
    <row r="1306" customFormat="false" ht="18" hidden="false" customHeight="true" outlineLevel="0" collapsed="false"/>
    <row r="1307" customFormat="false" ht="18" hidden="false" customHeight="true" outlineLevel="0" collapsed="false"/>
    <row r="1308" customFormat="false" ht="18" hidden="false" customHeight="true" outlineLevel="0" collapsed="false"/>
    <row r="1309" customFormat="false" ht="18" hidden="false" customHeight="true" outlineLevel="0" collapsed="false"/>
    <row r="1310" customFormat="false" ht="18" hidden="false" customHeight="true" outlineLevel="0" collapsed="false"/>
    <row r="1311" customFormat="false" ht="18" hidden="false" customHeight="true" outlineLevel="0" collapsed="false"/>
    <row r="1312" customFormat="false" ht="18" hidden="false" customHeight="true" outlineLevel="0" collapsed="false"/>
    <row r="1313" customFormat="false" ht="18" hidden="false" customHeight="true" outlineLevel="0" collapsed="false"/>
    <row r="1314" customFormat="false" ht="18" hidden="false" customHeight="true" outlineLevel="0" collapsed="false"/>
    <row r="1315" customFormat="false" ht="18" hidden="false" customHeight="true" outlineLevel="0" collapsed="false"/>
    <row r="1316" customFormat="false" ht="18" hidden="false" customHeight="true" outlineLevel="0" collapsed="false"/>
    <row r="1317" customFormat="false" ht="18" hidden="false" customHeight="true" outlineLevel="0" collapsed="false"/>
    <row r="1318" customFormat="false" ht="18" hidden="false" customHeight="true" outlineLevel="0" collapsed="false"/>
    <row r="1319" customFormat="false" ht="18" hidden="false" customHeight="true" outlineLevel="0" collapsed="false"/>
    <row r="1320" customFormat="false" ht="18" hidden="false" customHeight="true" outlineLevel="0" collapsed="false"/>
    <row r="1321" customFormat="false" ht="18" hidden="false" customHeight="true" outlineLevel="0" collapsed="false"/>
    <row r="1322" customFormat="false" ht="18" hidden="false" customHeight="true" outlineLevel="0" collapsed="false"/>
    <row r="1323" customFormat="false" ht="18" hidden="false" customHeight="true" outlineLevel="0" collapsed="false"/>
    <row r="1324" customFormat="false" ht="18" hidden="false" customHeight="true" outlineLevel="0" collapsed="false"/>
    <row r="1325" customFormat="false" ht="18" hidden="false" customHeight="true" outlineLevel="0" collapsed="false"/>
    <row r="1326" customFormat="false" ht="18" hidden="false" customHeight="true" outlineLevel="0" collapsed="false"/>
    <row r="1327" customFormat="false" ht="18" hidden="false" customHeight="true" outlineLevel="0" collapsed="false"/>
    <row r="1328" customFormat="false" ht="18" hidden="false" customHeight="true" outlineLevel="0" collapsed="false"/>
    <row r="1329" customFormat="false" ht="18" hidden="false" customHeight="true" outlineLevel="0" collapsed="false"/>
    <row r="1330" customFormat="false" ht="18" hidden="false" customHeight="true" outlineLevel="0" collapsed="false"/>
    <row r="1331" customFormat="false" ht="18" hidden="false" customHeight="true" outlineLevel="0" collapsed="false"/>
    <row r="1332" customFormat="false" ht="18" hidden="false" customHeight="true" outlineLevel="0" collapsed="false"/>
    <row r="1333" customFormat="false" ht="18" hidden="false" customHeight="true" outlineLevel="0" collapsed="false"/>
    <row r="1334" customFormat="false" ht="18" hidden="false" customHeight="true" outlineLevel="0" collapsed="false"/>
    <row r="1335" customFormat="false" ht="18" hidden="false" customHeight="true" outlineLevel="0" collapsed="false"/>
    <row r="1336" customFormat="false" ht="18" hidden="false" customHeight="true" outlineLevel="0" collapsed="false"/>
    <row r="1337" customFormat="false" ht="18" hidden="false" customHeight="true" outlineLevel="0" collapsed="false"/>
    <row r="1338" customFormat="false" ht="18" hidden="false" customHeight="true" outlineLevel="0" collapsed="false"/>
    <row r="1339" customFormat="false" ht="18" hidden="false" customHeight="true" outlineLevel="0" collapsed="false"/>
    <row r="1340" customFormat="false" ht="18" hidden="false" customHeight="true" outlineLevel="0" collapsed="false"/>
    <row r="1341" customFormat="false" ht="18" hidden="false" customHeight="true" outlineLevel="0" collapsed="false"/>
    <row r="1342" customFormat="false" ht="18" hidden="false" customHeight="true" outlineLevel="0" collapsed="false"/>
    <row r="1343" customFormat="false" ht="18" hidden="false" customHeight="true" outlineLevel="0" collapsed="false"/>
    <row r="1344" customFormat="false" ht="18" hidden="false" customHeight="true" outlineLevel="0" collapsed="false"/>
    <row r="1345" customFormat="false" ht="18" hidden="false" customHeight="true" outlineLevel="0" collapsed="false"/>
    <row r="1346" customFormat="false" ht="18" hidden="false" customHeight="true" outlineLevel="0" collapsed="false"/>
    <row r="1347" customFormat="false" ht="18" hidden="false" customHeight="true" outlineLevel="0" collapsed="false"/>
    <row r="1348" customFormat="false" ht="18" hidden="false" customHeight="true" outlineLevel="0" collapsed="false"/>
    <row r="1349" customFormat="false" ht="18" hidden="false" customHeight="true" outlineLevel="0" collapsed="false"/>
    <row r="1350" customFormat="false" ht="18" hidden="false" customHeight="true" outlineLevel="0" collapsed="false"/>
    <row r="1351" customFormat="false" ht="18" hidden="false" customHeight="true" outlineLevel="0" collapsed="false"/>
    <row r="1352" customFormat="false" ht="18" hidden="false" customHeight="true" outlineLevel="0" collapsed="false"/>
    <row r="1353" customFormat="false" ht="18" hidden="false" customHeight="true" outlineLevel="0" collapsed="false"/>
    <row r="1354" customFormat="false" ht="18" hidden="false" customHeight="true" outlineLevel="0" collapsed="false"/>
    <row r="1355" customFormat="false" ht="18" hidden="false" customHeight="true" outlineLevel="0" collapsed="false"/>
    <row r="1356" customFormat="false" ht="18" hidden="false" customHeight="true" outlineLevel="0" collapsed="false"/>
    <row r="1357" customFormat="false" ht="18" hidden="false" customHeight="true" outlineLevel="0" collapsed="false"/>
    <row r="1358" customFormat="false" ht="18" hidden="false" customHeight="true" outlineLevel="0" collapsed="false"/>
    <row r="1359" customFormat="false" ht="18" hidden="false" customHeight="true" outlineLevel="0" collapsed="false"/>
    <row r="1360" customFormat="false" ht="18" hidden="false" customHeight="true" outlineLevel="0" collapsed="false"/>
    <row r="1361" customFormat="false" ht="18" hidden="false" customHeight="true" outlineLevel="0" collapsed="false"/>
    <row r="1362" customFormat="false" ht="18" hidden="false" customHeight="true" outlineLevel="0" collapsed="false"/>
    <row r="1363" customFormat="false" ht="18" hidden="false" customHeight="true" outlineLevel="0" collapsed="false"/>
    <row r="1364" customFormat="false" ht="18" hidden="false" customHeight="true" outlineLevel="0" collapsed="false"/>
    <row r="1365" customFormat="false" ht="18" hidden="false" customHeight="true" outlineLevel="0" collapsed="false"/>
    <row r="1366" customFormat="false" ht="18" hidden="false" customHeight="true" outlineLevel="0" collapsed="false"/>
    <row r="1367" customFormat="false" ht="18" hidden="false" customHeight="true" outlineLevel="0" collapsed="false"/>
    <row r="1368" customFormat="false" ht="18" hidden="false" customHeight="true" outlineLevel="0" collapsed="false"/>
    <row r="1369" customFormat="false" ht="18" hidden="false" customHeight="true" outlineLevel="0" collapsed="false"/>
    <row r="1370" customFormat="false" ht="18" hidden="false" customHeight="true" outlineLevel="0" collapsed="false"/>
    <row r="1371" customFormat="false" ht="18" hidden="false" customHeight="true" outlineLevel="0" collapsed="false"/>
    <row r="1372" customFormat="false" ht="18" hidden="false" customHeight="true" outlineLevel="0" collapsed="false"/>
    <row r="1373" customFormat="false" ht="18" hidden="false" customHeight="true" outlineLevel="0" collapsed="false"/>
    <row r="1374" customFormat="false" ht="18" hidden="false" customHeight="true" outlineLevel="0" collapsed="false"/>
    <row r="1375" customFormat="false" ht="18" hidden="false" customHeight="true" outlineLevel="0" collapsed="false"/>
    <row r="1376" customFormat="false" ht="18" hidden="false" customHeight="true" outlineLevel="0" collapsed="false"/>
    <row r="1377" customFormat="false" ht="18" hidden="false" customHeight="true" outlineLevel="0" collapsed="false"/>
    <row r="1378" customFormat="false" ht="18" hidden="false" customHeight="true" outlineLevel="0" collapsed="false"/>
    <row r="1379" customFormat="false" ht="18" hidden="false" customHeight="true" outlineLevel="0" collapsed="false"/>
    <row r="1380" customFormat="false" ht="18" hidden="false" customHeight="true" outlineLevel="0" collapsed="false"/>
    <row r="1381" customFormat="false" ht="18" hidden="false" customHeight="true" outlineLevel="0" collapsed="false"/>
    <row r="1382" customFormat="false" ht="18" hidden="false" customHeight="true" outlineLevel="0" collapsed="false"/>
    <row r="1383" customFormat="false" ht="18" hidden="false" customHeight="true" outlineLevel="0" collapsed="false"/>
    <row r="1384" customFormat="false" ht="18" hidden="false" customHeight="true" outlineLevel="0" collapsed="false"/>
    <row r="1385" customFormat="false" ht="18" hidden="false" customHeight="true" outlineLevel="0" collapsed="false"/>
    <row r="1386" customFormat="false" ht="18" hidden="false" customHeight="true" outlineLevel="0" collapsed="false"/>
    <row r="1387" customFormat="false" ht="18" hidden="false" customHeight="true" outlineLevel="0" collapsed="false"/>
    <row r="1388" customFormat="false" ht="18" hidden="false" customHeight="true" outlineLevel="0" collapsed="false"/>
    <row r="1389" customFormat="false" ht="18" hidden="false" customHeight="true" outlineLevel="0" collapsed="false"/>
    <row r="1390" customFormat="false" ht="18" hidden="false" customHeight="true" outlineLevel="0" collapsed="false"/>
    <row r="1391" customFormat="false" ht="18" hidden="false" customHeight="true" outlineLevel="0" collapsed="false"/>
    <row r="1392" customFormat="false" ht="18" hidden="false" customHeight="true" outlineLevel="0" collapsed="false"/>
    <row r="1393" customFormat="false" ht="18" hidden="false" customHeight="true" outlineLevel="0" collapsed="false"/>
    <row r="1394" customFormat="false" ht="18" hidden="false" customHeight="true" outlineLevel="0" collapsed="false"/>
    <row r="1395" customFormat="false" ht="18" hidden="false" customHeight="true" outlineLevel="0" collapsed="false"/>
    <row r="1396" customFormat="false" ht="18" hidden="false" customHeight="true" outlineLevel="0" collapsed="false"/>
    <row r="1397" customFormat="false" ht="18" hidden="false" customHeight="true" outlineLevel="0" collapsed="false"/>
    <row r="1398" customFormat="false" ht="18" hidden="false" customHeight="true" outlineLevel="0" collapsed="false"/>
    <row r="1399" customFormat="false" ht="18" hidden="false" customHeight="true" outlineLevel="0" collapsed="false"/>
    <row r="1400" customFormat="false" ht="18" hidden="false" customHeight="true" outlineLevel="0" collapsed="false"/>
    <row r="1401" customFormat="false" ht="18" hidden="false" customHeight="true" outlineLevel="0" collapsed="false"/>
    <row r="1402" customFormat="false" ht="18" hidden="false" customHeight="true" outlineLevel="0" collapsed="false"/>
    <row r="1403" customFormat="false" ht="18" hidden="false" customHeight="true" outlineLevel="0" collapsed="false"/>
    <row r="1404" customFormat="false" ht="18" hidden="false" customHeight="true" outlineLevel="0" collapsed="false"/>
    <row r="1405" customFormat="false" ht="18" hidden="false" customHeight="true" outlineLevel="0" collapsed="false"/>
    <row r="1406" customFormat="false" ht="18" hidden="false" customHeight="true" outlineLevel="0" collapsed="false"/>
    <row r="1407" customFormat="false" ht="18" hidden="false" customHeight="true" outlineLevel="0" collapsed="false"/>
    <row r="1408" customFormat="false" ht="18" hidden="false" customHeight="true" outlineLevel="0" collapsed="false"/>
    <row r="1409" customFormat="false" ht="18" hidden="false" customHeight="true" outlineLevel="0" collapsed="false"/>
    <row r="1410" customFormat="false" ht="18" hidden="false" customHeight="true" outlineLevel="0" collapsed="false"/>
    <row r="1411" customFormat="false" ht="18" hidden="false" customHeight="true" outlineLevel="0" collapsed="false"/>
    <row r="1412" customFormat="false" ht="18" hidden="false" customHeight="true" outlineLevel="0" collapsed="false"/>
    <row r="1413" customFormat="false" ht="18" hidden="false" customHeight="true" outlineLevel="0" collapsed="false"/>
    <row r="1414" customFormat="false" ht="18" hidden="false" customHeight="true" outlineLevel="0" collapsed="false"/>
    <row r="1415" customFormat="false" ht="18" hidden="false" customHeight="true" outlineLevel="0" collapsed="false"/>
    <row r="1416" customFormat="false" ht="18" hidden="false" customHeight="true" outlineLevel="0" collapsed="false"/>
    <row r="1417" customFormat="false" ht="18" hidden="false" customHeight="true" outlineLevel="0" collapsed="false"/>
    <row r="1418" customFormat="false" ht="18" hidden="false" customHeight="true" outlineLevel="0" collapsed="false"/>
    <row r="1419" customFormat="false" ht="18" hidden="false" customHeight="true" outlineLevel="0" collapsed="false"/>
    <row r="1420" customFormat="false" ht="18" hidden="false" customHeight="true" outlineLevel="0" collapsed="false"/>
    <row r="1421" customFormat="false" ht="18" hidden="false" customHeight="true" outlineLevel="0" collapsed="false"/>
    <row r="1422" customFormat="false" ht="18" hidden="false" customHeight="true" outlineLevel="0" collapsed="false"/>
    <row r="1423" customFormat="false" ht="18" hidden="false" customHeight="true" outlineLevel="0" collapsed="false"/>
    <row r="1424" customFormat="false" ht="18" hidden="false" customHeight="true" outlineLevel="0" collapsed="false"/>
    <row r="1425" customFormat="false" ht="18" hidden="false" customHeight="true" outlineLevel="0" collapsed="false"/>
    <row r="1426" customFormat="false" ht="18" hidden="false" customHeight="true" outlineLevel="0" collapsed="false"/>
    <row r="1427" customFormat="false" ht="18" hidden="false" customHeight="true" outlineLevel="0" collapsed="false"/>
    <row r="1428" customFormat="false" ht="18" hidden="false" customHeight="true" outlineLevel="0" collapsed="false"/>
    <row r="1429" customFormat="false" ht="18" hidden="false" customHeight="true" outlineLevel="0" collapsed="false"/>
    <row r="1430" customFormat="false" ht="18" hidden="false" customHeight="true" outlineLevel="0" collapsed="false"/>
    <row r="1431" customFormat="false" ht="18" hidden="false" customHeight="true" outlineLevel="0" collapsed="false"/>
    <row r="1432" customFormat="false" ht="18" hidden="false" customHeight="true" outlineLevel="0" collapsed="false"/>
    <row r="1433" customFormat="false" ht="18" hidden="false" customHeight="true" outlineLevel="0" collapsed="false"/>
    <row r="1434" customFormat="false" ht="18" hidden="false" customHeight="true" outlineLevel="0" collapsed="false"/>
    <row r="1435" customFormat="false" ht="18" hidden="false" customHeight="true" outlineLevel="0" collapsed="false"/>
    <row r="1436" customFormat="false" ht="18" hidden="false" customHeight="true" outlineLevel="0" collapsed="false"/>
    <row r="1437" customFormat="false" ht="18" hidden="false" customHeight="true" outlineLevel="0" collapsed="false"/>
    <row r="1438" customFormat="false" ht="18" hidden="false" customHeight="true" outlineLevel="0" collapsed="false"/>
    <row r="1439" customFormat="false" ht="18" hidden="false" customHeight="true" outlineLevel="0" collapsed="false"/>
    <row r="1440" customFormat="false" ht="18" hidden="false" customHeight="true" outlineLevel="0" collapsed="false"/>
    <row r="1441" customFormat="false" ht="18" hidden="false" customHeight="true" outlineLevel="0" collapsed="false"/>
    <row r="1442" customFormat="false" ht="18" hidden="false" customHeight="true" outlineLevel="0" collapsed="false"/>
    <row r="1443" customFormat="false" ht="18" hidden="false" customHeight="true" outlineLevel="0" collapsed="false"/>
    <row r="1444" customFormat="false" ht="18" hidden="false" customHeight="true" outlineLevel="0" collapsed="false"/>
    <row r="1445" customFormat="false" ht="18" hidden="false" customHeight="true" outlineLevel="0" collapsed="false"/>
    <row r="1446" customFormat="false" ht="18" hidden="false" customHeight="true" outlineLevel="0" collapsed="false"/>
    <row r="1447" customFormat="false" ht="18" hidden="false" customHeight="true" outlineLevel="0" collapsed="false"/>
    <row r="1448" customFormat="false" ht="18" hidden="false" customHeight="true" outlineLevel="0" collapsed="false"/>
    <row r="1449" customFormat="false" ht="18" hidden="false" customHeight="true" outlineLevel="0" collapsed="false"/>
    <row r="1450" customFormat="false" ht="18" hidden="false" customHeight="true" outlineLevel="0" collapsed="false"/>
    <row r="1451" customFormat="false" ht="18" hidden="false" customHeight="true" outlineLevel="0" collapsed="false"/>
    <row r="1452" customFormat="false" ht="18" hidden="false" customHeight="true" outlineLevel="0" collapsed="false"/>
    <row r="1453" customFormat="false" ht="18" hidden="false" customHeight="true" outlineLevel="0" collapsed="false"/>
    <row r="1454" customFormat="false" ht="18" hidden="false" customHeight="true" outlineLevel="0" collapsed="false"/>
    <row r="1455" customFormat="false" ht="18" hidden="false" customHeight="true" outlineLevel="0" collapsed="false"/>
    <row r="1456" customFormat="false" ht="18" hidden="false" customHeight="true" outlineLevel="0" collapsed="false"/>
    <row r="1457" customFormat="false" ht="18" hidden="false" customHeight="true" outlineLevel="0" collapsed="false"/>
    <row r="1458" customFormat="false" ht="18" hidden="false" customHeight="true" outlineLevel="0" collapsed="false"/>
    <row r="1459" customFormat="false" ht="18" hidden="false" customHeight="true" outlineLevel="0" collapsed="false"/>
    <row r="1460" customFormat="false" ht="18" hidden="false" customHeight="true" outlineLevel="0" collapsed="false"/>
    <row r="1461" customFormat="false" ht="18" hidden="false" customHeight="true" outlineLevel="0" collapsed="false"/>
    <row r="1462" customFormat="false" ht="18" hidden="false" customHeight="true" outlineLevel="0" collapsed="false"/>
    <row r="1463" customFormat="false" ht="18" hidden="false" customHeight="true" outlineLevel="0" collapsed="false"/>
    <row r="1464" customFormat="false" ht="18" hidden="false" customHeight="true" outlineLevel="0" collapsed="false"/>
    <row r="1465" customFormat="false" ht="18" hidden="false" customHeight="true" outlineLevel="0" collapsed="false"/>
    <row r="1466" customFormat="false" ht="18" hidden="false" customHeight="true" outlineLevel="0" collapsed="false"/>
    <row r="1467" customFormat="false" ht="18" hidden="false" customHeight="true" outlineLevel="0" collapsed="false"/>
    <row r="1468" customFormat="false" ht="18" hidden="false" customHeight="true" outlineLevel="0" collapsed="false"/>
    <row r="1469" customFormat="false" ht="18" hidden="false" customHeight="true" outlineLevel="0" collapsed="false"/>
    <row r="1470" customFormat="false" ht="18" hidden="false" customHeight="true" outlineLevel="0" collapsed="false"/>
    <row r="1471" customFormat="false" ht="18" hidden="false" customHeight="true" outlineLevel="0" collapsed="false"/>
    <row r="1472" customFormat="false" ht="18" hidden="false" customHeight="true" outlineLevel="0" collapsed="false"/>
    <row r="1473" customFormat="false" ht="18" hidden="false" customHeight="true" outlineLevel="0" collapsed="false"/>
    <row r="1474" customFormat="false" ht="18" hidden="false" customHeight="true" outlineLevel="0" collapsed="false"/>
    <row r="1475" customFormat="false" ht="18" hidden="false" customHeight="true" outlineLevel="0" collapsed="false"/>
    <row r="1476" customFormat="false" ht="18" hidden="false" customHeight="true" outlineLevel="0" collapsed="false"/>
    <row r="1477" customFormat="false" ht="18" hidden="false" customHeight="true" outlineLevel="0" collapsed="false"/>
    <row r="1478" customFormat="false" ht="18" hidden="false" customHeight="true" outlineLevel="0" collapsed="false"/>
    <row r="1479" customFormat="false" ht="18" hidden="false" customHeight="true" outlineLevel="0" collapsed="false"/>
    <row r="1480" customFormat="false" ht="18" hidden="false" customHeight="true" outlineLevel="0" collapsed="false"/>
    <row r="1481" customFormat="false" ht="18" hidden="false" customHeight="true" outlineLevel="0" collapsed="false"/>
    <row r="1482" customFormat="false" ht="18" hidden="false" customHeight="true" outlineLevel="0" collapsed="false"/>
    <row r="1483" customFormat="false" ht="18" hidden="false" customHeight="true" outlineLevel="0" collapsed="false"/>
    <row r="1484" customFormat="false" ht="18" hidden="false" customHeight="true" outlineLevel="0" collapsed="false"/>
    <row r="1485" customFormat="false" ht="18" hidden="false" customHeight="true" outlineLevel="0" collapsed="false"/>
    <row r="1486" customFormat="false" ht="18" hidden="false" customHeight="true" outlineLevel="0" collapsed="false"/>
    <row r="1487" customFormat="false" ht="18" hidden="false" customHeight="true" outlineLevel="0" collapsed="false"/>
    <row r="1488" customFormat="false" ht="18" hidden="false" customHeight="true" outlineLevel="0" collapsed="false"/>
    <row r="1489" customFormat="false" ht="18" hidden="false" customHeight="true" outlineLevel="0" collapsed="false"/>
    <row r="1490" customFormat="false" ht="18" hidden="false" customHeight="true" outlineLevel="0" collapsed="false"/>
    <row r="1491" customFormat="false" ht="18" hidden="false" customHeight="true" outlineLevel="0" collapsed="false"/>
    <row r="1492" customFormat="false" ht="18" hidden="false" customHeight="true" outlineLevel="0" collapsed="false"/>
    <row r="1493" customFormat="false" ht="18" hidden="false" customHeight="true" outlineLevel="0" collapsed="false"/>
    <row r="1494" customFormat="false" ht="18" hidden="false" customHeight="true" outlineLevel="0" collapsed="false"/>
    <row r="1495" customFormat="false" ht="18" hidden="false" customHeight="true" outlineLevel="0" collapsed="false"/>
    <row r="1496" customFormat="false" ht="18" hidden="false" customHeight="true" outlineLevel="0" collapsed="false"/>
    <row r="1497" customFormat="false" ht="18" hidden="false" customHeight="true" outlineLevel="0" collapsed="false"/>
    <row r="1498" customFormat="false" ht="18" hidden="false" customHeight="true" outlineLevel="0" collapsed="false"/>
    <row r="1499" customFormat="false" ht="18" hidden="false" customHeight="true" outlineLevel="0" collapsed="false"/>
    <row r="1500" customFormat="false" ht="18" hidden="false" customHeight="true" outlineLevel="0" collapsed="false"/>
    <row r="1501" customFormat="false" ht="18" hidden="false" customHeight="true" outlineLevel="0" collapsed="false"/>
    <row r="1502" customFormat="false" ht="18" hidden="false" customHeight="true" outlineLevel="0" collapsed="false"/>
    <row r="1503" customFormat="false" ht="18" hidden="false" customHeight="true" outlineLevel="0" collapsed="false"/>
    <row r="1504" customFormat="false" ht="18" hidden="false" customHeight="true" outlineLevel="0" collapsed="false"/>
    <row r="1505" customFormat="false" ht="18" hidden="false" customHeight="true" outlineLevel="0" collapsed="false"/>
    <row r="1506" customFormat="false" ht="18" hidden="false" customHeight="true" outlineLevel="0" collapsed="false"/>
    <row r="1507" customFormat="false" ht="18" hidden="false" customHeight="true" outlineLevel="0" collapsed="false"/>
    <row r="1508" customFormat="false" ht="18" hidden="false" customHeight="true" outlineLevel="0" collapsed="false"/>
    <row r="1509" customFormat="false" ht="18" hidden="false" customHeight="true" outlineLevel="0" collapsed="false"/>
    <row r="1510" customFormat="false" ht="18" hidden="false" customHeight="true" outlineLevel="0" collapsed="false"/>
    <row r="1511" customFormat="false" ht="18" hidden="false" customHeight="true" outlineLevel="0" collapsed="false"/>
    <row r="1512" customFormat="false" ht="18" hidden="false" customHeight="true" outlineLevel="0" collapsed="false"/>
    <row r="1513" customFormat="false" ht="18" hidden="false" customHeight="true" outlineLevel="0" collapsed="false"/>
    <row r="1514" customFormat="false" ht="18" hidden="false" customHeight="true" outlineLevel="0" collapsed="false"/>
    <row r="1515" customFormat="false" ht="18" hidden="false" customHeight="true" outlineLevel="0" collapsed="false"/>
    <row r="1516" customFormat="false" ht="18" hidden="false" customHeight="true" outlineLevel="0" collapsed="false"/>
    <row r="1517" customFormat="false" ht="18" hidden="false" customHeight="true" outlineLevel="0" collapsed="false"/>
    <row r="1518" customFormat="false" ht="18" hidden="false" customHeight="true" outlineLevel="0" collapsed="false"/>
    <row r="1519" customFormat="false" ht="18" hidden="false" customHeight="true" outlineLevel="0" collapsed="false"/>
    <row r="1520" customFormat="false" ht="18" hidden="false" customHeight="true" outlineLevel="0" collapsed="false"/>
    <row r="1521" customFormat="false" ht="18" hidden="false" customHeight="true" outlineLevel="0" collapsed="false"/>
    <row r="1522" customFormat="false" ht="18" hidden="false" customHeight="true" outlineLevel="0" collapsed="false"/>
    <row r="1523" customFormat="false" ht="18" hidden="false" customHeight="true" outlineLevel="0" collapsed="false"/>
    <row r="1524" customFormat="false" ht="18" hidden="false" customHeight="true" outlineLevel="0" collapsed="false"/>
    <row r="1525" customFormat="false" ht="18" hidden="false" customHeight="true" outlineLevel="0" collapsed="false"/>
    <row r="1526" customFormat="false" ht="18" hidden="false" customHeight="true" outlineLevel="0" collapsed="false"/>
    <row r="1527" customFormat="false" ht="18" hidden="false" customHeight="true" outlineLevel="0" collapsed="false"/>
    <row r="1528" customFormat="false" ht="18" hidden="false" customHeight="true" outlineLevel="0" collapsed="false"/>
    <row r="1529" customFormat="false" ht="18" hidden="false" customHeight="true" outlineLevel="0" collapsed="false"/>
    <row r="1530" customFormat="false" ht="18" hidden="false" customHeight="true" outlineLevel="0" collapsed="false"/>
    <row r="1531" customFormat="false" ht="18" hidden="false" customHeight="true" outlineLevel="0" collapsed="false"/>
    <row r="1532" customFormat="false" ht="18" hidden="false" customHeight="true" outlineLevel="0" collapsed="false"/>
    <row r="1533" customFormat="false" ht="18" hidden="false" customHeight="true" outlineLevel="0" collapsed="false"/>
    <row r="1534" customFormat="false" ht="18" hidden="false" customHeight="true" outlineLevel="0" collapsed="false"/>
    <row r="1535" customFormat="false" ht="18" hidden="false" customHeight="true" outlineLevel="0" collapsed="false"/>
    <row r="1536" customFormat="false" ht="18" hidden="false" customHeight="true" outlineLevel="0" collapsed="false"/>
    <row r="1537" customFormat="false" ht="18" hidden="false" customHeight="true" outlineLevel="0" collapsed="false"/>
    <row r="1538" customFormat="false" ht="18" hidden="false" customHeight="true" outlineLevel="0" collapsed="false"/>
    <row r="1539" customFormat="false" ht="18" hidden="false" customHeight="true" outlineLevel="0" collapsed="false"/>
  </sheetData>
  <mergeCells count="8">
    <mergeCell ref="B4:B5"/>
    <mergeCell ref="C4:C5"/>
    <mergeCell ref="D4:D5"/>
    <mergeCell ref="E4:E5"/>
    <mergeCell ref="F4:F5"/>
    <mergeCell ref="G4:G5"/>
    <mergeCell ref="H4:H5"/>
    <mergeCell ref="I4:I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6" activeCellId="0" sqref="E6"/>
    </sheetView>
  </sheetViews>
  <sheetFormatPr defaultColWidth="10.6796875" defaultRowHeight="15" zeroHeight="false" outlineLevelRow="0" outlineLevelCol="0"/>
  <cols>
    <col collapsed="false" customWidth="true" hidden="false" outlineLevel="0" max="4" min="4" style="163" width="13"/>
    <col collapsed="false" customWidth="true" hidden="false" outlineLevel="0" max="5" min="5" style="163" width="40.57"/>
    <col collapsed="false" customWidth="true" hidden="false" outlineLevel="0" max="10" min="10" style="163" width="12.71"/>
    <col collapsed="false" customWidth="true" hidden="false" outlineLevel="0" max="12" min="12" style="163" width="39.29"/>
    <col collapsed="false" customWidth="true" hidden="false" outlineLevel="0" max="13" min="13" style="163" width="12.71"/>
  </cols>
  <sheetData>
    <row r="1" customFormat="false" ht="15" hidden="false" customHeight="false" outlineLevel="0" collapsed="false"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customFormat="false" ht="15" hidden="false" customHeight="false" outlineLevel="0" collapsed="false">
      <c r="B2" s="219"/>
      <c r="C2" s="219"/>
      <c r="D2" s="219"/>
      <c r="E2" s="219"/>
      <c r="F2" s="219"/>
      <c r="G2" s="219"/>
      <c r="H2" s="219"/>
      <c r="I2" s="219"/>
      <c r="J2" s="219"/>
      <c r="K2" s="219"/>
    </row>
    <row r="3" customFormat="false" ht="15" hidden="false" customHeight="false" outlineLevel="0" collapsed="false">
      <c r="B3" s="220" t="s">
        <v>836</v>
      </c>
      <c r="C3" s="220"/>
      <c r="D3" s="220"/>
      <c r="E3" s="220"/>
      <c r="F3" s="220"/>
      <c r="G3" s="220"/>
      <c r="H3" s="220"/>
      <c r="I3" s="220"/>
      <c r="J3" s="220"/>
      <c r="K3" s="220"/>
    </row>
    <row r="4" customFormat="false" ht="15" hidden="false" customHeight="false" outlineLevel="0" collapsed="false">
      <c r="B4" s="220"/>
      <c r="C4" s="220"/>
      <c r="D4" s="220"/>
      <c r="E4" s="220"/>
      <c r="F4" s="220"/>
      <c r="G4" s="220"/>
      <c r="H4" s="220"/>
      <c r="I4" s="220"/>
      <c r="J4" s="220"/>
      <c r="K4" s="220"/>
    </row>
    <row r="5" customFormat="false" ht="15" hidden="false" customHeight="false" outlineLevel="0" collapsed="false">
      <c r="B5" s="219"/>
      <c r="C5" s="219"/>
      <c r="D5" s="219"/>
      <c r="E5" s="219"/>
      <c r="F5" s="219"/>
      <c r="G5" s="219"/>
      <c r="H5" s="219"/>
      <c r="I5" s="219"/>
      <c r="J5" s="219"/>
      <c r="K5" s="219"/>
    </row>
    <row r="6" customFormat="false" ht="23.25" hidden="false" customHeight="true" outlineLevel="0" collapsed="false">
      <c r="B6" s="219"/>
      <c r="C6" s="219"/>
      <c r="D6" s="221" t="s">
        <v>837</v>
      </c>
      <c r="E6" s="222" t="s">
        <v>838</v>
      </c>
      <c r="F6" s="223"/>
      <c r="G6" s="223"/>
      <c r="H6" s="223"/>
      <c r="I6" s="224" t="s">
        <v>839</v>
      </c>
      <c r="J6" s="224"/>
      <c r="K6" s="219"/>
    </row>
    <row r="7" customFormat="false" ht="15" hidden="false" customHeight="false" outlineLevel="0" collapsed="false">
      <c r="B7" s="219"/>
      <c r="C7" s="219"/>
      <c r="D7" s="221" t="s">
        <v>840</v>
      </c>
      <c r="E7" s="222" t="s">
        <v>841</v>
      </c>
      <c r="F7" s="223"/>
      <c r="G7" s="223"/>
      <c r="H7" s="223"/>
      <c r="I7" s="225" t="s">
        <v>842</v>
      </c>
      <c r="J7" s="226" t="n">
        <v>45474</v>
      </c>
      <c r="K7" s="219"/>
    </row>
    <row r="8" customFormat="false" ht="19.5" hidden="false" customHeight="true" outlineLevel="0" collapsed="false">
      <c r="B8" s="219"/>
      <c r="C8" s="219"/>
      <c r="D8" s="221" t="s">
        <v>843</v>
      </c>
      <c r="E8" s="222" t="s">
        <v>844</v>
      </c>
      <c r="F8" s="223"/>
      <c r="G8" s="223"/>
      <c r="H8" s="223"/>
      <c r="I8" s="225" t="s">
        <v>845</v>
      </c>
      <c r="J8" s="226" t="n">
        <v>45565</v>
      </c>
      <c r="K8" s="219"/>
    </row>
    <row r="9" customFormat="false" ht="15" hidden="false" customHeight="false" outlineLevel="0" collapsed="false">
      <c r="B9" s="219"/>
      <c r="C9" s="219"/>
      <c r="D9" s="221" t="s">
        <v>846</v>
      </c>
      <c r="E9" s="222" t="s">
        <v>847</v>
      </c>
      <c r="F9" s="223"/>
      <c r="G9" s="223"/>
      <c r="H9" s="223"/>
      <c r="I9" s="224" t="s">
        <v>848</v>
      </c>
      <c r="J9" s="224"/>
      <c r="K9" s="219"/>
    </row>
    <row r="10" customFormat="false" ht="20.25" hidden="false" customHeight="true" outlineLevel="0" collapsed="false">
      <c r="B10" s="219"/>
      <c r="C10" s="219"/>
      <c r="D10" s="219"/>
      <c r="E10" s="219"/>
      <c r="F10" s="219"/>
      <c r="G10" s="219"/>
      <c r="H10" s="219"/>
      <c r="I10" s="224" t="s">
        <v>849</v>
      </c>
      <c r="J10" s="224"/>
      <c r="K10" s="219"/>
    </row>
    <row r="11" customFormat="false" ht="15" hidden="false" customHeight="false" outlineLevel="0" collapsed="false">
      <c r="B11" s="219"/>
      <c r="C11" s="219"/>
      <c r="D11" s="219"/>
      <c r="E11" s="219"/>
      <c r="F11" s="219"/>
      <c r="G11" s="219"/>
      <c r="H11" s="219"/>
      <c r="I11" s="219"/>
      <c r="J11" s="219"/>
      <c r="K11" s="219"/>
    </row>
    <row r="12" customFormat="false" ht="15" hidden="false" customHeight="false" outlineLevel="0" collapsed="false"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customFormat="false" ht="37.3" hidden="false" customHeight="true" outlineLevel="0" collapsed="false">
      <c r="B13" s="227" t="s">
        <v>4</v>
      </c>
      <c r="C13" s="228" t="s">
        <v>850</v>
      </c>
      <c r="D13" s="228"/>
      <c r="E13" s="228"/>
      <c r="F13" s="229" t="s">
        <v>17</v>
      </c>
      <c r="G13" s="230" t="s">
        <v>851</v>
      </c>
      <c r="H13" s="231" t="s">
        <v>852</v>
      </c>
      <c r="I13" s="232" t="s">
        <v>26</v>
      </c>
      <c r="J13" s="233" t="s">
        <v>27</v>
      </c>
      <c r="K13" s="233" t="s">
        <v>28</v>
      </c>
    </row>
    <row r="14" customFormat="false" ht="15" hidden="false" customHeight="true" outlineLevel="0" collapsed="false">
      <c r="B14" s="227" t="s">
        <v>853</v>
      </c>
      <c r="C14" s="227"/>
      <c r="D14" s="227"/>
      <c r="E14" s="227"/>
      <c r="F14" s="227"/>
      <c r="G14" s="227"/>
      <c r="H14" s="227"/>
      <c r="I14" s="227"/>
      <c r="J14" s="227"/>
      <c r="K14" s="227"/>
    </row>
    <row r="15" customFormat="false" ht="15.75" hidden="false" customHeight="true" outlineLevel="0" collapsed="false">
      <c r="B15" s="234" t="n">
        <v>1</v>
      </c>
      <c r="C15" s="235" t="s">
        <v>335</v>
      </c>
      <c r="D15" s="235" t="s">
        <v>336</v>
      </c>
      <c r="E15" s="236" t="s">
        <v>33</v>
      </c>
      <c r="F15" s="237" t="n">
        <v>137953.74</v>
      </c>
      <c r="G15" s="238" t="n">
        <v>13380.2375</v>
      </c>
      <c r="H15" s="239" t="n">
        <v>24914.0839</v>
      </c>
      <c r="I15" s="239"/>
      <c r="J15" s="240" t="n">
        <f aca="false">+F15-G15-H15</f>
        <v>99659.4186</v>
      </c>
      <c r="K15" s="241" t="s">
        <v>35</v>
      </c>
    </row>
    <row r="16" customFormat="false" ht="15.75" hidden="false" customHeight="true" outlineLevel="0" collapsed="false">
      <c r="B16" s="234" t="n">
        <v>2</v>
      </c>
      <c r="C16" s="235" t="s">
        <v>337</v>
      </c>
      <c r="D16" s="235" t="s">
        <v>338</v>
      </c>
      <c r="E16" s="236" t="s">
        <v>36</v>
      </c>
      <c r="F16" s="237" t="n">
        <v>182460.69</v>
      </c>
      <c r="G16" s="238" t="n">
        <v>17937.7005</v>
      </c>
      <c r="H16" s="239" t="n">
        <v>34178.4851</v>
      </c>
      <c r="I16" s="239"/>
      <c r="J16" s="240" t="n">
        <f aca="false">+F16-G16-H16</f>
        <v>130344.5044</v>
      </c>
      <c r="K16" s="241" t="s">
        <v>35</v>
      </c>
    </row>
    <row r="17" customFormat="false" ht="15.75" hidden="false" customHeight="true" outlineLevel="0" collapsed="false">
      <c r="B17" s="234" t="n">
        <v>3</v>
      </c>
      <c r="C17" s="235" t="s">
        <v>339</v>
      </c>
      <c r="D17" s="235" t="s">
        <v>340</v>
      </c>
      <c r="E17" s="236" t="s">
        <v>38</v>
      </c>
      <c r="F17" s="237" t="n">
        <v>138590.58</v>
      </c>
      <c r="G17" s="238" t="n">
        <v>13443.9215</v>
      </c>
      <c r="H17" s="239" t="n">
        <v>25041.4519</v>
      </c>
      <c r="I17" s="239"/>
      <c r="J17" s="240" t="n">
        <f aca="false">+F17-G17-H17</f>
        <v>100105.2066</v>
      </c>
      <c r="K17" s="241" t="s">
        <v>35</v>
      </c>
    </row>
    <row r="18" customFormat="false" ht="15.75" hidden="false" customHeight="true" outlineLevel="0" collapsed="false">
      <c r="B18" s="234" t="n">
        <v>4</v>
      </c>
      <c r="C18" s="235" t="s">
        <v>341</v>
      </c>
      <c r="D18" s="235" t="s">
        <v>342</v>
      </c>
      <c r="E18" s="236" t="s">
        <v>39</v>
      </c>
      <c r="F18" s="237" t="n">
        <v>138590.58</v>
      </c>
      <c r="G18" s="238" t="n">
        <v>13443.9215</v>
      </c>
      <c r="H18" s="239" t="n">
        <v>25041.4519</v>
      </c>
      <c r="I18" s="239"/>
      <c r="J18" s="240" t="n">
        <f aca="false">+F18-G18-H18</f>
        <v>100105.2066</v>
      </c>
      <c r="K18" s="241" t="s">
        <v>35</v>
      </c>
    </row>
    <row r="19" customFormat="false" ht="15.75" hidden="false" customHeight="true" outlineLevel="0" collapsed="false">
      <c r="B19" s="234" t="n">
        <v>5</v>
      </c>
      <c r="C19" s="235" t="s">
        <v>343</v>
      </c>
      <c r="D19" s="235" t="s">
        <v>344</v>
      </c>
      <c r="E19" s="242" t="s">
        <v>40</v>
      </c>
      <c r="F19" s="237" t="n">
        <v>90167.34</v>
      </c>
      <c r="G19" s="238" t="n">
        <v>8601.5975</v>
      </c>
      <c r="H19" s="239" t="n">
        <v>15356.8039</v>
      </c>
      <c r="I19" s="239"/>
      <c r="J19" s="240" t="n">
        <f aca="false">+F19-G19-H19</f>
        <v>66208.9386</v>
      </c>
      <c r="K19" s="241" t="s">
        <v>35</v>
      </c>
    </row>
    <row r="20" customFormat="false" ht="15.75" hidden="false" customHeight="true" outlineLevel="0" collapsed="false">
      <c r="B20" s="234" t="n">
        <v>6</v>
      </c>
      <c r="C20" s="235" t="s">
        <v>345</v>
      </c>
      <c r="D20" s="235" t="s">
        <v>346</v>
      </c>
      <c r="E20" s="236" t="s">
        <v>42</v>
      </c>
      <c r="F20" s="237" t="n">
        <v>102240.37</v>
      </c>
      <c r="G20" s="238" t="n">
        <v>9720.1885</v>
      </c>
      <c r="H20" s="239" t="n">
        <v>17469.7891</v>
      </c>
      <c r="I20" s="239"/>
      <c r="J20" s="240" t="n">
        <f aca="false">+F20-G20-H20</f>
        <v>75050.3924</v>
      </c>
      <c r="K20" s="241" t="s">
        <v>35</v>
      </c>
    </row>
    <row r="21" customFormat="false" ht="15.75" hidden="false" customHeight="true" outlineLevel="0" collapsed="false">
      <c r="B21" s="234" t="n">
        <v>7</v>
      </c>
      <c r="C21" s="235" t="s">
        <v>347</v>
      </c>
      <c r="D21" s="235" t="s">
        <v>348</v>
      </c>
      <c r="E21" s="236" t="s">
        <v>44</v>
      </c>
      <c r="F21" s="237" t="n">
        <v>172514.65</v>
      </c>
      <c r="G21" s="238" t="n">
        <v>16923.6845</v>
      </c>
      <c r="H21" s="239" t="n">
        <v>32123.2763</v>
      </c>
      <c r="I21" s="239"/>
      <c r="J21" s="240" t="n">
        <f aca="false">+F21-G21-H21</f>
        <v>123467.6892</v>
      </c>
      <c r="K21" s="241" t="s">
        <v>35</v>
      </c>
    </row>
    <row r="22" customFormat="false" ht="15" hidden="false" customHeight="false" outlineLevel="0" collapsed="false">
      <c r="B22" s="243"/>
      <c r="C22" s="244"/>
      <c r="D22" s="244"/>
      <c r="E22" s="245" t="s">
        <v>854</v>
      </c>
      <c r="F22" s="246" t="n">
        <f aca="false">SUM(F15:F21)</f>
        <v>962517.95</v>
      </c>
      <c r="G22" s="246" t="n">
        <f aca="false">SUM(G15:G21)</f>
        <v>93451.2515</v>
      </c>
      <c r="H22" s="246" t="n">
        <f aca="false">SUM(H15:H21)</f>
        <v>174125.3421</v>
      </c>
      <c r="I22" s="246"/>
      <c r="J22" s="246" t="n">
        <f aca="false">SUM(J15:J21)</f>
        <v>694941.3564</v>
      </c>
      <c r="K22" s="246" t="n">
        <f aca="false">SUM(K15:K21)</f>
        <v>0</v>
      </c>
    </row>
    <row r="23" customFormat="false" ht="15" hidden="false" customHeight="false" outlineLevel="0" collapsed="false">
      <c r="B23" s="243"/>
      <c r="C23" s="244"/>
      <c r="D23" s="244"/>
      <c r="E23" s="247"/>
      <c r="F23" s="248"/>
      <c r="G23" s="249"/>
      <c r="H23" s="249"/>
      <c r="I23" s="249"/>
      <c r="J23" s="248"/>
      <c r="K23" s="250"/>
    </row>
    <row r="24" customFormat="false" ht="37.3" hidden="false" customHeight="true" outlineLevel="0" collapsed="false">
      <c r="B24" s="227" t="s">
        <v>4</v>
      </c>
      <c r="C24" s="228" t="s">
        <v>850</v>
      </c>
      <c r="D24" s="228"/>
      <c r="E24" s="228"/>
      <c r="F24" s="229" t="s">
        <v>17</v>
      </c>
      <c r="G24" s="230" t="s">
        <v>851</v>
      </c>
      <c r="H24" s="231" t="s">
        <v>852</v>
      </c>
      <c r="I24" s="232" t="s">
        <v>26</v>
      </c>
      <c r="J24" s="233" t="s">
        <v>27</v>
      </c>
      <c r="K24" s="233" t="s">
        <v>28</v>
      </c>
    </row>
    <row r="25" customFormat="false" ht="15" hidden="false" customHeight="true" outlineLevel="0" collapsed="false">
      <c r="B25" s="227" t="s">
        <v>855</v>
      </c>
      <c r="C25" s="227"/>
      <c r="D25" s="227"/>
      <c r="E25" s="227"/>
      <c r="F25" s="227"/>
      <c r="G25" s="227"/>
      <c r="H25" s="227"/>
      <c r="I25" s="227"/>
      <c r="J25" s="227"/>
      <c r="K25" s="227"/>
    </row>
    <row r="26" customFormat="false" ht="17.25" hidden="false" customHeight="true" outlineLevel="0" collapsed="false">
      <c r="B26" s="251" t="n">
        <v>8</v>
      </c>
      <c r="C26" s="252" t="s">
        <v>349</v>
      </c>
      <c r="D26" s="252" t="s">
        <v>350</v>
      </c>
      <c r="E26" s="253" t="s">
        <v>46</v>
      </c>
      <c r="F26" s="237" t="n">
        <v>89450.51</v>
      </c>
      <c r="G26" s="238" t="n">
        <v>8393.025</v>
      </c>
      <c r="H26" s="239" t="n">
        <v>14748.0136</v>
      </c>
      <c r="I26" s="239"/>
      <c r="J26" s="240" t="n">
        <v>66309.4714</v>
      </c>
      <c r="K26" s="254" t="s">
        <v>35</v>
      </c>
    </row>
    <row r="27" customFormat="false" ht="17.25" hidden="false" customHeight="true" outlineLevel="0" collapsed="false">
      <c r="B27" s="255" t="n">
        <v>9</v>
      </c>
      <c r="C27" s="235" t="s">
        <v>351</v>
      </c>
      <c r="D27" s="235" t="s">
        <v>352</v>
      </c>
      <c r="E27" s="242" t="s">
        <v>48</v>
      </c>
      <c r="F27" s="237" t="n">
        <v>88067.44</v>
      </c>
      <c r="G27" s="238" t="n">
        <v>8313.491</v>
      </c>
      <c r="H27" s="239" t="n">
        <v>14671.2278</v>
      </c>
      <c r="I27" s="239"/>
      <c r="J27" s="240" t="n">
        <v>65082.7212</v>
      </c>
      <c r="K27" s="256" t="s">
        <v>35</v>
      </c>
    </row>
    <row r="28" customFormat="false" ht="17.25" hidden="false" customHeight="true" outlineLevel="0" collapsed="false">
      <c r="B28" s="255" t="n">
        <v>10</v>
      </c>
      <c r="C28" s="235" t="s">
        <v>353</v>
      </c>
      <c r="D28" s="235" t="s">
        <v>354</v>
      </c>
      <c r="E28" s="242" t="s">
        <v>49</v>
      </c>
      <c r="F28" s="237" t="n">
        <v>93201.66</v>
      </c>
      <c r="G28" s="238" t="n">
        <v>8791.704</v>
      </c>
      <c r="H28" s="239" t="n">
        <v>15578.3612</v>
      </c>
      <c r="I28" s="239"/>
      <c r="J28" s="240" t="n">
        <v>68831.5948</v>
      </c>
      <c r="K28" s="256" t="s">
        <v>35</v>
      </c>
    </row>
    <row r="29" customFormat="false" ht="17.25" hidden="false" customHeight="true" outlineLevel="0" collapsed="false">
      <c r="B29" s="255" t="n">
        <v>11</v>
      </c>
      <c r="C29" s="235" t="s">
        <v>355</v>
      </c>
      <c r="D29" s="235" t="s">
        <v>356</v>
      </c>
      <c r="E29" s="242" t="s">
        <v>50</v>
      </c>
      <c r="F29" s="237" t="n">
        <v>93980.57</v>
      </c>
      <c r="G29" s="238" t="n">
        <v>8769.2705</v>
      </c>
      <c r="H29" s="239" t="n">
        <v>15367.968</v>
      </c>
      <c r="I29" s="239"/>
      <c r="J29" s="240" t="n">
        <v>69843.3315</v>
      </c>
      <c r="K29" s="256" t="s">
        <v>35</v>
      </c>
    </row>
    <row r="30" customFormat="false" ht="17.25" hidden="false" customHeight="true" outlineLevel="0" collapsed="false">
      <c r="B30" s="251" t="n">
        <v>12</v>
      </c>
      <c r="C30" s="235" t="s">
        <v>357</v>
      </c>
      <c r="D30" s="235" t="s">
        <v>358</v>
      </c>
      <c r="E30" s="236" t="s">
        <v>51</v>
      </c>
      <c r="F30" s="237" t="n">
        <v>73139.53</v>
      </c>
      <c r="G30" s="238" t="n">
        <v>6782.451</v>
      </c>
      <c r="H30" s="239" t="n">
        <v>11555.5992</v>
      </c>
      <c r="I30" s="239"/>
      <c r="J30" s="237" t="n">
        <v>54801.4798</v>
      </c>
      <c r="K30" s="241" t="s">
        <v>35</v>
      </c>
    </row>
    <row r="31" customFormat="false" ht="17.25" hidden="false" customHeight="true" outlineLevel="0" collapsed="false">
      <c r="B31" s="255" t="n">
        <v>13</v>
      </c>
      <c r="C31" s="235" t="s">
        <v>359</v>
      </c>
      <c r="D31" s="235" t="s">
        <v>360</v>
      </c>
      <c r="E31" s="236" t="s">
        <v>52</v>
      </c>
      <c r="F31" s="237" t="n">
        <v>87139.55</v>
      </c>
      <c r="G31" s="238" t="n">
        <v>8203.4575</v>
      </c>
      <c r="H31" s="239" t="n">
        <v>14427.0185</v>
      </c>
      <c r="I31" s="239"/>
      <c r="J31" s="237" t="n">
        <v>64509.074</v>
      </c>
      <c r="K31" s="241" t="s">
        <v>35</v>
      </c>
    </row>
    <row r="32" customFormat="false" ht="17.25" hidden="false" customHeight="true" outlineLevel="0" collapsed="false">
      <c r="B32" s="255" t="n">
        <v>14</v>
      </c>
      <c r="C32" s="235" t="s">
        <v>361</v>
      </c>
      <c r="D32" s="235" t="s">
        <v>856</v>
      </c>
      <c r="E32" s="236" t="s">
        <v>53</v>
      </c>
      <c r="F32" s="237" t="n">
        <v>82189.23</v>
      </c>
      <c r="G32" s="238" t="n">
        <v>7689.0465</v>
      </c>
      <c r="H32" s="239" t="n">
        <v>13371.0659</v>
      </c>
      <c r="I32" s="239"/>
      <c r="J32" s="237" t="n">
        <v>61129.1176</v>
      </c>
      <c r="K32" s="241" t="s">
        <v>35</v>
      </c>
    </row>
    <row r="33" customFormat="false" ht="17.25" hidden="false" customHeight="true" outlineLevel="0" collapsed="false">
      <c r="B33" s="255" t="n">
        <v>15</v>
      </c>
      <c r="C33" s="235" t="s">
        <v>363</v>
      </c>
      <c r="D33" s="235" t="s">
        <v>364</v>
      </c>
      <c r="E33" s="242" t="s">
        <v>55</v>
      </c>
      <c r="F33" s="237" t="n">
        <v>24819.79</v>
      </c>
      <c r="G33" s="238" t="n">
        <v>1920.3165</v>
      </c>
      <c r="H33" s="239" t="n">
        <v>1859.7785</v>
      </c>
      <c r="I33" s="239"/>
      <c r="J33" s="237" t="n">
        <v>21039.695</v>
      </c>
      <c r="K33" s="241" t="s">
        <v>35</v>
      </c>
    </row>
    <row r="34" customFormat="false" ht="17.25" hidden="false" customHeight="true" outlineLevel="0" collapsed="false">
      <c r="B34" s="251" t="n">
        <v>16</v>
      </c>
      <c r="C34" s="235" t="s">
        <v>369</v>
      </c>
      <c r="D34" s="235" t="s">
        <v>370</v>
      </c>
      <c r="E34" s="236" t="s">
        <v>59</v>
      </c>
      <c r="F34" s="237" t="n">
        <v>79488.64</v>
      </c>
      <c r="G34" s="238" t="n">
        <v>7606.319</v>
      </c>
      <c r="H34" s="239" t="n">
        <v>13467.875</v>
      </c>
      <c r="I34" s="239"/>
      <c r="J34" s="237" t="n">
        <v>58414.446</v>
      </c>
      <c r="K34" s="256" t="s">
        <v>35</v>
      </c>
    </row>
    <row r="35" customFormat="false" ht="17.25" hidden="false" customHeight="true" outlineLevel="0" collapsed="false">
      <c r="B35" s="255" t="n">
        <v>17</v>
      </c>
      <c r="C35" s="235" t="s">
        <v>365</v>
      </c>
      <c r="D35" s="235" t="s">
        <v>366</v>
      </c>
      <c r="E35" s="242" t="s">
        <v>56</v>
      </c>
      <c r="F35" s="237" t="n">
        <v>120340.66</v>
      </c>
      <c r="G35" s="239" t="n">
        <v>11702.942</v>
      </c>
      <c r="H35" s="239" t="n">
        <v>21677.1104</v>
      </c>
      <c r="I35" s="239"/>
      <c r="J35" s="237" t="n">
        <v>86960.6076</v>
      </c>
      <c r="K35" s="256" t="s">
        <v>35</v>
      </c>
    </row>
    <row r="36" customFormat="false" ht="17.25" hidden="false" customHeight="true" outlineLevel="0" collapsed="false">
      <c r="B36" s="255" t="n">
        <v>18</v>
      </c>
      <c r="C36" s="257" t="s">
        <v>367</v>
      </c>
      <c r="D36" s="257" t="s">
        <v>368</v>
      </c>
      <c r="E36" s="258" t="s">
        <v>58</v>
      </c>
      <c r="F36" s="237" t="n">
        <v>95954.82</v>
      </c>
      <c r="G36" s="239" t="n">
        <v>9063.98</v>
      </c>
      <c r="H36" s="239" t="n">
        <v>16118.6572</v>
      </c>
      <c r="I36" s="239"/>
      <c r="J36" s="237" t="n">
        <v>70772.1828</v>
      </c>
      <c r="K36" s="259" t="s">
        <v>35</v>
      </c>
    </row>
    <row r="37" customFormat="false" ht="15" hidden="false" customHeight="false" outlineLevel="0" collapsed="false">
      <c r="B37" s="243"/>
      <c r="C37" s="244"/>
      <c r="D37" s="244"/>
      <c r="E37" s="245" t="s">
        <v>854</v>
      </c>
      <c r="F37" s="260" t="n">
        <f aca="false">SUM(F26:F36)</f>
        <v>927772.4</v>
      </c>
      <c r="G37" s="260" t="n">
        <f aca="false">SUM(G26:G36)</f>
        <v>87236.003</v>
      </c>
      <c r="H37" s="260" t="n">
        <f aca="false">SUM(H26:H36)</f>
        <v>152842.6753</v>
      </c>
      <c r="I37" s="260"/>
      <c r="J37" s="260" t="n">
        <f aca="false">SUM(J26:J36)</f>
        <v>687693.7217</v>
      </c>
      <c r="K37" s="260" t="n">
        <f aca="false">SUM(K26:K36)</f>
        <v>0</v>
      </c>
    </row>
    <row r="38" customFormat="false" ht="15" hidden="false" customHeight="false" outlineLevel="0" collapsed="false">
      <c r="B38" s="243"/>
      <c r="C38" s="244"/>
      <c r="D38" s="244"/>
      <c r="E38" s="247"/>
      <c r="F38" s="248"/>
      <c r="G38" s="249"/>
      <c r="H38" s="249"/>
      <c r="I38" s="249"/>
      <c r="J38" s="248"/>
      <c r="K38" s="250"/>
    </row>
    <row r="39" customFormat="false" ht="37.3" hidden="false" customHeight="true" outlineLevel="0" collapsed="false">
      <c r="B39" s="227" t="s">
        <v>4</v>
      </c>
      <c r="C39" s="228" t="s">
        <v>850</v>
      </c>
      <c r="D39" s="228"/>
      <c r="E39" s="228"/>
      <c r="F39" s="229" t="s">
        <v>17</v>
      </c>
      <c r="G39" s="230" t="s">
        <v>851</v>
      </c>
      <c r="H39" s="231" t="s">
        <v>852</v>
      </c>
      <c r="I39" s="232" t="s">
        <v>26</v>
      </c>
      <c r="J39" s="233" t="s">
        <v>27</v>
      </c>
      <c r="K39" s="233" t="s">
        <v>28</v>
      </c>
    </row>
    <row r="40" customFormat="false" ht="15" hidden="false" customHeight="true" outlineLevel="0" collapsed="false">
      <c r="B40" s="227" t="s">
        <v>857</v>
      </c>
      <c r="C40" s="227"/>
      <c r="D40" s="227"/>
      <c r="E40" s="227"/>
      <c r="F40" s="227"/>
      <c r="G40" s="227"/>
      <c r="H40" s="227"/>
      <c r="I40" s="227"/>
      <c r="J40" s="227"/>
      <c r="K40" s="227"/>
    </row>
    <row r="41" customFormat="false" ht="18.75" hidden="false" customHeight="true" outlineLevel="0" collapsed="false">
      <c r="B41" s="251" t="n">
        <v>19</v>
      </c>
      <c r="C41" s="252" t="s">
        <v>371</v>
      </c>
      <c r="D41" s="252" t="s">
        <v>372</v>
      </c>
      <c r="E41" s="253" t="s">
        <v>60</v>
      </c>
      <c r="F41" s="261" t="n">
        <v>138361.87</v>
      </c>
      <c r="G41" s="239" t="n">
        <v>13421.0505</v>
      </c>
      <c r="H41" s="239" t="n">
        <v>24995.7099</v>
      </c>
      <c r="I41" s="239"/>
      <c r="J41" s="240" t="n">
        <v>99945.1096</v>
      </c>
      <c r="K41" s="254" t="s">
        <v>35</v>
      </c>
      <c r="L41" s="98" t="s">
        <v>60</v>
      </c>
      <c r="M41" s="113" t="n">
        <v>99945.1096</v>
      </c>
    </row>
    <row r="42" customFormat="false" ht="18.75" hidden="false" customHeight="true" outlineLevel="0" collapsed="false">
      <c r="B42" s="255" t="n">
        <v>20</v>
      </c>
      <c r="C42" s="235" t="s">
        <v>373</v>
      </c>
      <c r="D42" s="235" t="s">
        <v>374</v>
      </c>
      <c r="E42" s="242" t="s">
        <v>61</v>
      </c>
      <c r="F42" s="261" t="n">
        <v>138590.58</v>
      </c>
      <c r="G42" s="239" t="n">
        <v>13443.9215</v>
      </c>
      <c r="H42" s="239" t="n">
        <v>25041.4519</v>
      </c>
      <c r="I42" s="239"/>
      <c r="J42" s="240" t="n">
        <v>100105.2066</v>
      </c>
      <c r="K42" s="256" t="s">
        <v>35</v>
      </c>
      <c r="L42" s="98" t="s">
        <v>61</v>
      </c>
      <c r="M42" s="113" t="n">
        <v>100105.2066</v>
      </c>
    </row>
    <row r="43" customFormat="false" ht="18.75" hidden="false" customHeight="true" outlineLevel="0" collapsed="false">
      <c r="B43" s="251" t="n">
        <v>21</v>
      </c>
      <c r="C43" s="235" t="s">
        <v>379</v>
      </c>
      <c r="D43" s="235" t="s">
        <v>380</v>
      </c>
      <c r="E43" s="242" t="s">
        <v>858</v>
      </c>
      <c r="F43" s="261" t="n">
        <v>163488.59</v>
      </c>
      <c r="G43" s="239" t="n">
        <v>16021.0785</v>
      </c>
      <c r="H43" s="239" t="n">
        <v>30318.0643</v>
      </c>
      <c r="I43" s="239"/>
      <c r="J43" s="240" t="n">
        <v>117149.4472</v>
      </c>
      <c r="K43" s="256" t="s">
        <v>35</v>
      </c>
      <c r="L43" s="98" t="s">
        <v>62</v>
      </c>
      <c r="M43" s="113" t="n">
        <v>117149.4472</v>
      </c>
      <c r="N43" s="163" t="n">
        <v>100773.45</v>
      </c>
      <c r="O43" s="262" t="n">
        <f aca="false">M43-N43</f>
        <v>16375.9972</v>
      </c>
    </row>
    <row r="44" customFormat="false" ht="18.75" hidden="false" customHeight="true" outlineLevel="0" collapsed="false">
      <c r="B44" s="255" t="n">
        <v>22</v>
      </c>
      <c r="C44" s="235" t="s">
        <v>375</v>
      </c>
      <c r="D44" s="235" t="s">
        <v>376</v>
      </c>
      <c r="E44" s="242" t="s">
        <v>62</v>
      </c>
      <c r="F44" s="261" t="n">
        <v>139545.22</v>
      </c>
      <c r="G44" s="239" t="n">
        <v>13539.3855</v>
      </c>
      <c r="H44" s="239" t="n">
        <v>25232.3799</v>
      </c>
      <c r="I44" s="239"/>
      <c r="J44" s="240" t="n">
        <v>100773.4546</v>
      </c>
      <c r="K44" s="256" t="s">
        <v>35</v>
      </c>
      <c r="L44" s="98" t="s">
        <v>63</v>
      </c>
      <c r="M44" s="113" t="n">
        <v>100773.4546</v>
      </c>
      <c r="N44" s="163" t="n">
        <v>106869.66</v>
      </c>
      <c r="O44" s="262" t="n">
        <f aca="false">M44-N44</f>
        <v>-6096.20540000001</v>
      </c>
    </row>
    <row r="45" customFormat="false" ht="18.75" hidden="false" customHeight="true" outlineLevel="0" collapsed="false">
      <c r="B45" s="251" t="n">
        <v>23</v>
      </c>
      <c r="C45" s="257" t="s">
        <v>377</v>
      </c>
      <c r="D45" s="257" t="s">
        <v>378</v>
      </c>
      <c r="E45" s="258" t="s">
        <v>63</v>
      </c>
      <c r="F45" s="261" t="n">
        <v>147214.3</v>
      </c>
      <c r="G45" s="239" t="n">
        <v>14140.874</v>
      </c>
      <c r="H45" s="239" t="n">
        <v>26203.7696</v>
      </c>
      <c r="I45" s="239"/>
      <c r="J45" s="240" t="n">
        <v>106869.6564</v>
      </c>
      <c r="K45" s="259" t="s">
        <v>35</v>
      </c>
      <c r="L45" s="98" t="s">
        <v>64</v>
      </c>
      <c r="M45" s="113" t="n">
        <v>106869.6564</v>
      </c>
      <c r="N45" s="163" t="n">
        <v>117149.45</v>
      </c>
      <c r="O45" s="262" t="n">
        <f aca="false">M45-N45</f>
        <v>-10279.7936</v>
      </c>
    </row>
    <row r="46" customFormat="false" ht="15" hidden="false" customHeight="false" outlineLevel="0" collapsed="false">
      <c r="B46" s="243"/>
      <c r="C46" s="244"/>
      <c r="D46" s="244"/>
      <c r="E46" s="245" t="s">
        <v>854</v>
      </c>
      <c r="F46" s="260" t="n">
        <f aca="false">SUM(F41:F45)</f>
        <v>727200.56</v>
      </c>
      <c r="G46" s="260" t="n">
        <f aca="false">SUM(G41:G45)</f>
        <v>70566.31</v>
      </c>
      <c r="H46" s="260" t="n">
        <f aca="false">SUM(H41:H45)</f>
        <v>131791.3756</v>
      </c>
      <c r="I46" s="260"/>
      <c r="J46" s="260" t="n">
        <f aca="false">SUM(J41:J45)</f>
        <v>524842.8744</v>
      </c>
      <c r="K46" s="263"/>
    </row>
    <row r="47" customFormat="false" ht="15" hidden="false" customHeight="false" outlineLevel="0" collapsed="false">
      <c r="B47" s="243"/>
      <c r="C47" s="244"/>
      <c r="D47" s="244"/>
      <c r="E47" s="247"/>
      <c r="F47" s="248"/>
      <c r="G47" s="249"/>
      <c r="H47" s="264"/>
      <c r="I47" s="239"/>
      <c r="J47" s="240"/>
      <c r="K47" s="241"/>
    </row>
    <row r="48" customFormat="false" ht="37.3" hidden="false" customHeight="true" outlineLevel="0" collapsed="false">
      <c r="B48" s="227" t="s">
        <v>4</v>
      </c>
      <c r="C48" s="228" t="s">
        <v>850</v>
      </c>
      <c r="D48" s="228"/>
      <c r="E48" s="228"/>
      <c r="F48" s="229" t="s">
        <v>17</v>
      </c>
      <c r="G48" s="230" t="s">
        <v>851</v>
      </c>
      <c r="H48" s="231" t="s">
        <v>852</v>
      </c>
      <c r="I48" s="232" t="s">
        <v>26</v>
      </c>
      <c r="J48" s="233" t="s">
        <v>27</v>
      </c>
      <c r="K48" s="233" t="s">
        <v>28</v>
      </c>
    </row>
    <row r="49" customFormat="false" ht="15" hidden="false" customHeight="true" outlineLevel="0" collapsed="false">
      <c r="B49" s="265" t="s">
        <v>859</v>
      </c>
      <c r="C49" s="265"/>
      <c r="D49" s="265"/>
      <c r="E49" s="265"/>
      <c r="F49" s="265"/>
      <c r="G49" s="265"/>
      <c r="H49" s="265"/>
      <c r="I49" s="265"/>
      <c r="J49" s="265"/>
      <c r="K49" s="265"/>
    </row>
    <row r="50" customFormat="false" ht="15" hidden="false" customHeight="false" outlineLevel="0" collapsed="false">
      <c r="B50" s="266" t="n">
        <v>24</v>
      </c>
      <c r="C50" s="235" t="s">
        <v>381</v>
      </c>
      <c r="D50" s="235" t="s">
        <v>382</v>
      </c>
      <c r="E50" s="242" t="s">
        <v>65</v>
      </c>
      <c r="F50" s="240" t="n">
        <v>112811.46</v>
      </c>
      <c r="G50" s="239" t="n">
        <v>10843.671</v>
      </c>
      <c r="H50" s="239" t="n">
        <v>19809.677</v>
      </c>
      <c r="I50" s="239"/>
      <c r="J50" s="240" t="n">
        <v>82158.112</v>
      </c>
      <c r="K50" s="241" t="s">
        <v>35</v>
      </c>
    </row>
    <row r="51" customFormat="false" ht="15" hidden="false" customHeight="false" outlineLevel="0" collapsed="false">
      <c r="B51" s="267" t="n">
        <v>25</v>
      </c>
      <c r="C51" s="235" t="s">
        <v>383</v>
      </c>
      <c r="D51" s="235" t="s">
        <v>384</v>
      </c>
      <c r="E51" s="242" t="s">
        <v>67</v>
      </c>
      <c r="F51" s="240" t="n">
        <v>148507.43</v>
      </c>
      <c r="G51" s="239" t="n">
        <v>14437.784</v>
      </c>
      <c r="H51" s="239" t="n">
        <v>27032.2254</v>
      </c>
      <c r="I51" s="239"/>
      <c r="J51" s="240" t="n">
        <v>107037.4206</v>
      </c>
      <c r="K51" s="241" t="s">
        <v>35</v>
      </c>
    </row>
    <row r="52" customFormat="false" ht="15" hidden="false" customHeight="false" outlineLevel="0" collapsed="false">
      <c r="B52" s="266" t="n">
        <v>26</v>
      </c>
      <c r="C52" s="235" t="s">
        <v>385</v>
      </c>
      <c r="D52" s="235" t="s">
        <v>386</v>
      </c>
      <c r="E52" s="242" t="s">
        <v>69</v>
      </c>
      <c r="F52" s="240" t="n">
        <v>98260.51</v>
      </c>
      <c r="G52" s="239" t="n">
        <v>9297.0775</v>
      </c>
      <c r="H52" s="239" t="n">
        <v>16588.3921</v>
      </c>
      <c r="I52" s="239"/>
      <c r="J52" s="240" t="n">
        <v>72375.0404</v>
      </c>
      <c r="K52" s="241" t="s">
        <v>35</v>
      </c>
    </row>
    <row r="53" customFormat="false" ht="15" hidden="false" customHeight="false" outlineLevel="0" collapsed="false">
      <c r="B53" s="267" t="n">
        <v>27</v>
      </c>
      <c r="C53" s="235" t="s">
        <v>387</v>
      </c>
      <c r="D53" s="235" t="s">
        <v>388</v>
      </c>
      <c r="E53" s="242" t="s">
        <v>71</v>
      </c>
      <c r="F53" s="240" t="n">
        <v>133696.4</v>
      </c>
      <c r="G53" s="239" t="n">
        <v>13130.2955</v>
      </c>
      <c r="H53" s="239" t="n">
        <v>24646.2465</v>
      </c>
      <c r="I53" s="239"/>
      <c r="J53" s="240" t="n">
        <v>95919.858</v>
      </c>
      <c r="K53" s="241" t="s">
        <v>35</v>
      </c>
    </row>
    <row r="54" customFormat="false" ht="15" hidden="false" customHeight="false" outlineLevel="0" collapsed="false">
      <c r="B54" s="266" t="n">
        <v>28</v>
      </c>
      <c r="C54" s="235" t="s">
        <v>389</v>
      </c>
      <c r="D54" s="235" t="s">
        <v>390</v>
      </c>
      <c r="E54" s="242" t="s">
        <v>72</v>
      </c>
      <c r="F54" s="240" t="n">
        <v>97785.69</v>
      </c>
      <c r="G54" s="239" t="n">
        <v>9281.1705</v>
      </c>
      <c r="H54" s="239" t="n">
        <v>16600.7831</v>
      </c>
      <c r="I54" s="239"/>
      <c r="J54" s="240" t="n">
        <v>71903.7364</v>
      </c>
      <c r="K54" s="241" t="s">
        <v>35</v>
      </c>
    </row>
    <row r="55" customFormat="false" ht="15" hidden="false" customHeight="false" outlineLevel="0" collapsed="false">
      <c r="B55" s="267" t="n">
        <v>29</v>
      </c>
      <c r="C55" s="235" t="s">
        <v>393</v>
      </c>
      <c r="D55" s="235" t="s">
        <v>394</v>
      </c>
      <c r="E55" s="242" t="s">
        <v>75</v>
      </c>
      <c r="F55" s="240" t="n">
        <v>55140.38</v>
      </c>
      <c r="G55" s="239" t="n">
        <v>5144.8345</v>
      </c>
      <c r="H55" s="239" t="n">
        <v>8507.5841</v>
      </c>
      <c r="I55" s="239"/>
      <c r="J55" s="240" t="n">
        <v>41487.9614</v>
      </c>
      <c r="K55" s="241" t="s">
        <v>35</v>
      </c>
    </row>
    <row r="56" customFormat="false" ht="15" hidden="false" customHeight="false" outlineLevel="0" collapsed="false">
      <c r="B56" s="266" t="n">
        <v>30</v>
      </c>
      <c r="C56" s="235" t="s">
        <v>391</v>
      </c>
      <c r="D56" s="235" t="s">
        <v>392</v>
      </c>
      <c r="E56" s="242" t="s">
        <v>73</v>
      </c>
      <c r="F56" s="240" t="n">
        <v>113112.72</v>
      </c>
      <c r="G56" s="239" t="n">
        <v>10937.5835</v>
      </c>
      <c r="H56" s="239" t="n">
        <v>20086.8031</v>
      </c>
      <c r="I56" s="239"/>
      <c r="J56" s="240" t="n">
        <v>82088.3334</v>
      </c>
      <c r="K56" s="241" t="s">
        <v>35</v>
      </c>
    </row>
    <row r="57" customFormat="false" ht="15" hidden="false" customHeight="false" outlineLevel="0" collapsed="false">
      <c r="B57" s="267" t="n">
        <v>31</v>
      </c>
      <c r="C57" s="235" t="s">
        <v>395</v>
      </c>
      <c r="D57" s="235" t="s">
        <v>396</v>
      </c>
      <c r="E57" s="242" t="s">
        <v>76</v>
      </c>
      <c r="F57" s="268" t="n">
        <v>115037.55</v>
      </c>
      <c r="G57" s="269" t="n">
        <v>11503.755</v>
      </c>
      <c r="H57" s="239" t="n">
        <v>22189.99</v>
      </c>
      <c r="I57" s="270"/>
      <c r="J57" s="268" t="n">
        <v>81343.805</v>
      </c>
      <c r="K57" s="241" t="s">
        <v>35</v>
      </c>
    </row>
    <row r="58" customFormat="false" ht="15" hidden="false" customHeight="false" outlineLevel="0" collapsed="false">
      <c r="B58" s="266" t="n">
        <v>32</v>
      </c>
      <c r="C58" s="235" t="s">
        <v>860</v>
      </c>
      <c r="D58" s="235" t="s">
        <v>861</v>
      </c>
      <c r="E58" s="242" t="s">
        <v>74</v>
      </c>
      <c r="F58" s="240" t="n">
        <v>54814.74</v>
      </c>
      <c r="G58" s="238" t="n">
        <v>4731.474</v>
      </c>
      <c r="H58" s="239" t="n">
        <v>7049.948</v>
      </c>
      <c r="I58" s="239"/>
      <c r="J58" s="240" t="n">
        <v>43033.318</v>
      </c>
      <c r="K58" s="241" t="s">
        <v>35</v>
      </c>
    </row>
    <row r="59" customFormat="false" ht="15" hidden="false" customHeight="false" outlineLevel="0" collapsed="false">
      <c r="B59" s="243"/>
      <c r="C59" s="244"/>
      <c r="D59" s="244"/>
      <c r="E59" s="245" t="s">
        <v>854</v>
      </c>
      <c r="F59" s="271" t="n">
        <f aca="false">SUM(F50:F58)</f>
        <v>929166.88</v>
      </c>
      <c r="G59" s="271" t="n">
        <f aca="false">SUM(G50:G58)</f>
        <v>89307.6455</v>
      </c>
      <c r="H59" s="271" t="n">
        <f aca="false">SUM(H50:H58)</f>
        <v>162511.6493</v>
      </c>
      <c r="I59" s="271"/>
      <c r="J59" s="271" t="n">
        <f aca="false">SUM(J50:J58)</f>
        <v>677347.5852</v>
      </c>
      <c r="K59" s="272"/>
    </row>
    <row r="60" customFormat="false" ht="15" hidden="false" customHeight="false" outlineLevel="0" collapsed="false">
      <c r="B60" s="273"/>
      <c r="C60" s="244"/>
      <c r="D60" s="244"/>
      <c r="E60" s="245"/>
      <c r="F60" s="274"/>
      <c r="G60" s="274"/>
      <c r="H60" s="274"/>
      <c r="I60" s="249"/>
      <c r="J60" s="274"/>
      <c r="K60" s="250"/>
    </row>
    <row r="61" customFormat="false" ht="37.3" hidden="false" customHeight="true" outlineLevel="0" collapsed="false">
      <c r="B61" s="227" t="s">
        <v>4</v>
      </c>
      <c r="C61" s="228" t="s">
        <v>850</v>
      </c>
      <c r="D61" s="228"/>
      <c r="E61" s="228"/>
      <c r="F61" s="229" t="s">
        <v>17</v>
      </c>
      <c r="G61" s="230" t="s">
        <v>851</v>
      </c>
      <c r="H61" s="231" t="s">
        <v>852</v>
      </c>
      <c r="I61" s="232" t="s">
        <v>26</v>
      </c>
      <c r="J61" s="233" t="s">
        <v>27</v>
      </c>
      <c r="K61" s="233" t="s">
        <v>28</v>
      </c>
    </row>
    <row r="62" customFormat="false" ht="15" hidden="false" customHeight="true" outlineLevel="0" collapsed="false">
      <c r="B62" s="227" t="s">
        <v>862</v>
      </c>
      <c r="C62" s="227"/>
      <c r="D62" s="227"/>
      <c r="E62" s="227"/>
      <c r="F62" s="227"/>
      <c r="G62" s="227"/>
      <c r="H62" s="227"/>
      <c r="I62" s="227"/>
      <c r="J62" s="227"/>
      <c r="K62" s="227"/>
    </row>
    <row r="63" customFormat="false" ht="15" hidden="false" customHeight="false" outlineLevel="0" collapsed="false">
      <c r="B63" s="251" t="n">
        <v>33</v>
      </c>
      <c r="C63" s="252" t="s">
        <v>397</v>
      </c>
      <c r="D63" s="252" t="s">
        <v>398</v>
      </c>
      <c r="E63" s="253" t="s">
        <v>77</v>
      </c>
      <c r="F63" s="275" t="n">
        <v>10735.42</v>
      </c>
      <c r="G63" s="276" t="n">
        <v>536.771</v>
      </c>
      <c r="H63" s="277" t="n">
        <v>248.771</v>
      </c>
      <c r="I63" s="277"/>
      <c r="J63" s="275" t="n">
        <v>9949.878</v>
      </c>
      <c r="K63" s="254" t="s">
        <v>35</v>
      </c>
    </row>
    <row r="64" customFormat="false" ht="15" hidden="false" customHeight="false" outlineLevel="0" collapsed="false">
      <c r="B64" s="278" t="n">
        <v>34</v>
      </c>
      <c r="C64" s="235" t="s">
        <v>399</v>
      </c>
      <c r="D64" s="235" t="s">
        <v>400</v>
      </c>
      <c r="E64" s="242" t="s">
        <v>78</v>
      </c>
      <c r="F64" s="240" t="n">
        <v>89223.18</v>
      </c>
      <c r="G64" s="238" t="n">
        <v>8390.816</v>
      </c>
      <c r="H64" s="239" t="n">
        <v>14772.3292</v>
      </c>
      <c r="I64" s="239"/>
      <c r="J64" s="240" t="n">
        <v>66060.0348</v>
      </c>
      <c r="K64" s="256" t="s">
        <v>35</v>
      </c>
    </row>
    <row r="65" customFormat="false" ht="15" hidden="false" customHeight="false" outlineLevel="0" collapsed="false">
      <c r="B65" s="251" t="n">
        <v>35</v>
      </c>
      <c r="C65" s="235" t="s">
        <v>401</v>
      </c>
      <c r="D65" s="235" t="s">
        <v>402</v>
      </c>
      <c r="E65" s="242" t="s">
        <v>79</v>
      </c>
      <c r="F65" s="240" t="n">
        <v>78408.67</v>
      </c>
      <c r="G65" s="238" t="n">
        <v>7260.559</v>
      </c>
      <c r="H65" s="239" t="n">
        <v>12443.4868</v>
      </c>
      <c r="I65" s="239"/>
      <c r="J65" s="240" t="n">
        <v>58704.6242</v>
      </c>
      <c r="K65" s="256" t="s">
        <v>35</v>
      </c>
    </row>
    <row r="66" customFormat="false" ht="15" hidden="false" customHeight="false" outlineLevel="0" collapsed="false">
      <c r="B66" s="278" t="n">
        <v>36</v>
      </c>
      <c r="C66" s="235" t="s">
        <v>403</v>
      </c>
      <c r="D66" s="235" t="s">
        <v>404</v>
      </c>
      <c r="E66" s="242" t="s">
        <v>80</v>
      </c>
      <c r="F66" s="240" t="n">
        <v>3727.1</v>
      </c>
      <c r="G66" s="238" t="n">
        <v>186.355</v>
      </c>
      <c r="H66" s="239" t="n">
        <v>30.9822</v>
      </c>
      <c r="I66" s="239"/>
      <c r="J66" s="240" t="n">
        <v>3509.7628</v>
      </c>
      <c r="K66" s="256" t="s">
        <v>35</v>
      </c>
    </row>
    <row r="67" customFormat="false" ht="15" hidden="false" customHeight="false" outlineLevel="0" collapsed="false">
      <c r="B67" s="251" t="n">
        <v>37</v>
      </c>
      <c r="C67" s="257" t="s">
        <v>405</v>
      </c>
      <c r="D67" s="257" t="s">
        <v>406</v>
      </c>
      <c r="E67" s="258" t="s">
        <v>81</v>
      </c>
      <c r="F67" s="279" t="n">
        <v>88180.57</v>
      </c>
      <c r="G67" s="280" t="n">
        <v>8340.73</v>
      </c>
      <c r="H67" s="281" t="n">
        <v>14748.0022</v>
      </c>
      <c r="I67" s="281"/>
      <c r="J67" s="279" t="n">
        <v>65091.8378</v>
      </c>
      <c r="K67" s="259" t="s">
        <v>35</v>
      </c>
    </row>
    <row r="68" customFormat="false" ht="15" hidden="false" customHeight="false" outlineLevel="0" collapsed="false">
      <c r="B68" s="243"/>
      <c r="C68" s="244"/>
      <c r="D68" s="244"/>
      <c r="E68" s="245" t="s">
        <v>854</v>
      </c>
      <c r="F68" s="282" t="n">
        <f aca="false">SUM(F63:F67)</f>
        <v>270274.94</v>
      </c>
      <c r="G68" s="282" t="n">
        <f aca="false">SUM(G63:G67)</f>
        <v>24715.231</v>
      </c>
      <c r="H68" s="282" t="n">
        <f aca="false">SUM(H63:H67)</f>
        <v>42243.5714</v>
      </c>
      <c r="I68" s="282"/>
      <c r="J68" s="282" t="n">
        <f aca="false">SUM(J63:J67)</f>
        <v>203316.1376</v>
      </c>
      <c r="K68" s="282"/>
    </row>
    <row r="69" customFormat="false" ht="15" hidden="false" customHeight="false" outlineLevel="0" collapsed="false">
      <c r="B69" s="273"/>
      <c r="C69" s="244"/>
      <c r="D69" s="244"/>
      <c r="E69" s="245"/>
      <c r="F69" s="274"/>
      <c r="G69" s="274"/>
      <c r="H69" s="274"/>
      <c r="I69" s="249"/>
      <c r="J69" s="274"/>
      <c r="K69" s="250"/>
    </row>
    <row r="70" customFormat="false" ht="43.5" hidden="false" customHeight="true" outlineLevel="0" collapsed="false">
      <c r="B70" s="227" t="s">
        <v>4</v>
      </c>
      <c r="C70" s="228" t="s">
        <v>850</v>
      </c>
      <c r="D70" s="228"/>
      <c r="E70" s="228"/>
      <c r="F70" s="229" t="s">
        <v>17</v>
      </c>
      <c r="G70" s="230" t="s">
        <v>863</v>
      </c>
      <c r="H70" s="231" t="s">
        <v>864</v>
      </c>
      <c r="I70" s="232" t="s">
        <v>26</v>
      </c>
      <c r="J70" s="233" t="s">
        <v>27</v>
      </c>
      <c r="K70" s="233" t="s">
        <v>28</v>
      </c>
    </row>
    <row r="71" customFormat="false" ht="15" hidden="false" customHeight="true" outlineLevel="0" collapsed="false">
      <c r="B71" s="227" t="s">
        <v>865</v>
      </c>
      <c r="C71" s="227"/>
      <c r="D71" s="227"/>
      <c r="E71" s="227"/>
      <c r="F71" s="227"/>
      <c r="G71" s="227"/>
      <c r="H71" s="227"/>
      <c r="I71" s="227"/>
      <c r="J71" s="227"/>
      <c r="K71" s="227"/>
    </row>
    <row r="72" customFormat="false" ht="15" hidden="false" customHeight="false" outlineLevel="0" collapsed="false">
      <c r="B72" s="251" t="n">
        <v>38</v>
      </c>
      <c r="C72" s="252" t="s">
        <v>407</v>
      </c>
      <c r="D72" s="252" t="s">
        <v>408</v>
      </c>
      <c r="E72" s="253" t="s">
        <v>82</v>
      </c>
      <c r="F72" s="283" t="n">
        <v>37733.93</v>
      </c>
      <c r="G72" s="277" t="n">
        <v>3070.0445</v>
      </c>
      <c r="H72" s="277" t="n">
        <v>3820.392</v>
      </c>
      <c r="I72" s="277"/>
      <c r="J72" s="275" t="n">
        <v>30843.4935</v>
      </c>
      <c r="K72" s="254" t="s">
        <v>35</v>
      </c>
    </row>
    <row r="73" customFormat="false" ht="15" hidden="false" customHeight="false" outlineLevel="0" collapsed="false">
      <c r="B73" s="255" t="n">
        <v>39</v>
      </c>
      <c r="C73" s="235" t="s">
        <v>409</v>
      </c>
      <c r="D73" s="235" t="s">
        <v>410</v>
      </c>
      <c r="E73" s="242" t="s">
        <v>83</v>
      </c>
      <c r="F73" s="237" t="n">
        <v>124649.92</v>
      </c>
      <c r="G73" s="239" t="n">
        <v>12050.138</v>
      </c>
      <c r="H73" s="239" t="n">
        <v>22254.2804</v>
      </c>
      <c r="I73" s="239"/>
      <c r="J73" s="240" t="n">
        <v>90345.5016</v>
      </c>
      <c r="K73" s="256" t="s">
        <v>35</v>
      </c>
    </row>
    <row r="74" customFormat="false" ht="15" hidden="false" customHeight="false" outlineLevel="0" collapsed="false">
      <c r="B74" s="251" t="n">
        <v>40</v>
      </c>
      <c r="C74" s="235" t="s">
        <v>411</v>
      </c>
      <c r="D74" s="235" t="s">
        <v>412</v>
      </c>
      <c r="E74" s="242" t="s">
        <v>84</v>
      </c>
      <c r="F74" s="237" t="n">
        <v>140649.3</v>
      </c>
      <c r="G74" s="239" t="n">
        <v>13585.526</v>
      </c>
      <c r="H74" s="239" t="n">
        <v>25234.6864</v>
      </c>
      <c r="I74" s="239"/>
      <c r="J74" s="240" t="n">
        <v>101829.0876</v>
      </c>
      <c r="K74" s="256" t="s">
        <v>35</v>
      </c>
    </row>
    <row r="75" customFormat="false" ht="15" hidden="false" customHeight="true" outlineLevel="0" collapsed="false">
      <c r="B75" s="255" t="n">
        <v>41</v>
      </c>
      <c r="C75" s="235" t="s">
        <v>413</v>
      </c>
      <c r="D75" s="235" t="s">
        <v>414</v>
      </c>
      <c r="E75" s="242" t="s">
        <v>85</v>
      </c>
      <c r="F75" s="237" t="n">
        <v>148759.27</v>
      </c>
      <c r="G75" s="239" t="n">
        <v>14480.203</v>
      </c>
      <c r="H75" s="239" t="n">
        <v>27141.1924</v>
      </c>
      <c r="I75" s="239"/>
      <c r="J75" s="240" t="n">
        <v>107137.8746</v>
      </c>
      <c r="K75" s="256" t="s">
        <v>35</v>
      </c>
    </row>
    <row r="76" customFormat="false" ht="15" hidden="false" customHeight="false" outlineLevel="0" collapsed="false">
      <c r="B76" s="251" t="n">
        <v>42</v>
      </c>
      <c r="C76" s="235" t="s">
        <v>415</v>
      </c>
      <c r="D76" s="235" t="s">
        <v>416</v>
      </c>
      <c r="E76" s="242" t="s">
        <v>86</v>
      </c>
      <c r="F76" s="237" t="n">
        <v>125312.98</v>
      </c>
      <c r="G76" s="239" t="n">
        <v>12351.4445</v>
      </c>
      <c r="H76" s="239" t="n">
        <v>23148.0355</v>
      </c>
      <c r="I76" s="239"/>
      <c r="J76" s="240" t="n">
        <v>89813.5</v>
      </c>
      <c r="K76" s="256" t="s">
        <v>35</v>
      </c>
    </row>
    <row r="77" customFormat="false" ht="15" hidden="false" customHeight="false" outlineLevel="0" collapsed="false">
      <c r="B77" s="255" t="n">
        <v>43</v>
      </c>
      <c r="C77" s="235" t="s">
        <v>417</v>
      </c>
      <c r="D77" s="235" t="s">
        <v>418</v>
      </c>
      <c r="E77" s="242" t="s">
        <v>87</v>
      </c>
      <c r="F77" s="237" t="n">
        <v>134535.47</v>
      </c>
      <c r="G77" s="239" t="n">
        <v>13330.0765</v>
      </c>
      <c r="H77" s="239" t="n">
        <v>25161.6825</v>
      </c>
      <c r="I77" s="239"/>
      <c r="J77" s="240" t="n">
        <v>96043.711</v>
      </c>
      <c r="K77" s="256" t="s">
        <v>35</v>
      </c>
    </row>
    <row r="78" customFormat="false" ht="15" hidden="false" customHeight="false" outlineLevel="0" collapsed="false">
      <c r="B78" s="251" t="n">
        <v>44</v>
      </c>
      <c r="C78" s="235" t="s">
        <v>419</v>
      </c>
      <c r="D78" s="235" t="s">
        <v>420</v>
      </c>
      <c r="E78" s="242" t="s">
        <v>88</v>
      </c>
      <c r="F78" s="237" t="n">
        <v>89228.25</v>
      </c>
      <c r="G78" s="239" t="n">
        <v>8730.9605</v>
      </c>
      <c r="H78" s="239" t="n">
        <v>15895.0565</v>
      </c>
      <c r="I78" s="239"/>
      <c r="J78" s="240" t="n">
        <v>64602.233</v>
      </c>
      <c r="K78" s="256" t="s">
        <v>35</v>
      </c>
    </row>
    <row r="79" customFormat="false" ht="15" hidden="false" customHeight="false" outlineLevel="0" collapsed="false">
      <c r="B79" s="255" t="n">
        <v>45</v>
      </c>
      <c r="C79" s="235" t="s">
        <v>421</v>
      </c>
      <c r="D79" s="235" t="s">
        <v>422</v>
      </c>
      <c r="E79" s="242" t="s">
        <v>89</v>
      </c>
      <c r="F79" s="237" t="n">
        <v>122812.65</v>
      </c>
      <c r="G79" s="239" t="n">
        <v>12141.0045</v>
      </c>
      <c r="H79" s="239" t="n">
        <v>22766.7485</v>
      </c>
      <c r="I79" s="239"/>
      <c r="J79" s="240" t="n">
        <v>87904.897</v>
      </c>
      <c r="K79" s="256" t="s">
        <v>35</v>
      </c>
    </row>
    <row r="80" customFormat="false" ht="15" hidden="false" customHeight="false" outlineLevel="0" collapsed="false">
      <c r="B80" s="251" t="n">
        <v>46</v>
      </c>
      <c r="C80" s="235" t="s">
        <v>423</v>
      </c>
      <c r="D80" s="235" t="s">
        <v>424</v>
      </c>
      <c r="E80" s="242" t="s">
        <v>90</v>
      </c>
      <c r="F80" s="237" t="n">
        <v>100287.5</v>
      </c>
      <c r="G80" s="239" t="n">
        <v>9737.317</v>
      </c>
      <c r="H80" s="239" t="n">
        <v>17801.4278</v>
      </c>
      <c r="I80" s="239"/>
      <c r="J80" s="240" t="n">
        <v>72748.7552</v>
      </c>
      <c r="K80" s="256" t="s">
        <v>35</v>
      </c>
    </row>
    <row r="81" customFormat="false" ht="15" hidden="false" customHeight="false" outlineLevel="0" collapsed="false">
      <c r="B81" s="255" t="n">
        <v>47</v>
      </c>
      <c r="C81" s="235" t="s">
        <v>425</v>
      </c>
      <c r="D81" s="235" t="s">
        <v>426</v>
      </c>
      <c r="E81" s="242" t="s">
        <v>91</v>
      </c>
      <c r="F81" s="237" t="n">
        <v>121173.99</v>
      </c>
      <c r="G81" s="239" t="n">
        <v>11961.8965</v>
      </c>
      <c r="H81" s="239" t="n">
        <v>22393.2905</v>
      </c>
      <c r="I81" s="239"/>
      <c r="J81" s="240" t="n">
        <v>86818.803</v>
      </c>
      <c r="K81" s="256" t="s">
        <v>35</v>
      </c>
    </row>
    <row r="82" customFormat="false" ht="15" hidden="false" customHeight="false" outlineLevel="0" collapsed="false">
      <c r="B82" s="251" t="n">
        <v>48</v>
      </c>
      <c r="C82" s="235" t="s">
        <v>427</v>
      </c>
      <c r="D82" s="235" t="s">
        <v>428</v>
      </c>
      <c r="E82" s="242" t="s">
        <v>92</v>
      </c>
      <c r="F82" s="237" t="n">
        <v>119327.57</v>
      </c>
      <c r="G82" s="239" t="n">
        <v>11673.01</v>
      </c>
      <c r="H82" s="239" t="n">
        <v>21711.273</v>
      </c>
      <c r="I82" s="239"/>
      <c r="J82" s="240" t="n">
        <v>85943.287</v>
      </c>
      <c r="K82" s="256" t="s">
        <v>35</v>
      </c>
    </row>
    <row r="83" customFormat="false" ht="15" hidden="false" customHeight="false" outlineLevel="0" collapsed="false">
      <c r="B83" s="255" t="n">
        <v>49</v>
      </c>
      <c r="C83" s="235" t="s">
        <v>429</v>
      </c>
      <c r="D83" s="235" t="s">
        <v>430</v>
      </c>
      <c r="E83" s="242" t="s">
        <v>93</v>
      </c>
      <c r="F83" s="237" t="n">
        <v>103120.49</v>
      </c>
      <c r="G83" s="239" t="n">
        <v>10046.1855</v>
      </c>
      <c r="H83" s="239" t="n">
        <v>18451.5075</v>
      </c>
      <c r="I83" s="239"/>
      <c r="J83" s="240" t="n">
        <v>74622.797</v>
      </c>
      <c r="K83" s="256" t="s">
        <v>35</v>
      </c>
    </row>
    <row r="84" customFormat="false" ht="15" hidden="false" customHeight="false" outlineLevel="0" collapsed="false">
      <c r="B84" s="251" t="n">
        <v>50</v>
      </c>
      <c r="C84" s="235" t="s">
        <v>431</v>
      </c>
      <c r="D84" s="235" t="s">
        <v>432</v>
      </c>
      <c r="E84" s="242" t="s">
        <v>94</v>
      </c>
      <c r="F84" s="237" t="n">
        <v>120347.38</v>
      </c>
      <c r="G84" s="239" t="n">
        <v>11997.1275</v>
      </c>
      <c r="H84" s="239" t="n">
        <v>22581.6445</v>
      </c>
      <c r="I84" s="239"/>
      <c r="J84" s="240" t="n">
        <v>85768.608</v>
      </c>
      <c r="K84" s="256" t="s">
        <v>35</v>
      </c>
    </row>
    <row r="85" customFormat="false" ht="15" hidden="false" customHeight="false" outlineLevel="0" collapsed="false">
      <c r="B85" s="255" t="n">
        <v>51</v>
      </c>
      <c r="C85" s="235" t="s">
        <v>433</v>
      </c>
      <c r="D85" s="235" t="s">
        <v>434</v>
      </c>
      <c r="E85" s="242" t="s">
        <v>95</v>
      </c>
      <c r="F85" s="237" t="n">
        <v>95069.43</v>
      </c>
      <c r="G85" s="239" t="n">
        <v>9001.9945</v>
      </c>
      <c r="H85" s="239" t="n">
        <v>16031.8611</v>
      </c>
      <c r="I85" s="239"/>
      <c r="J85" s="240" t="n">
        <v>70035.5744</v>
      </c>
      <c r="K85" s="256" t="s">
        <v>35</v>
      </c>
    </row>
    <row r="86" customFormat="false" ht="15" hidden="false" customHeight="false" outlineLevel="0" collapsed="false">
      <c r="B86" s="251" t="n">
        <v>52</v>
      </c>
      <c r="C86" s="235" t="s">
        <v>435</v>
      </c>
      <c r="D86" s="235" t="s">
        <v>436</v>
      </c>
      <c r="E86" s="242" t="s">
        <v>96</v>
      </c>
      <c r="F86" s="237" t="n">
        <v>122109.72</v>
      </c>
      <c r="G86" s="239" t="n">
        <v>11946.565</v>
      </c>
      <c r="H86" s="239" t="n">
        <v>22253.723</v>
      </c>
      <c r="I86" s="239"/>
      <c r="J86" s="240" t="n">
        <v>87909.432</v>
      </c>
      <c r="K86" s="256" t="s">
        <v>35</v>
      </c>
    </row>
    <row r="87" customFormat="false" ht="15" hidden="false" customHeight="false" outlineLevel="0" collapsed="false">
      <c r="B87" s="255" t="n">
        <v>53</v>
      </c>
      <c r="C87" s="235" t="s">
        <v>437</v>
      </c>
      <c r="D87" s="235" t="s">
        <v>438</v>
      </c>
      <c r="E87" s="242" t="s">
        <v>97</v>
      </c>
      <c r="F87" s="237" t="n">
        <v>110437.91</v>
      </c>
      <c r="G87" s="239" t="n">
        <v>10812.1215</v>
      </c>
      <c r="H87" s="239" t="n">
        <v>20017.5735</v>
      </c>
      <c r="I87" s="239"/>
      <c r="J87" s="240" t="n">
        <v>79608.215</v>
      </c>
      <c r="K87" s="256" t="s">
        <v>35</v>
      </c>
    </row>
    <row r="88" customFormat="false" ht="15" hidden="false" customHeight="false" outlineLevel="0" collapsed="false">
      <c r="B88" s="251" t="n">
        <v>54</v>
      </c>
      <c r="C88" s="235" t="s">
        <v>439</v>
      </c>
      <c r="D88" s="235" t="s">
        <v>440</v>
      </c>
      <c r="E88" s="242" t="s">
        <v>99</v>
      </c>
      <c r="F88" s="268" t="n">
        <v>119340.68</v>
      </c>
      <c r="G88" s="269" t="n">
        <v>11934.068</v>
      </c>
      <c r="H88" s="270" t="n">
        <v>22515.83475</v>
      </c>
      <c r="I88" s="270"/>
      <c r="J88" s="268" t="n">
        <v>84890.77725</v>
      </c>
      <c r="K88" s="256" t="s">
        <v>35</v>
      </c>
    </row>
    <row r="89" customFormat="false" ht="15" hidden="false" customHeight="false" outlineLevel="0" collapsed="false">
      <c r="B89" s="255" t="n">
        <v>55</v>
      </c>
      <c r="C89" s="235" t="s">
        <v>441</v>
      </c>
      <c r="D89" s="235" t="s">
        <v>442</v>
      </c>
      <c r="E89" s="242" t="s">
        <v>100</v>
      </c>
      <c r="F89" s="240" t="n">
        <v>123724.66</v>
      </c>
      <c r="G89" s="238" t="n">
        <v>12146.35</v>
      </c>
      <c r="H89" s="239" t="n">
        <v>22691.584</v>
      </c>
      <c r="I89" s="239"/>
      <c r="J89" s="240" t="n">
        <v>88886.726</v>
      </c>
      <c r="K89" s="256" t="s">
        <v>35</v>
      </c>
    </row>
    <row r="90" customFormat="false" ht="15" hidden="false" customHeight="false" outlineLevel="0" collapsed="false">
      <c r="B90" s="251" t="n">
        <v>56</v>
      </c>
      <c r="C90" s="235" t="s">
        <v>866</v>
      </c>
      <c r="D90" s="235" t="s">
        <v>867</v>
      </c>
      <c r="E90" s="242" t="s">
        <v>101</v>
      </c>
      <c r="F90" s="240" t="n">
        <v>11788.63</v>
      </c>
      <c r="G90" s="238" t="n">
        <v>589.4315</v>
      </c>
      <c r="H90" s="239" t="n">
        <v>301.4315</v>
      </c>
      <c r="I90" s="239"/>
      <c r="J90" s="240" t="n">
        <v>10897.767</v>
      </c>
      <c r="K90" s="256" t="s">
        <v>35</v>
      </c>
    </row>
    <row r="91" customFormat="false" ht="15" hidden="false" customHeight="false" outlineLevel="0" collapsed="false">
      <c r="B91" s="255" t="n">
        <v>57</v>
      </c>
      <c r="C91" s="235" t="s">
        <v>443</v>
      </c>
      <c r="D91" s="235" t="s">
        <v>444</v>
      </c>
      <c r="E91" s="242" t="s">
        <v>104</v>
      </c>
      <c r="F91" s="240" t="n">
        <v>93738.55</v>
      </c>
      <c r="G91" s="238" t="n">
        <v>9204.982</v>
      </c>
      <c r="H91" s="239" t="n">
        <v>16866.091</v>
      </c>
      <c r="I91" s="239"/>
      <c r="J91" s="240" t="n">
        <v>67667.477</v>
      </c>
      <c r="K91" s="256" t="s">
        <v>35</v>
      </c>
    </row>
    <row r="92" customFormat="false" ht="15" hidden="false" customHeight="false" outlineLevel="0" collapsed="false">
      <c r="B92" s="251" t="n">
        <v>58</v>
      </c>
      <c r="C92" s="235" t="s">
        <v>445</v>
      </c>
      <c r="D92" s="235" t="s">
        <v>446</v>
      </c>
      <c r="E92" s="242" t="s">
        <v>106</v>
      </c>
      <c r="F92" s="240" t="n">
        <v>44872.78</v>
      </c>
      <c r="G92" s="238" t="n">
        <v>4164.1525</v>
      </c>
      <c r="H92" s="239" t="n">
        <v>6610.7293</v>
      </c>
      <c r="I92" s="239"/>
      <c r="J92" s="240" t="n">
        <v>34097.8982</v>
      </c>
      <c r="K92" s="256" t="s">
        <v>35</v>
      </c>
    </row>
    <row r="93" customFormat="false" ht="15" hidden="false" customHeight="false" outlineLevel="0" collapsed="false">
      <c r="B93" s="255" t="n">
        <v>59</v>
      </c>
      <c r="C93" s="235" t="s">
        <v>445</v>
      </c>
      <c r="D93" s="235" t="s">
        <v>448</v>
      </c>
      <c r="E93" s="242" t="s">
        <v>107</v>
      </c>
      <c r="F93" s="240" t="n">
        <v>37733.93</v>
      </c>
      <c r="G93" s="238" t="n">
        <v>3309.7255</v>
      </c>
      <c r="H93" s="239" t="n">
        <v>4705.1165</v>
      </c>
      <c r="I93" s="239"/>
      <c r="J93" s="240" t="n">
        <v>29719.088</v>
      </c>
      <c r="K93" s="256" t="s">
        <v>35</v>
      </c>
    </row>
    <row r="94" customFormat="false" ht="15" hidden="false" customHeight="false" outlineLevel="0" collapsed="false">
      <c r="B94" s="251" t="n">
        <v>60</v>
      </c>
      <c r="C94" s="235" t="s">
        <v>868</v>
      </c>
      <c r="D94" s="235" t="s">
        <v>869</v>
      </c>
      <c r="E94" s="242" t="s">
        <v>108</v>
      </c>
      <c r="F94" s="240" t="n">
        <v>37733.93</v>
      </c>
      <c r="G94" s="238" t="n">
        <v>3358.1505</v>
      </c>
      <c r="H94" s="239" t="n">
        <v>4869.7615</v>
      </c>
      <c r="I94" s="239"/>
      <c r="J94" s="240" t="n">
        <v>29506.018</v>
      </c>
      <c r="K94" s="256" t="s">
        <v>35</v>
      </c>
    </row>
    <row r="95" customFormat="false" ht="15" hidden="false" customHeight="false" outlineLevel="0" collapsed="false">
      <c r="B95" s="255" t="n">
        <v>61</v>
      </c>
      <c r="C95" s="235" t="s">
        <v>451</v>
      </c>
      <c r="D95" s="235" t="s">
        <v>870</v>
      </c>
      <c r="E95" s="242" t="s">
        <v>109</v>
      </c>
      <c r="F95" s="240" t="n">
        <v>109059.91</v>
      </c>
      <c r="G95" s="238" t="n">
        <v>10699.487</v>
      </c>
      <c r="H95" s="239" t="n">
        <v>19817.47</v>
      </c>
      <c r="I95" s="239"/>
      <c r="J95" s="240" t="n">
        <v>78542.953</v>
      </c>
      <c r="K95" s="256" t="s">
        <v>35</v>
      </c>
    </row>
    <row r="96" customFormat="false" ht="15" hidden="false" customHeight="false" outlineLevel="0" collapsed="false">
      <c r="B96" s="251" t="n">
        <v>62</v>
      </c>
      <c r="C96" s="284" t="s">
        <v>871</v>
      </c>
      <c r="D96" s="284" t="s">
        <v>872</v>
      </c>
      <c r="E96" s="285" t="s">
        <v>111</v>
      </c>
      <c r="F96" s="286" t="n">
        <v>25903.85</v>
      </c>
      <c r="G96" s="287" t="n">
        <v>1840.385</v>
      </c>
      <c r="H96" s="288" t="n">
        <v>1472.5775</v>
      </c>
      <c r="I96" s="288"/>
      <c r="J96" s="286" t="n">
        <v>22590.8875</v>
      </c>
      <c r="K96" s="256" t="s">
        <v>35</v>
      </c>
    </row>
    <row r="97" customFormat="false" ht="15" hidden="false" customHeight="false" outlineLevel="0" collapsed="false">
      <c r="B97" s="255" t="n">
        <v>63</v>
      </c>
      <c r="C97" s="284" t="s">
        <v>453</v>
      </c>
      <c r="D97" s="284" t="s">
        <v>454</v>
      </c>
      <c r="E97" s="285" t="s">
        <v>110</v>
      </c>
      <c r="F97" s="286" t="n">
        <v>109475.29</v>
      </c>
      <c r="G97" s="287" t="n">
        <v>10892.5815</v>
      </c>
      <c r="H97" s="288" t="n">
        <v>20355.2155</v>
      </c>
      <c r="I97" s="288"/>
      <c r="J97" s="286" t="n">
        <v>78227.493</v>
      </c>
      <c r="K97" s="289" t="s">
        <v>35</v>
      </c>
    </row>
    <row r="98" customFormat="false" ht="15" hidden="false" customHeight="false" outlineLevel="0" collapsed="false">
      <c r="B98" s="251" t="n">
        <v>64</v>
      </c>
      <c r="C98" s="257" t="s">
        <v>873</v>
      </c>
      <c r="D98" s="257" t="s">
        <v>869</v>
      </c>
      <c r="E98" s="258" t="s">
        <v>105</v>
      </c>
      <c r="F98" s="279" t="n">
        <v>26923.72</v>
      </c>
      <c r="G98" s="281" t="n">
        <v>1942.372</v>
      </c>
      <c r="H98" s="281" t="n">
        <v>1625.558</v>
      </c>
      <c r="I98" s="281"/>
      <c r="J98" s="279" t="n">
        <v>23355.79</v>
      </c>
      <c r="K98" s="289" t="s">
        <v>35</v>
      </c>
    </row>
    <row r="99" customFormat="false" ht="15" hidden="false" customHeight="false" outlineLevel="0" collapsed="false">
      <c r="B99" s="243"/>
      <c r="C99" s="244"/>
      <c r="D99" s="244"/>
      <c r="E99" s="245" t="s">
        <v>854</v>
      </c>
      <c r="F99" s="282" t="n">
        <f aca="false">SUM(F72:F98)</f>
        <v>2555851.69</v>
      </c>
      <c r="G99" s="282" t="n">
        <f aca="false">SUM(G72:G98)</f>
        <v>246997.3005</v>
      </c>
      <c r="H99" s="282" t="n">
        <f aca="false">SUM(H72:H98)</f>
        <v>448495.74465</v>
      </c>
      <c r="I99" s="282"/>
      <c r="J99" s="282" t="n">
        <f aca="false">SUM(J72:J98)</f>
        <v>1860358.64485</v>
      </c>
      <c r="K99" s="290"/>
    </row>
    <row r="100" customFormat="false" ht="15" hidden="false" customHeight="false" outlineLevel="0" collapsed="false">
      <c r="B100" s="273"/>
      <c r="C100" s="244"/>
      <c r="D100" s="244"/>
      <c r="E100" s="245"/>
      <c r="F100" s="274"/>
      <c r="G100" s="274"/>
      <c r="H100" s="274"/>
      <c r="I100" s="249"/>
      <c r="J100" s="274"/>
      <c r="K100" s="250"/>
    </row>
    <row r="101" customFormat="false" ht="37.3" hidden="false" customHeight="false" outlineLevel="0" collapsed="false">
      <c r="B101" s="227" t="s">
        <v>4</v>
      </c>
      <c r="C101" s="291" t="s">
        <v>850</v>
      </c>
      <c r="D101" s="292"/>
      <c r="E101" s="293"/>
      <c r="F101" s="229" t="s">
        <v>17</v>
      </c>
      <c r="G101" s="230" t="s">
        <v>851</v>
      </c>
      <c r="H101" s="231" t="s">
        <v>852</v>
      </c>
      <c r="I101" s="232" t="s">
        <v>26</v>
      </c>
      <c r="J101" s="233" t="s">
        <v>27</v>
      </c>
      <c r="K101" s="233" t="s">
        <v>28</v>
      </c>
    </row>
    <row r="102" customFormat="false" ht="20.25" hidden="false" customHeight="true" outlineLevel="0" collapsed="false">
      <c r="B102" s="227" t="s">
        <v>874</v>
      </c>
      <c r="C102" s="227"/>
      <c r="D102" s="227"/>
      <c r="E102" s="227"/>
      <c r="F102" s="227"/>
      <c r="G102" s="227"/>
      <c r="H102" s="227"/>
      <c r="I102" s="227"/>
      <c r="J102" s="227"/>
      <c r="K102" s="227"/>
    </row>
    <row r="103" customFormat="false" ht="15" hidden="false" customHeight="false" outlineLevel="0" collapsed="false">
      <c r="B103" s="251" t="n">
        <v>65</v>
      </c>
      <c r="C103" s="252" t="s">
        <v>455</v>
      </c>
      <c r="D103" s="252" t="s">
        <v>456</v>
      </c>
      <c r="E103" s="253" t="s">
        <v>112</v>
      </c>
      <c r="F103" s="283" t="n">
        <v>88070.6</v>
      </c>
      <c r="G103" s="276" t="n">
        <v>8356.971</v>
      </c>
      <c r="H103" s="277" t="n">
        <v>14818.6174</v>
      </c>
      <c r="I103" s="277"/>
      <c r="J103" s="283" t="n">
        <v>64895.0116</v>
      </c>
      <c r="K103" s="254" t="s">
        <v>35</v>
      </c>
    </row>
    <row r="104" customFormat="false" ht="15" hidden="false" customHeight="false" outlineLevel="0" collapsed="false">
      <c r="B104" s="255" t="n">
        <v>66</v>
      </c>
      <c r="C104" s="235" t="s">
        <v>457</v>
      </c>
      <c r="D104" s="235" t="s">
        <v>458</v>
      </c>
      <c r="E104" s="242" t="s">
        <v>113</v>
      </c>
      <c r="F104" s="237" t="n">
        <v>88541.53</v>
      </c>
      <c r="G104" s="238" t="n">
        <v>8222.3065</v>
      </c>
      <c r="H104" s="239" t="n">
        <v>14267.92</v>
      </c>
      <c r="I104" s="239"/>
      <c r="J104" s="237" t="n">
        <v>66051.3035</v>
      </c>
      <c r="K104" s="256" t="s">
        <v>35</v>
      </c>
    </row>
    <row r="105" customFormat="false" ht="15" hidden="false" customHeight="false" outlineLevel="0" collapsed="false">
      <c r="B105" s="251" t="n">
        <v>67</v>
      </c>
      <c r="C105" s="235" t="s">
        <v>459</v>
      </c>
      <c r="D105" s="235" t="s">
        <v>460</v>
      </c>
      <c r="E105" s="242" t="s">
        <v>114</v>
      </c>
      <c r="F105" s="237" t="n">
        <v>84715.97</v>
      </c>
      <c r="G105" s="238" t="n">
        <v>7944.084</v>
      </c>
      <c r="H105" s="239" t="n">
        <v>13884.4498</v>
      </c>
      <c r="I105" s="239"/>
      <c r="J105" s="237" t="n">
        <v>62887.4362</v>
      </c>
      <c r="K105" s="256" t="s">
        <v>35</v>
      </c>
    </row>
    <row r="106" customFormat="false" ht="15" hidden="false" customHeight="false" outlineLevel="0" collapsed="false">
      <c r="B106" s="255" t="n">
        <v>68</v>
      </c>
      <c r="C106" s="235" t="s">
        <v>461</v>
      </c>
      <c r="D106" s="235" t="s">
        <v>462</v>
      </c>
      <c r="E106" s="242" t="s">
        <v>115</v>
      </c>
      <c r="F106" s="237" t="n">
        <v>78063</v>
      </c>
      <c r="G106" s="238" t="n">
        <v>7245.143</v>
      </c>
      <c r="H106" s="239" t="n">
        <v>12439.4662</v>
      </c>
      <c r="I106" s="239" t="n">
        <v>5837.84</v>
      </c>
      <c r="J106" s="237" t="n">
        <f aca="false">+F106-G106-H106-I106</f>
        <v>52540.5508</v>
      </c>
      <c r="K106" s="294" t="s">
        <v>35</v>
      </c>
    </row>
    <row r="107" customFormat="false" ht="15" hidden="false" customHeight="false" outlineLevel="0" collapsed="false">
      <c r="B107" s="251" t="n">
        <v>69</v>
      </c>
      <c r="C107" s="235" t="s">
        <v>875</v>
      </c>
      <c r="D107" s="235" t="s">
        <v>876</v>
      </c>
      <c r="E107" s="242" t="s">
        <v>116</v>
      </c>
      <c r="F107" s="237" t="n">
        <v>50703.62</v>
      </c>
      <c r="G107" s="238" t="n">
        <v>4320.362</v>
      </c>
      <c r="H107" s="239" t="n">
        <v>6227.724</v>
      </c>
      <c r="I107" s="239"/>
      <c r="J107" s="237" t="n">
        <v>40155.534</v>
      </c>
      <c r="K107" s="256" t="s">
        <v>35</v>
      </c>
    </row>
    <row r="108" customFormat="false" ht="15" hidden="false" customHeight="false" outlineLevel="0" collapsed="false">
      <c r="B108" s="255" t="n">
        <v>70</v>
      </c>
      <c r="C108" s="235" t="s">
        <v>463</v>
      </c>
      <c r="D108" s="235" t="s">
        <v>464</v>
      </c>
      <c r="E108" s="242" t="s">
        <v>117</v>
      </c>
      <c r="F108" s="237" t="n">
        <v>83555.76</v>
      </c>
      <c r="G108" s="238" t="n">
        <v>7804.553</v>
      </c>
      <c r="H108" s="239" t="n">
        <v>13572.4738</v>
      </c>
      <c r="I108" s="239"/>
      <c r="J108" s="237" t="n">
        <v>62178.7332</v>
      </c>
      <c r="K108" s="256" t="s">
        <v>35</v>
      </c>
    </row>
    <row r="109" customFormat="false" ht="15" hidden="false" customHeight="false" outlineLevel="0" collapsed="false">
      <c r="B109" s="251" t="n">
        <v>71</v>
      </c>
      <c r="C109" s="235" t="s">
        <v>465</v>
      </c>
      <c r="D109" s="235" t="s">
        <v>466</v>
      </c>
      <c r="E109" s="242" t="s">
        <v>119</v>
      </c>
      <c r="F109" s="237" t="n">
        <v>110616.74</v>
      </c>
      <c r="G109" s="238" t="n">
        <v>10482.2235</v>
      </c>
      <c r="H109" s="239" t="n">
        <v>18888.0163</v>
      </c>
      <c r="I109" s="239"/>
      <c r="J109" s="237" t="n">
        <v>81246.5002</v>
      </c>
      <c r="K109" s="256" t="s">
        <v>35</v>
      </c>
    </row>
    <row r="110" customFormat="false" ht="15" hidden="false" customHeight="false" outlineLevel="0" collapsed="false">
      <c r="B110" s="255" t="n">
        <v>72</v>
      </c>
      <c r="C110" s="235" t="s">
        <v>467</v>
      </c>
      <c r="D110" s="235" t="s">
        <v>468</v>
      </c>
      <c r="E110" s="242" t="s">
        <v>120</v>
      </c>
      <c r="F110" s="237" t="n">
        <v>82452.02</v>
      </c>
      <c r="G110" s="238" t="n">
        <v>7731.509</v>
      </c>
      <c r="H110" s="239" t="n">
        <v>13478.6478</v>
      </c>
      <c r="I110" s="239"/>
      <c r="J110" s="237" t="n">
        <v>61241.8632</v>
      </c>
      <c r="K110" s="256" t="s">
        <v>35</v>
      </c>
    </row>
    <row r="111" customFormat="false" ht="15" hidden="false" customHeight="false" outlineLevel="0" collapsed="false">
      <c r="B111" s="251" t="n">
        <v>73</v>
      </c>
      <c r="C111" s="235" t="s">
        <v>469</v>
      </c>
      <c r="D111" s="235" t="s">
        <v>470</v>
      </c>
      <c r="E111" s="242" t="s">
        <v>121</v>
      </c>
      <c r="F111" s="237" t="n">
        <v>85638.83</v>
      </c>
      <c r="G111" s="238" t="n">
        <v>8020.6515</v>
      </c>
      <c r="H111" s="239" t="n">
        <v>14015.5789</v>
      </c>
      <c r="I111" s="239"/>
      <c r="J111" s="237" t="n">
        <v>63602.5996</v>
      </c>
      <c r="K111" s="256" t="s">
        <v>35</v>
      </c>
    </row>
    <row r="112" customFormat="false" ht="15" hidden="false" customHeight="false" outlineLevel="0" collapsed="false">
      <c r="B112" s="255" t="n">
        <v>74</v>
      </c>
      <c r="C112" s="235" t="s">
        <v>471</v>
      </c>
      <c r="D112" s="235" t="s">
        <v>472</v>
      </c>
      <c r="E112" s="242" t="s">
        <v>122</v>
      </c>
      <c r="F112" s="237" t="n">
        <v>84805.96</v>
      </c>
      <c r="G112" s="238" t="n">
        <v>7937.357</v>
      </c>
      <c r="H112" s="239" t="n">
        <v>13848.9794</v>
      </c>
      <c r="I112" s="239"/>
      <c r="J112" s="237" t="n">
        <v>63019.6236</v>
      </c>
      <c r="K112" s="256" t="s">
        <v>35</v>
      </c>
    </row>
    <row r="113" customFormat="false" ht="15" hidden="false" customHeight="false" outlineLevel="0" collapsed="false">
      <c r="B113" s="251" t="n">
        <v>75</v>
      </c>
      <c r="C113" s="235" t="s">
        <v>473</v>
      </c>
      <c r="D113" s="235" t="s">
        <v>474</v>
      </c>
      <c r="E113" s="242" t="s">
        <v>123</v>
      </c>
      <c r="F113" s="237" t="n">
        <v>113372.27</v>
      </c>
      <c r="G113" s="238" t="n">
        <v>10940.103</v>
      </c>
      <c r="H113" s="239" t="n">
        <v>20059.0324</v>
      </c>
      <c r="I113" s="239"/>
      <c r="J113" s="237" t="n">
        <v>82373.1346</v>
      </c>
      <c r="K113" s="256" t="s">
        <v>35</v>
      </c>
    </row>
    <row r="114" customFormat="false" ht="15" hidden="false" customHeight="false" outlineLevel="0" collapsed="false">
      <c r="B114" s="255" t="n">
        <v>76</v>
      </c>
      <c r="C114" s="235" t="s">
        <v>475</v>
      </c>
      <c r="D114" s="235" t="s">
        <v>476</v>
      </c>
      <c r="E114" s="242" t="s">
        <v>124</v>
      </c>
      <c r="F114" s="237" t="n">
        <v>131208.39</v>
      </c>
      <c r="G114" s="238" t="n">
        <v>12687.419</v>
      </c>
      <c r="H114" s="239" t="n">
        <v>23502.85</v>
      </c>
      <c r="I114" s="239"/>
      <c r="J114" s="237" t="n">
        <v>95018.121</v>
      </c>
      <c r="K114" s="256" t="s">
        <v>35</v>
      </c>
    </row>
    <row r="115" customFormat="false" ht="15" hidden="false" customHeight="false" outlineLevel="0" collapsed="false">
      <c r="B115" s="251" t="n">
        <v>77</v>
      </c>
      <c r="C115" s="235" t="s">
        <v>477</v>
      </c>
      <c r="D115" s="235" t="s">
        <v>478</v>
      </c>
      <c r="E115" s="242" t="s">
        <v>125</v>
      </c>
      <c r="F115" s="237" t="n">
        <v>124903.2</v>
      </c>
      <c r="G115" s="238" t="n">
        <v>12050.9145</v>
      </c>
      <c r="H115" s="239" t="n">
        <v>22221.4613</v>
      </c>
      <c r="I115" s="239"/>
      <c r="J115" s="237" t="n">
        <v>90630.8242</v>
      </c>
      <c r="K115" s="256" t="s">
        <v>35</v>
      </c>
    </row>
    <row r="116" customFormat="false" ht="15" hidden="false" customHeight="false" outlineLevel="0" collapsed="false">
      <c r="B116" s="255" t="n">
        <v>78</v>
      </c>
      <c r="C116" s="235" t="s">
        <v>479</v>
      </c>
      <c r="D116" s="235" t="s">
        <v>480</v>
      </c>
      <c r="E116" s="242" t="s">
        <v>126</v>
      </c>
      <c r="F116" s="237" t="n">
        <v>124226.63</v>
      </c>
      <c r="G116" s="238" t="n">
        <v>11949.6705</v>
      </c>
      <c r="H116" s="239" t="n">
        <v>21971.9515</v>
      </c>
      <c r="I116" s="239"/>
      <c r="J116" s="237" t="n">
        <v>90305.008</v>
      </c>
      <c r="K116" s="256" t="s">
        <v>35</v>
      </c>
    </row>
    <row r="117" customFormat="false" ht="15" hidden="false" customHeight="false" outlineLevel="0" collapsed="false">
      <c r="B117" s="251" t="n">
        <v>79</v>
      </c>
      <c r="C117" s="235" t="s">
        <v>481</v>
      </c>
      <c r="D117" s="235" t="s">
        <v>482</v>
      </c>
      <c r="E117" s="242" t="s">
        <v>127</v>
      </c>
      <c r="F117" s="237" t="n">
        <v>123770.79</v>
      </c>
      <c r="G117" s="238" t="n">
        <v>12011.034</v>
      </c>
      <c r="H117" s="239" t="n">
        <v>22244.405</v>
      </c>
      <c r="I117" s="239"/>
      <c r="J117" s="237" t="n">
        <v>89515.351</v>
      </c>
      <c r="K117" s="256" t="s">
        <v>35</v>
      </c>
    </row>
    <row r="118" customFormat="false" ht="15" hidden="false" customHeight="false" outlineLevel="0" collapsed="false">
      <c r="B118" s="255" t="n">
        <v>80</v>
      </c>
      <c r="C118" s="235" t="s">
        <v>483</v>
      </c>
      <c r="D118" s="235" t="s">
        <v>484</v>
      </c>
      <c r="E118" s="242" t="s">
        <v>128</v>
      </c>
      <c r="F118" s="237" t="n">
        <v>122774.7</v>
      </c>
      <c r="G118" s="238" t="n">
        <v>11902.2325</v>
      </c>
      <c r="H118" s="239" t="n">
        <v>22013.9325</v>
      </c>
      <c r="I118" s="239"/>
      <c r="J118" s="237" t="n">
        <v>88858.535</v>
      </c>
      <c r="K118" s="256" t="s">
        <v>35</v>
      </c>
    </row>
    <row r="119" customFormat="false" ht="15" hidden="false" customHeight="false" outlineLevel="0" collapsed="false">
      <c r="B119" s="251" t="n">
        <v>81</v>
      </c>
      <c r="C119" s="235" t="s">
        <v>485</v>
      </c>
      <c r="D119" s="235" t="s">
        <v>486</v>
      </c>
      <c r="E119" s="242" t="s">
        <v>129</v>
      </c>
      <c r="F119" s="237" t="n">
        <v>121873.3</v>
      </c>
      <c r="G119" s="238" t="n">
        <v>11748.7555</v>
      </c>
      <c r="H119" s="239" t="n">
        <v>21618.3067</v>
      </c>
      <c r="I119" s="239"/>
      <c r="J119" s="237" t="n">
        <v>88506.2378</v>
      </c>
      <c r="K119" s="256" t="s">
        <v>35</v>
      </c>
    </row>
    <row r="120" customFormat="false" ht="15" hidden="false" customHeight="false" outlineLevel="0" collapsed="false">
      <c r="B120" s="255" t="n">
        <v>82</v>
      </c>
      <c r="C120" s="235" t="s">
        <v>487</v>
      </c>
      <c r="D120" s="235" t="s">
        <v>488</v>
      </c>
      <c r="E120" s="242" t="s">
        <v>130</v>
      </c>
      <c r="F120" s="237" t="n">
        <v>124216.94</v>
      </c>
      <c r="G120" s="238" t="n">
        <v>11948.7015</v>
      </c>
      <c r="H120" s="239" t="n">
        <v>21970.0135</v>
      </c>
      <c r="I120" s="239"/>
      <c r="J120" s="237" t="n">
        <v>90298.225</v>
      </c>
      <c r="K120" s="256" t="s">
        <v>35</v>
      </c>
    </row>
    <row r="121" customFormat="false" ht="15" hidden="false" customHeight="false" outlineLevel="0" collapsed="false">
      <c r="B121" s="251" t="n">
        <v>83</v>
      </c>
      <c r="C121" s="235" t="s">
        <v>489</v>
      </c>
      <c r="D121" s="235" t="s">
        <v>490</v>
      </c>
      <c r="E121" s="242" t="s">
        <v>131</v>
      </c>
      <c r="F121" s="237" t="n">
        <v>121086.62</v>
      </c>
      <c r="G121" s="238" t="n">
        <v>11596.097</v>
      </c>
      <c r="H121" s="239" t="n">
        <v>21209.403</v>
      </c>
      <c r="I121" s="239"/>
      <c r="J121" s="237" t="n">
        <v>88281.12</v>
      </c>
      <c r="K121" s="256" t="s">
        <v>35</v>
      </c>
    </row>
    <row r="122" customFormat="false" ht="15" hidden="false" customHeight="false" outlineLevel="0" collapsed="false">
      <c r="B122" s="255" t="n">
        <v>84</v>
      </c>
      <c r="C122" s="235" t="s">
        <v>491</v>
      </c>
      <c r="D122" s="235" t="s">
        <v>492</v>
      </c>
      <c r="E122" s="242" t="s">
        <v>132</v>
      </c>
      <c r="F122" s="237" t="n">
        <v>114840.67</v>
      </c>
      <c r="G122" s="238" t="n">
        <v>11011.0745</v>
      </c>
      <c r="H122" s="239" t="n">
        <v>20094.7595</v>
      </c>
      <c r="I122" s="239"/>
      <c r="J122" s="237" t="n">
        <v>83734.836</v>
      </c>
      <c r="K122" s="289" t="s">
        <v>35</v>
      </c>
    </row>
    <row r="123" customFormat="false" ht="15" hidden="false" customHeight="false" outlineLevel="0" collapsed="false">
      <c r="B123" s="251" t="n">
        <v>85</v>
      </c>
      <c r="C123" s="257" t="s">
        <v>493</v>
      </c>
      <c r="D123" s="257" t="s">
        <v>494</v>
      </c>
      <c r="E123" s="258" t="s">
        <v>133</v>
      </c>
      <c r="F123" s="295" t="n">
        <v>117209.81</v>
      </c>
      <c r="G123" s="280" t="n">
        <v>11287.561</v>
      </c>
      <c r="H123" s="281" t="n">
        <v>20703.134</v>
      </c>
      <c r="I123" s="281"/>
      <c r="J123" s="295" t="n">
        <v>85219.115</v>
      </c>
      <c r="K123" s="259" t="s">
        <v>35</v>
      </c>
      <c r="N123" s="262"/>
    </row>
    <row r="124" customFormat="false" ht="15" hidden="false" customHeight="false" outlineLevel="0" collapsed="false">
      <c r="B124" s="243"/>
      <c r="C124" s="244"/>
      <c r="D124" s="244"/>
      <c r="E124" s="247"/>
      <c r="F124" s="248"/>
      <c r="G124" s="249"/>
      <c r="H124" s="249"/>
      <c r="I124" s="249"/>
      <c r="J124" s="248"/>
      <c r="K124" s="296"/>
    </row>
    <row r="125" customFormat="false" ht="37.3" hidden="false" customHeight="false" outlineLevel="0" collapsed="false">
      <c r="B125" s="227" t="s">
        <v>4</v>
      </c>
      <c r="C125" s="297" t="s">
        <v>850</v>
      </c>
      <c r="D125" s="298"/>
      <c r="E125" s="299"/>
      <c r="F125" s="300" t="s">
        <v>17</v>
      </c>
      <c r="G125" s="301" t="s">
        <v>851</v>
      </c>
      <c r="H125" s="302" t="s">
        <v>852</v>
      </c>
      <c r="I125" s="303" t="s">
        <v>26</v>
      </c>
      <c r="J125" s="304" t="s">
        <v>27</v>
      </c>
      <c r="K125" s="305" t="s">
        <v>28</v>
      </c>
    </row>
    <row r="126" customFormat="false" ht="15.75" hidden="false" customHeight="true" outlineLevel="0" collapsed="false">
      <c r="B126" s="265" t="s">
        <v>874</v>
      </c>
      <c r="C126" s="265"/>
      <c r="D126" s="265"/>
      <c r="E126" s="265"/>
      <c r="F126" s="265"/>
      <c r="G126" s="265"/>
      <c r="H126" s="265"/>
      <c r="I126" s="265"/>
      <c r="J126" s="265"/>
      <c r="K126" s="265"/>
    </row>
    <row r="127" customFormat="false" ht="15" hidden="false" customHeight="false" outlineLevel="0" collapsed="false">
      <c r="B127" s="266" t="n">
        <v>86</v>
      </c>
      <c r="C127" s="235" t="s">
        <v>495</v>
      </c>
      <c r="D127" s="235" t="s">
        <v>496</v>
      </c>
      <c r="E127" s="242" t="s">
        <v>134</v>
      </c>
      <c r="F127" s="240" t="n">
        <v>120314.04</v>
      </c>
      <c r="G127" s="239" t="n">
        <v>11580.9975</v>
      </c>
      <c r="H127" s="264" t="n">
        <v>21266.2259</v>
      </c>
      <c r="I127" s="239"/>
      <c r="J127" s="240" t="n">
        <v>87466.8166</v>
      </c>
      <c r="K127" s="241" t="s">
        <v>35</v>
      </c>
    </row>
    <row r="128" customFormat="false" ht="15" hidden="false" customHeight="false" outlineLevel="0" collapsed="false">
      <c r="B128" s="266" t="n">
        <v>87</v>
      </c>
      <c r="C128" s="235" t="s">
        <v>497</v>
      </c>
      <c r="D128" s="235" t="s">
        <v>498</v>
      </c>
      <c r="E128" s="242" t="s">
        <v>135</v>
      </c>
      <c r="F128" s="240" t="n">
        <v>122552.58</v>
      </c>
      <c r="G128" s="239" t="n">
        <v>11821.838</v>
      </c>
      <c r="H128" s="264" t="n">
        <v>21771.688</v>
      </c>
      <c r="I128" s="239"/>
      <c r="J128" s="240" t="n">
        <v>88959.054</v>
      </c>
      <c r="K128" s="241" t="s">
        <v>35</v>
      </c>
    </row>
    <row r="129" customFormat="false" ht="15" hidden="false" customHeight="false" outlineLevel="0" collapsed="false">
      <c r="B129" s="266" t="n">
        <v>88</v>
      </c>
      <c r="C129" s="235" t="s">
        <v>499</v>
      </c>
      <c r="D129" s="235" t="s">
        <v>500</v>
      </c>
      <c r="E129" s="242" t="s">
        <v>137</v>
      </c>
      <c r="F129" s="240" t="n">
        <v>75071.71</v>
      </c>
      <c r="G129" s="239" t="n">
        <v>6875.3245</v>
      </c>
      <c r="H129" s="264" t="n">
        <v>11573.956</v>
      </c>
      <c r="I129" s="239"/>
      <c r="J129" s="240" t="n">
        <v>56622.4295</v>
      </c>
      <c r="K129" s="241" t="s">
        <v>35</v>
      </c>
    </row>
    <row r="130" customFormat="false" ht="15" hidden="false" customHeight="false" outlineLevel="0" collapsed="false">
      <c r="B130" s="266" t="n">
        <v>89</v>
      </c>
      <c r="C130" s="235" t="s">
        <v>501</v>
      </c>
      <c r="D130" s="235" t="s">
        <v>502</v>
      </c>
      <c r="E130" s="242" t="s">
        <v>138</v>
      </c>
      <c r="F130" s="240" t="n">
        <v>83854.71</v>
      </c>
      <c r="G130" s="239" t="n">
        <v>7980.2585</v>
      </c>
      <c r="H130" s="264" t="n">
        <v>14128.0195</v>
      </c>
      <c r="I130" s="239"/>
      <c r="J130" s="240" t="n">
        <v>61746.432</v>
      </c>
      <c r="K130" s="241" t="s">
        <v>35</v>
      </c>
    </row>
    <row r="131" customFormat="false" ht="15" hidden="false" customHeight="false" outlineLevel="0" collapsed="false">
      <c r="B131" s="266" t="n">
        <v>90</v>
      </c>
      <c r="C131" s="235" t="s">
        <v>503</v>
      </c>
      <c r="D131" s="235" t="s">
        <v>504</v>
      </c>
      <c r="E131" s="242" t="s">
        <v>139</v>
      </c>
      <c r="F131" s="240" t="n">
        <v>95781.92</v>
      </c>
      <c r="G131" s="239" t="n">
        <v>9118.3045</v>
      </c>
      <c r="H131" s="264" t="n">
        <v>16327.5665</v>
      </c>
      <c r="I131" s="239"/>
      <c r="J131" s="240" t="n">
        <v>70336.049</v>
      </c>
      <c r="K131" s="241" t="s">
        <v>35</v>
      </c>
    </row>
    <row r="132" customFormat="false" ht="15" hidden="false" customHeight="false" outlineLevel="0" collapsed="false">
      <c r="B132" s="266" t="n">
        <v>91</v>
      </c>
      <c r="C132" s="235" t="s">
        <v>505</v>
      </c>
      <c r="D132" s="235" t="s">
        <v>506</v>
      </c>
      <c r="E132" s="242" t="s">
        <v>140</v>
      </c>
      <c r="F132" s="240" t="n">
        <v>105123.8</v>
      </c>
      <c r="G132" s="239" t="n">
        <v>10019.037</v>
      </c>
      <c r="H132" s="264" t="n">
        <v>18082.1938</v>
      </c>
      <c r="I132" s="239"/>
      <c r="J132" s="240" t="n">
        <v>77022.5692</v>
      </c>
      <c r="K132" s="241" t="s">
        <v>35</v>
      </c>
    </row>
    <row r="133" customFormat="false" ht="15" hidden="false" customHeight="false" outlineLevel="0" collapsed="false">
      <c r="B133" s="266" t="n">
        <v>92</v>
      </c>
      <c r="C133" s="235" t="s">
        <v>507</v>
      </c>
      <c r="D133" s="235" t="s">
        <v>508</v>
      </c>
      <c r="E133" s="242" t="s">
        <v>141</v>
      </c>
      <c r="F133" s="240" t="n">
        <v>98158.47</v>
      </c>
      <c r="G133" s="239" t="n">
        <v>9305.3935</v>
      </c>
      <c r="H133" s="264" t="n">
        <v>16630.9521</v>
      </c>
      <c r="I133" s="239"/>
      <c r="J133" s="240" t="n">
        <v>72222.1244</v>
      </c>
      <c r="K133" s="241" t="s">
        <v>35</v>
      </c>
    </row>
    <row r="134" customFormat="false" ht="15" hidden="false" customHeight="false" outlineLevel="0" collapsed="false">
      <c r="B134" s="266" t="n">
        <v>93</v>
      </c>
      <c r="C134" s="235" t="s">
        <v>509</v>
      </c>
      <c r="D134" s="235" t="s">
        <v>510</v>
      </c>
      <c r="E134" s="242" t="s">
        <v>142</v>
      </c>
      <c r="F134" s="240" t="n">
        <v>107694.57</v>
      </c>
      <c r="G134" s="239" t="n">
        <v>10259.0035</v>
      </c>
      <c r="H134" s="264" t="n">
        <v>18538.1721</v>
      </c>
      <c r="I134" s="239"/>
      <c r="J134" s="240" t="n">
        <v>78897.3944</v>
      </c>
      <c r="K134" s="241" t="s">
        <v>35</v>
      </c>
    </row>
    <row r="135" customFormat="false" ht="15" hidden="false" customHeight="false" outlineLevel="0" collapsed="false">
      <c r="B135" s="266" t="n">
        <v>94</v>
      </c>
      <c r="C135" s="235" t="s">
        <v>511</v>
      </c>
      <c r="D135" s="235" t="s">
        <v>512</v>
      </c>
      <c r="E135" s="242" t="s">
        <v>143</v>
      </c>
      <c r="F135" s="240" t="n">
        <v>85638.83</v>
      </c>
      <c r="G135" s="239" t="n">
        <v>8020.6515</v>
      </c>
      <c r="H135" s="264" t="n">
        <v>14015.5789</v>
      </c>
      <c r="I135" s="239"/>
      <c r="J135" s="240" t="n">
        <v>63602.5996</v>
      </c>
      <c r="K135" s="241" t="s">
        <v>35</v>
      </c>
    </row>
    <row r="136" customFormat="false" ht="15" hidden="false" customHeight="false" outlineLevel="0" collapsed="false">
      <c r="B136" s="266" t="n">
        <v>95</v>
      </c>
      <c r="C136" s="235" t="s">
        <v>513</v>
      </c>
      <c r="D136" s="235" t="s">
        <v>514</v>
      </c>
      <c r="E136" s="242" t="s">
        <v>144</v>
      </c>
      <c r="F136" s="240" t="n">
        <v>79297.11</v>
      </c>
      <c r="G136" s="239" t="n">
        <v>7413.476</v>
      </c>
      <c r="H136" s="264" t="n">
        <v>12839.023</v>
      </c>
      <c r="I136" s="239"/>
      <c r="J136" s="240" t="n">
        <v>59044.611</v>
      </c>
      <c r="K136" s="241" t="s">
        <v>35</v>
      </c>
    </row>
    <row r="137" customFormat="false" ht="15" hidden="false" customHeight="false" outlineLevel="0" collapsed="false">
      <c r="B137" s="266" t="n">
        <v>96</v>
      </c>
      <c r="C137" s="235" t="s">
        <v>515</v>
      </c>
      <c r="D137" s="235" t="s">
        <v>516</v>
      </c>
      <c r="E137" s="242" t="s">
        <v>145</v>
      </c>
      <c r="F137" s="240" t="n">
        <v>98202.02</v>
      </c>
      <c r="G137" s="239" t="n">
        <v>9343.9695</v>
      </c>
      <c r="H137" s="264" t="n">
        <v>16756.0135</v>
      </c>
      <c r="I137" s="239"/>
      <c r="J137" s="240" t="n">
        <v>72102.037</v>
      </c>
      <c r="K137" s="241" t="s">
        <v>35</v>
      </c>
    </row>
    <row r="138" customFormat="false" ht="15" hidden="false" customHeight="false" outlineLevel="0" collapsed="false">
      <c r="B138" s="266" t="n">
        <v>97</v>
      </c>
      <c r="C138" s="235" t="s">
        <v>517</v>
      </c>
      <c r="D138" s="235" t="s">
        <v>518</v>
      </c>
      <c r="E138" s="242" t="s">
        <v>146</v>
      </c>
      <c r="F138" s="240" t="n">
        <v>104818.39</v>
      </c>
      <c r="G138" s="239" t="n">
        <v>10005.6065</v>
      </c>
      <c r="H138" s="264" t="n">
        <v>18079.2875</v>
      </c>
      <c r="I138" s="239"/>
      <c r="J138" s="240" t="n">
        <v>76733.496</v>
      </c>
      <c r="K138" s="241" t="s">
        <v>35</v>
      </c>
    </row>
    <row r="139" customFormat="false" ht="15" hidden="false" customHeight="false" outlineLevel="0" collapsed="false">
      <c r="B139" s="266" t="n">
        <v>98</v>
      </c>
      <c r="C139" s="235" t="s">
        <v>519</v>
      </c>
      <c r="D139" s="235" t="s">
        <v>520</v>
      </c>
      <c r="E139" s="242" t="s">
        <v>147</v>
      </c>
      <c r="F139" s="240" t="n">
        <v>80456.92</v>
      </c>
      <c r="G139" s="239" t="n">
        <v>7518.2205</v>
      </c>
      <c r="H139" s="264" t="n">
        <v>13032.7809</v>
      </c>
      <c r="I139" s="239"/>
      <c r="J139" s="240" t="n">
        <v>59905.9186</v>
      </c>
      <c r="K139" s="241" t="s">
        <v>35</v>
      </c>
    </row>
    <row r="140" customFormat="false" ht="15" hidden="false" customHeight="false" outlineLevel="0" collapsed="false">
      <c r="B140" s="266" t="n">
        <v>99</v>
      </c>
      <c r="C140" s="235" t="s">
        <v>521</v>
      </c>
      <c r="D140" s="235" t="s">
        <v>522</v>
      </c>
      <c r="E140" s="242" t="s">
        <v>148</v>
      </c>
      <c r="F140" s="240" t="n">
        <v>86427.67</v>
      </c>
      <c r="G140" s="239" t="n">
        <v>8099.6525</v>
      </c>
      <c r="H140" s="264" t="n">
        <v>14173.7447</v>
      </c>
      <c r="I140" s="239"/>
      <c r="J140" s="240" t="n">
        <v>64154.2728</v>
      </c>
      <c r="K140" s="241" t="s">
        <v>35</v>
      </c>
    </row>
    <row r="141" customFormat="false" ht="15" hidden="false" customHeight="false" outlineLevel="0" collapsed="false">
      <c r="B141" s="266" t="n">
        <v>100</v>
      </c>
      <c r="C141" s="235" t="s">
        <v>523</v>
      </c>
      <c r="D141" s="235" t="s">
        <v>524</v>
      </c>
      <c r="E141" s="242" t="s">
        <v>149</v>
      </c>
      <c r="F141" s="240" t="n">
        <v>79611.37</v>
      </c>
      <c r="G141" s="239" t="n">
        <v>7447.444</v>
      </c>
      <c r="H141" s="264" t="n">
        <v>12910.5178</v>
      </c>
      <c r="I141" s="239"/>
      <c r="J141" s="240" t="n">
        <v>59253.4082</v>
      </c>
      <c r="K141" s="241" t="s">
        <v>35</v>
      </c>
    </row>
    <row r="142" customFormat="false" ht="15" hidden="false" customHeight="false" outlineLevel="0" collapsed="false">
      <c r="B142" s="266" t="n">
        <v>101</v>
      </c>
      <c r="C142" s="235" t="s">
        <v>525</v>
      </c>
      <c r="D142" s="235" t="s">
        <v>526</v>
      </c>
      <c r="E142" s="242" t="s">
        <v>150</v>
      </c>
      <c r="F142" s="240" t="n">
        <v>166768.03</v>
      </c>
      <c r="G142" s="239" t="n">
        <v>16321.529</v>
      </c>
      <c r="H142" s="264" t="n">
        <v>30880.4744</v>
      </c>
      <c r="I142" s="239"/>
      <c r="J142" s="240" t="n">
        <v>119566.0266</v>
      </c>
      <c r="K142" s="241" t="s">
        <v>35</v>
      </c>
    </row>
    <row r="143" customFormat="false" ht="15" hidden="false" customHeight="false" outlineLevel="0" collapsed="false">
      <c r="B143" s="266" t="n">
        <v>102</v>
      </c>
      <c r="C143" s="235" t="s">
        <v>527</v>
      </c>
      <c r="D143" s="235" t="s">
        <v>528</v>
      </c>
      <c r="E143" s="242" t="s">
        <v>152</v>
      </c>
      <c r="F143" s="240" t="n">
        <v>128462.61</v>
      </c>
      <c r="G143" s="239" t="n">
        <v>12373.2685</v>
      </c>
      <c r="H143" s="264" t="n">
        <v>22819.1475</v>
      </c>
      <c r="I143" s="239"/>
      <c r="J143" s="240" t="n">
        <v>93270.194</v>
      </c>
      <c r="K143" s="241" t="s">
        <v>35</v>
      </c>
    </row>
    <row r="144" customFormat="false" ht="15" hidden="false" customHeight="false" outlineLevel="0" collapsed="false">
      <c r="B144" s="266" t="n">
        <v>103</v>
      </c>
      <c r="C144" s="235" t="s">
        <v>529</v>
      </c>
      <c r="D144" s="235" t="s">
        <v>530</v>
      </c>
      <c r="E144" s="242" t="s">
        <v>153</v>
      </c>
      <c r="F144" s="240" t="n">
        <v>126185.13</v>
      </c>
      <c r="G144" s="239" t="n">
        <v>12166.4305</v>
      </c>
      <c r="H144" s="264" t="n">
        <v>22434.7455</v>
      </c>
      <c r="I144" s="239"/>
      <c r="J144" s="240" t="n">
        <v>91583.954</v>
      </c>
      <c r="K144" s="241" t="s">
        <v>35</v>
      </c>
    </row>
    <row r="145" customFormat="false" ht="15" hidden="false" customHeight="false" outlineLevel="0" collapsed="false">
      <c r="B145" s="266" t="n">
        <v>104</v>
      </c>
      <c r="C145" s="235" t="s">
        <v>531</v>
      </c>
      <c r="D145" s="235" t="s">
        <v>532</v>
      </c>
      <c r="E145" s="242" t="s">
        <v>154</v>
      </c>
      <c r="F145" s="240" t="n">
        <v>94559.3</v>
      </c>
      <c r="G145" s="239" t="n">
        <v>8939.695</v>
      </c>
      <c r="H145" s="264" t="n">
        <v>15891.461</v>
      </c>
      <c r="I145" s="239"/>
      <c r="J145" s="240" t="n">
        <v>69728.144</v>
      </c>
      <c r="K145" s="241" t="s">
        <v>35</v>
      </c>
    </row>
    <row r="146" customFormat="false" ht="15" hidden="false" customHeight="false" outlineLevel="0" collapsed="false">
      <c r="B146" s="266" t="n">
        <v>105</v>
      </c>
      <c r="C146" s="235" t="s">
        <v>533</v>
      </c>
      <c r="D146" s="235" t="s">
        <v>534</v>
      </c>
      <c r="E146" s="242" t="s">
        <v>155</v>
      </c>
      <c r="F146" s="240" t="n">
        <v>85628.2</v>
      </c>
      <c r="G146" s="239" t="n">
        <v>8019.5885</v>
      </c>
      <c r="H146" s="264" t="n">
        <v>14013.4529</v>
      </c>
      <c r="I146" s="239"/>
      <c r="J146" s="240" t="n">
        <v>63595.1586</v>
      </c>
      <c r="K146" s="241" t="s">
        <v>35</v>
      </c>
    </row>
    <row r="147" customFormat="false" ht="15" hidden="false" customHeight="false" outlineLevel="0" collapsed="false">
      <c r="B147" s="266" t="n">
        <v>106</v>
      </c>
      <c r="C147" s="235" t="s">
        <v>535</v>
      </c>
      <c r="D147" s="235" t="s">
        <v>536</v>
      </c>
      <c r="E147" s="242" t="s">
        <v>157</v>
      </c>
      <c r="F147" s="240" t="n">
        <v>60336.47</v>
      </c>
      <c r="G147" s="239" t="n">
        <v>5519.954</v>
      </c>
      <c r="H147" s="264" t="n">
        <v>9055.5378</v>
      </c>
      <c r="I147" s="239"/>
      <c r="J147" s="240" t="n">
        <v>45760.9782</v>
      </c>
      <c r="K147" s="241" t="s">
        <v>35</v>
      </c>
    </row>
    <row r="148" customFormat="false" ht="15" hidden="false" customHeight="false" outlineLevel="0" collapsed="false">
      <c r="B148" s="266" t="n">
        <v>107</v>
      </c>
      <c r="C148" s="235" t="s">
        <v>537</v>
      </c>
      <c r="D148" s="235" t="s">
        <v>538</v>
      </c>
      <c r="E148" s="242" t="s">
        <v>158</v>
      </c>
      <c r="F148" s="237" t="n">
        <v>85737.5</v>
      </c>
      <c r="G148" s="239" t="n">
        <v>8047.986</v>
      </c>
      <c r="H148" s="264" t="n">
        <v>14094.7024</v>
      </c>
      <c r="I148" s="239"/>
      <c r="J148" s="240" t="n">
        <v>63594.8116</v>
      </c>
      <c r="K148" s="241" t="s">
        <v>35</v>
      </c>
    </row>
    <row r="149" customFormat="false" ht="15" hidden="false" customHeight="false" outlineLevel="0" collapsed="false">
      <c r="B149" s="243"/>
      <c r="C149" s="244"/>
      <c r="D149" s="244"/>
      <c r="E149" s="245" t="s">
        <v>854</v>
      </c>
      <c r="F149" s="271" t="n">
        <f aca="false">+F148+F147+F146+F145+F144+F143+F142+F141+F140+F139+F138+F137+F136+F135+F134+F133+F132+F131+F130+F129+F128+F127+F123+F122+F121+F120+F119+F118+F117+F116+F115+F114+F113+F112+F111+F110+F109+F108+F107+F106+F105+F104+F103</f>
        <v>4347328.7</v>
      </c>
      <c r="G149" s="271" t="n">
        <f aca="false">+G148+G147+G146+G145+G144+G143+G142+G141+G140+G139+G138+G137+G136+G135+G134+G133+G132+G131+G130+G129+G128+G127+G123+G122+G121+G120+G119+G118+G117+G116+G115+G114+G113+G112+G111+G110+G109+G108+G107+G106+G105+G104+G103</f>
        <v>413396.3525</v>
      </c>
      <c r="H149" s="271" t="n">
        <f aca="false">+H148+H147+H146+H145+H144+H143+H142+H141+H140+H139+H138+H137+H136+H135+H134+H133+H132+H131+H130+H129+H128+H127+H123+H122+H121+H120+H119+H118+H117+H116+H115+H114+H113+H112+H111+H110+H109+H108+H107+H106+H105+H104+H103</f>
        <v>742366.3647</v>
      </c>
      <c r="I149" s="271" t="n">
        <f aca="false">+I106</f>
        <v>5837.84</v>
      </c>
      <c r="J149" s="271" t="n">
        <f aca="false">+J148+J147+J146+J145+J144+J143+J142+J141+J140+J139+J138+J137+J136+J135+J134+J133+J132+J131+J130+J129+J128+J127+J123+J122+J121+J120+J119+J118+J117+J116+J115+J114+J113+J112+J111+J110+J109+J108+J107+J106+J105+J104+J103</f>
        <v>3185728.1428</v>
      </c>
      <c r="K149" s="272"/>
    </row>
    <row r="150" customFormat="false" ht="15" hidden="false" customHeight="false" outlineLevel="0" collapsed="false">
      <c r="B150" s="273"/>
      <c r="C150" s="244"/>
      <c r="D150" s="244"/>
      <c r="E150" s="245"/>
      <c r="F150" s="274"/>
      <c r="G150" s="274"/>
      <c r="H150" s="274"/>
      <c r="I150" s="249"/>
      <c r="J150" s="274"/>
      <c r="K150" s="250"/>
      <c r="M150" s="262"/>
    </row>
    <row r="151" customFormat="false" ht="37.3" hidden="false" customHeight="false" outlineLevel="0" collapsed="false">
      <c r="B151" s="227" t="s">
        <v>4</v>
      </c>
      <c r="C151" s="291" t="s">
        <v>850</v>
      </c>
      <c r="D151" s="292"/>
      <c r="E151" s="293"/>
      <c r="F151" s="229" t="s">
        <v>17</v>
      </c>
      <c r="G151" s="230" t="s">
        <v>851</v>
      </c>
      <c r="H151" s="231" t="s">
        <v>852</v>
      </c>
      <c r="I151" s="232" t="s">
        <v>26</v>
      </c>
      <c r="J151" s="233" t="s">
        <v>27</v>
      </c>
      <c r="K151" s="233" t="s">
        <v>28</v>
      </c>
    </row>
    <row r="152" customFormat="false" ht="15.75" hidden="false" customHeight="true" outlineLevel="0" collapsed="false">
      <c r="B152" s="227" t="s">
        <v>877</v>
      </c>
      <c r="C152" s="227"/>
      <c r="D152" s="227"/>
      <c r="E152" s="227"/>
      <c r="F152" s="227"/>
      <c r="G152" s="227"/>
      <c r="H152" s="227"/>
      <c r="I152" s="227"/>
      <c r="J152" s="227"/>
      <c r="K152" s="227"/>
    </row>
    <row r="153" customFormat="false" ht="15" hidden="false" customHeight="false" outlineLevel="0" collapsed="false">
      <c r="B153" s="251" t="n">
        <v>108</v>
      </c>
      <c r="C153" s="252" t="s">
        <v>539</v>
      </c>
      <c r="D153" s="252" t="s">
        <v>540</v>
      </c>
      <c r="E153" s="253" t="s">
        <v>159</v>
      </c>
      <c r="F153" s="275" t="n">
        <v>107048.17</v>
      </c>
      <c r="G153" s="277" t="n">
        <v>10126.0715</v>
      </c>
      <c r="H153" s="277" t="n">
        <v>18176.6993</v>
      </c>
      <c r="I153" s="277"/>
      <c r="J153" s="275" t="n">
        <v>78745.3992</v>
      </c>
      <c r="K153" s="254" t="s">
        <v>35</v>
      </c>
    </row>
    <row r="154" customFormat="false" ht="15" hidden="false" customHeight="false" outlineLevel="0" collapsed="false">
      <c r="B154" s="255" t="n">
        <v>109</v>
      </c>
      <c r="C154" s="235" t="s">
        <v>541</v>
      </c>
      <c r="D154" s="235" t="s">
        <v>542</v>
      </c>
      <c r="E154" s="242" t="s">
        <v>160</v>
      </c>
      <c r="F154" s="240" t="n">
        <v>121753.11</v>
      </c>
      <c r="G154" s="239" t="n">
        <v>11710.86</v>
      </c>
      <c r="H154" s="239" t="n">
        <v>21506.2886</v>
      </c>
      <c r="I154" s="239"/>
      <c r="J154" s="240" t="n">
        <v>88535.9614</v>
      </c>
      <c r="K154" s="256" t="s">
        <v>35</v>
      </c>
    </row>
    <row r="155" customFormat="false" ht="15" hidden="false" customHeight="false" outlineLevel="0" collapsed="false">
      <c r="B155" s="251" t="n">
        <v>110</v>
      </c>
      <c r="C155" s="235" t="s">
        <v>543</v>
      </c>
      <c r="D155" s="235" t="s">
        <v>544</v>
      </c>
      <c r="E155" s="242" t="s">
        <v>161</v>
      </c>
      <c r="F155" s="240" t="n">
        <v>163437.73</v>
      </c>
      <c r="G155" s="239" t="n">
        <v>15975.095</v>
      </c>
      <c r="H155" s="239" t="n">
        <v>30168.8408</v>
      </c>
      <c r="I155" s="239"/>
      <c r="J155" s="240" t="n">
        <v>117293.7942</v>
      </c>
      <c r="K155" s="256" t="s">
        <v>35</v>
      </c>
    </row>
    <row r="156" customFormat="false" ht="15" hidden="false" customHeight="false" outlineLevel="0" collapsed="false">
      <c r="B156" s="255" t="n">
        <v>111</v>
      </c>
      <c r="C156" s="257" t="s">
        <v>545</v>
      </c>
      <c r="D156" s="257" t="s">
        <v>546</v>
      </c>
      <c r="E156" s="258" t="s">
        <v>163</v>
      </c>
      <c r="F156" s="279" t="n">
        <v>123424.59</v>
      </c>
      <c r="G156" s="281" t="n">
        <v>11909.039</v>
      </c>
      <c r="H156" s="281" t="n">
        <v>21946.09</v>
      </c>
      <c r="I156" s="281"/>
      <c r="J156" s="279" t="n">
        <v>89569.461</v>
      </c>
      <c r="K156" s="259" t="s">
        <v>35</v>
      </c>
    </row>
    <row r="157" customFormat="false" ht="15" hidden="false" customHeight="false" outlineLevel="0" collapsed="false">
      <c r="B157" s="243"/>
      <c r="C157" s="244"/>
      <c r="D157" s="244"/>
      <c r="E157" s="245" t="s">
        <v>854</v>
      </c>
      <c r="F157" s="282" t="n">
        <f aca="false">SUM(F153:F156)</f>
        <v>515663.6</v>
      </c>
      <c r="G157" s="282" t="n">
        <f aca="false">SUM(G153:G156)</f>
        <v>49721.0655</v>
      </c>
      <c r="H157" s="282" t="n">
        <f aca="false">SUM(H153:H156)</f>
        <v>91797.9187</v>
      </c>
      <c r="I157" s="282"/>
      <c r="J157" s="282" t="n">
        <f aca="false">SUM(J153:J156)</f>
        <v>374144.6158</v>
      </c>
      <c r="K157" s="290"/>
    </row>
    <row r="158" customFormat="false" ht="15" hidden="false" customHeight="false" outlineLevel="0" collapsed="false">
      <c r="B158" s="273"/>
      <c r="C158" s="244"/>
      <c r="D158" s="244"/>
      <c r="E158" s="245"/>
      <c r="F158" s="274"/>
      <c r="G158" s="274"/>
      <c r="H158" s="274"/>
      <c r="I158" s="249"/>
      <c r="J158" s="274"/>
      <c r="K158" s="250"/>
    </row>
    <row r="159" customFormat="false" ht="37.3" hidden="false" customHeight="false" outlineLevel="0" collapsed="false">
      <c r="A159" s="306"/>
      <c r="B159" s="227" t="s">
        <v>4</v>
      </c>
      <c r="C159" s="291" t="s">
        <v>850</v>
      </c>
      <c r="D159" s="292"/>
      <c r="E159" s="293"/>
      <c r="F159" s="229" t="s">
        <v>17</v>
      </c>
      <c r="G159" s="230" t="s">
        <v>851</v>
      </c>
      <c r="H159" s="231" t="s">
        <v>852</v>
      </c>
      <c r="I159" s="232" t="s">
        <v>26</v>
      </c>
      <c r="J159" s="233" t="s">
        <v>27</v>
      </c>
      <c r="K159" s="233" t="s">
        <v>28</v>
      </c>
    </row>
    <row r="160" customFormat="false" ht="15.75" hidden="false" customHeight="true" outlineLevel="0" collapsed="false">
      <c r="B160" s="307" t="s">
        <v>878</v>
      </c>
      <c r="C160" s="307"/>
      <c r="D160" s="307"/>
      <c r="E160" s="307"/>
      <c r="F160" s="307"/>
      <c r="G160" s="307"/>
      <c r="H160" s="307"/>
      <c r="I160" s="307"/>
      <c r="J160" s="307"/>
      <c r="K160" s="307"/>
    </row>
    <row r="161" customFormat="false" ht="15" hidden="false" customHeight="false" outlineLevel="0" collapsed="false">
      <c r="B161" s="267" t="n">
        <v>112</v>
      </c>
      <c r="C161" s="308" t="s">
        <v>547</v>
      </c>
      <c r="D161" s="308" t="s">
        <v>548</v>
      </c>
      <c r="E161" s="309" t="s">
        <v>164</v>
      </c>
      <c r="F161" s="310" t="n">
        <v>72429.2</v>
      </c>
      <c r="G161" s="269" t="n">
        <v>6691.897</v>
      </c>
      <c r="H161" s="270" t="n">
        <v>11347.1618</v>
      </c>
      <c r="I161" s="270"/>
      <c r="J161" s="310" t="n">
        <v>54390.1412</v>
      </c>
      <c r="K161" s="311" t="s">
        <v>35</v>
      </c>
    </row>
    <row r="162" customFormat="false" ht="15" hidden="false" customHeight="false" outlineLevel="0" collapsed="false">
      <c r="B162" s="266" t="n">
        <v>113</v>
      </c>
      <c r="C162" s="235" t="s">
        <v>549</v>
      </c>
      <c r="D162" s="235" t="s">
        <v>550</v>
      </c>
      <c r="E162" s="242" t="s">
        <v>165</v>
      </c>
      <c r="F162" s="237" t="n">
        <v>105979.34</v>
      </c>
      <c r="G162" s="238" t="n">
        <v>10121.7015</v>
      </c>
      <c r="H162" s="239" t="n">
        <v>18311.4775</v>
      </c>
      <c r="I162" s="239"/>
      <c r="J162" s="237" t="n">
        <v>77546.161</v>
      </c>
      <c r="K162" s="241" t="s">
        <v>35</v>
      </c>
    </row>
    <row r="163" customFormat="false" ht="15" hidden="false" customHeight="false" outlineLevel="0" collapsed="false">
      <c r="B163" s="267" t="n">
        <v>114</v>
      </c>
      <c r="C163" s="235" t="s">
        <v>551</v>
      </c>
      <c r="D163" s="235" t="s">
        <v>552</v>
      </c>
      <c r="E163" s="242" t="s">
        <v>166</v>
      </c>
      <c r="F163" s="237" t="n">
        <v>125160.18</v>
      </c>
      <c r="G163" s="238" t="n">
        <v>12043.0255</v>
      </c>
      <c r="H163" s="239" t="n">
        <v>22158.6615</v>
      </c>
      <c r="I163" s="239"/>
      <c r="J163" s="237" t="n">
        <v>90958.493</v>
      </c>
      <c r="K163" s="241" t="s">
        <v>35</v>
      </c>
    </row>
    <row r="164" customFormat="false" ht="15" hidden="false" customHeight="false" outlineLevel="0" collapsed="false">
      <c r="B164" s="266" t="n">
        <v>115</v>
      </c>
      <c r="C164" s="235" t="s">
        <v>553</v>
      </c>
      <c r="D164" s="235" t="s">
        <v>554</v>
      </c>
      <c r="E164" s="242" t="s">
        <v>167</v>
      </c>
      <c r="F164" s="237" t="n">
        <v>123184.02</v>
      </c>
      <c r="G164" s="238" t="n">
        <v>11845.4095</v>
      </c>
      <c r="H164" s="239" t="n">
        <v>21763.4295</v>
      </c>
      <c r="I164" s="239"/>
      <c r="J164" s="237" t="n">
        <v>89575.181</v>
      </c>
      <c r="K164" s="241" t="s">
        <v>35</v>
      </c>
    </row>
    <row r="165" customFormat="false" ht="15" hidden="false" customHeight="false" outlineLevel="0" collapsed="false">
      <c r="B165" s="267" t="n">
        <v>116</v>
      </c>
      <c r="C165" s="235" t="s">
        <v>555</v>
      </c>
      <c r="D165" s="235" t="s">
        <v>556</v>
      </c>
      <c r="E165" s="242" t="s">
        <v>168</v>
      </c>
      <c r="F165" s="237" t="n">
        <v>119832.83</v>
      </c>
      <c r="G165" s="238" t="n">
        <v>11549.863</v>
      </c>
      <c r="H165" s="239" t="n">
        <v>21227.738</v>
      </c>
      <c r="I165" s="239"/>
      <c r="J165" s="237" t="n">
        <v>87055.229</v>
      </c>
      <c r="K165" s="241" t="s">
        <v>35</v>
      </c>
    </row>
    <row r="166" customFormat="false" ht="15" hidden="false" customHeight="false" outlineLevel="0" collapsed="false">
      <c r="B166" s="266" t="n">
        <v>117</v>
      </c>
      <c r="C166" s="235" t="s">
        <v>557</v>
      </c>
      <c r="D166" s="235" t="s">
        <v>558</v>
      </c>
      <c r="E166" s="242" t="s">
        <v>169</v>
      </c>
      <c r="F166" s="237" t="n">
        <v>108234.22</v>
      </c>
      <c r="G166" s="238" t="n">
        <v>10418.8925</v>
      </c>
      <c r="H166" s="239" t="n">
        <v>19006.2437</v>
      </c>
      <c r="I166" s="239"/>
      <c r="J166" s="237" t="n">
        <v>78809.0838</v>
      </c>
      <c r="K166" s="241" t="s">
        <v>35</v>
      </c>
    </row>
    <row r="167" customFormat="false" ht="15" hidden="false" customHeight="false" outlineLevel="0" collapsed="false">
      <c r="B167" s="267" t="n">
        <v>118</v>
      </c>
      <c r="C167" s="235" t="s">
        <v>559</v>
      </c>
      <c r="D167" s="235" t="s">
        <v>560</v>
      </c>
      <c r="E167" s="242" t="s">
        <v>170</v>
      </c>
      <c r="F167" s="237" t="n">
        <v>167746.59</v>
      </c>
      <c r="G167" s="238" t="n">
        <v>16427.466</v>
      </c>
      <c r="H167" s="239" t="n">
        <v>31103.6618</v>
      </c>
      <c r="I167" s="239"/>
      <c r="J167" s="237" t="n">
        <v>120215.4622</v>
      </c>
      <c r="K167" s="241" t="s">
        <v>35</v>
      </c>
      <c r="N167" s="163" t="n">
        <v>8</v>
      </c>
    </row>
    <row r="168" customFormat="false" ht="15" hidden="false" customHeight="false" outlineLevel="0" collapsed="false">
      <c r="B168" s="266" t="n">
        <v>119</v>
      </c>
      <c r="C168" s="235" t="s">
        <v>561</v>
      </c>
      <c r="D168" s="235" t="s">
        <v>562</v>
      </c>
      <c r="E168" s="242" t="s">
        <v>171</v>
      </c>
      <c r="F168" s="237" t="n">
        <v>93896.1</v>
      </c>
      <c r="G168" s="238" t="n">
        <v>8873.375</v>
      </c>
      <c r="H168" s="239" t="n">
        <v>15758.821</v>
      </c>
      <c r="I168" s="239"/>
      <c r="J168" s="237" t="n">
        <v>69263.904</v>
      </c>
      <c r="K168" s="241" t="s">
        <v>35</v>
      </c>
    </row>
    <row r="169" customFormat="false" ht="15" hidden="false" customHeight="false" outlineLevel="0" collapsed="false">
      <c r="B169" s="267" t="n">
        <v>120</v>
      </c>
      <c r="C169" s="235" t="s">
        <v>563</v>
      </c>
      <c r="D169" s="235" t="s">
        <v>564</v>
      </c>
      <c r="E169" s="242" t="s">
        <v>173</v>
      </c>
      <c r="F169" s="237" t="n">
        <v>96571.24</v>
      </c>
      <c r="G169" s="238" t="n">
        <v>9131.36</v>
      </c>
      <c r="H169" s="239" t="n">
        <v>16261.4504</v>
      </c>
      <c r="I169" s="239"/>
      <c r="J169" s="237" t="n">
        <v>71178.4296</v>
      </c>
      <c r="K169" s="241" t="s">
        <v>35</v>
      </c>
    </row>
    <row r="170" customFormat="false" ht="15" hidden="false" customHeight="false" outlineLevel="0" collapsed="false">
      <c r="B170" s="266" t="n">
        <v>121</v>
      </c>
      <c r="C170" s="235" t="s">
        <v>565</v>
      </c>
      <c r="D170" s="235" t="s">
        <v>566</v>
      </c>
      <c r="E170" s="242" t="s">
        <v>879</v>
      </c>
      <c r="F170" s="237" t="n">
        <v>46901.59</v>
      </c>
      <c r="G170" s="238" t="n">
        <v>4173.924</v>
      </c>
      <c r="H170" s="239" t="n">
        <v>6359.919</v>
      </c>
      <c r="I170" s="239"/>
      <c r="J170" s="237" t="n">
        <v>36367.747</v>
      </c>
      <c r="K170" s="241"/>
    </row>
    <row r="171" customFormat="false" ht="15" hidden="false" customHeight="false" outlineLevel="0" collapsed="false">
      <c r="B171" s="267" t="n">
        <v>122</v>
      </c>
      <c r="C171" s="235" t="s">
        <v>567</v>
      </c>
      <c r="D171" s="235" t="s">
        <v>568</v>
      </c>
      <c r="E171" s="242" t="s">
        <v>175</v>
      </c>
      <c r="F171" s="237" t="n">
        <v>102678.16</v>
      </c>
      <c r="G171" s="238" t="n">
        <v>9791.5835</v>
      </c>
      <c r="H171" s="239" t="n">
        <v>17651.2415</v>
      </c>
      <c r="I171" s="239"/>
      <c r="J171" s="237" t="n">
        <v>75235.335</v>
      </c>
      <c r="K171" s="241" t="s">
        <v>35</v>
      </c>
    </row>
    <row r="172" customFormat="false" ht="15" hidden="false" customHeight="false" outlineLevel="0" collapsed="false">
      <c r="B172" s="266" t="n">
        <v>123</v>
      </c>
      <c r="C172" s="235" t="s">
        <v>569</v>
      </c>
      <c r="D172" s="235" t="s">
        <v>570</v>
      </c>
      <c r="E172" s="242" t="s">
        <v>176</v>
      </c>
      <c r="F172" s="237" t="n">
        <v>105129.33</v>
      </c>
      <c r="G172" s="238" t="n">
        <v>9978.919</v>
      </c>
      <c r="H172" s="239" t="n">
        <v>17945.0184</v>
      </c>
      <c r="I172" s="239"/>
      <c r="J172" s="237" t="n">
        <v>77205.3926</v>
      </c>
      <c r="K172" s="241" t="s">
        <v>35</v>
      </c>
    </row>
    <row r="173" customFormat="false" ht="15" hidden="false" customHeight="false" outlineLevel="0" collapsed="false">
      <c r="B173" s="243"/>
      <c r="C173" s="244"/>
      <c r="D173" s="244"/>
      <c r="E173" s="245" t="s">
        <v>854</v>
      </c>
      <c r="F173" s="271" t="n">
        <f aca="false">SUM(F161:F172)</f>
        <v>1267742.8</v>
      </c>
      <c r="G173" s="271" t="n">
        <f aca="false">SUM(G161:G172)</f>
        <v>121047.4165</v>
      </c>
      <c r="H173" s="282" t="n">
        <f aca="false">SUM(H161:H172)</f>
        <v>218894.8241</v>
      </c>
      <c r="I173" s="271"/>
      <c r="J173" s="271" t="n">
        <f aca="false">SUM(J161:J172)</f>
        <v>927800.5594</v>
      </c>
      <c r="K173" s="272"/>
    </row>
    <row r="174" customFormat="false" ht="15" hidden="false" customHeight="false" outlineLevel="0" collapsed="false">
      <c r="B174" s="273"/>
      <c r="C174" s="244"/>
      <c r="D174" s="244"/>
      <c r="E174" s="245"/>
      <c r="F174" s="274"/>
      <c r="G174" s="274"/>
      <c r="H174" s="274"/>
      <c r="I174" s="249"/>
      <c r="J174" s="274"/>
      <c r="K174" s="250"/>
    </row>
    <row r="175" customFormat="false" ht="37.3" hidden="false" customHeight="false" outlineLevel="0" collapsed="false">
      <c r="B175" s="227" t="s">
        <v>4</v>
      </c>
      <c r="C175" s="291" t="s">
        <v>850</v>
      </c>
      <c r="D175" s="292"/>
      <c r="E175" s="293"/>
      <c r="F175" s="229" t="s">
        <v>17</v>
      </c>
      <c r="G175" s="230" t="s">
        <v>851</v>
      </c>
      <c r="H175" s="231" t="s">
        <v>852</v>
      </c>
      <c r="I175" s="232" t="s">
        <v>26</v>
      </c>
      <c r="J175" s="233" t="s">
        <v>27</v>
      </c>
      <c r="K175" s="233" t="s">
        <v>28</v>
      </c>
    </row>
    <row r="176" customFormat="false" ht="15.75" hidden="false" customHeight="true" outlineLevel="0" collapsed="false">
      <c r="B176" s="265" t="s">
        <v>880</v>
      </c>
      <c r="C176" s="265"/>
      <c r="D176" s="265"/>
      <c r="E176" s="265"/>
      <c r="F176" s="265"/>
      <c r="G176" s="265"/>
      <c r="H176" s="265"/>
      <c r="I176" s="265"/>
      <c r="J176" s="265"/>
      <c r="K176" s="265"/>
    </row>
    <row r="177" customFormat="false" ht="15" hidden="false" customHeight="false" outlineLevel="0" collapsed="false">
      <c r="B177" s="266" t="n">
        <v>124</v>
      </c>
      <c r="C177" s="235" t="s">
        <v>571</v>
      </c>
      <c r="D177" s="235" t="s">
        <v>572</v>
      </c>
      <c r="E177" s="242" t="s">
        <v>177</v>
      </c>
      <c r="F177" s="240" t="n">
        <v>91994.06</v>
      </c>
      <c r="G177" s="239" t="n">
        <v>8683.171</v>
      </c>
      <c r="H177" s="264" t="n">
        <v>15378.413</v>
      </c>
      <c r="I177" s="239"/>
      <c r="J177" s="240" t="n">
        <v>67932.476</v>
      </c>
      <c r="K177" s="241" t="s">
        <v>35</v>
      </c>
    </row>
    <row r="178" customFormat="false" ht="15" hidden="false" customHeight="false" outlineLevel="0" collapsed="false">
      <c r="B178" s="266" t="n">
        <v>125</v>
      </c>
      <c r="C178" s="235" t="s">
        <v>573</v>
      </c>
      <c r="D178" s="235" t="s">
        <v>574</v>
      </c>
      <c r="E178" s="242" t="s">
        <v>178</v>
      </c>
      <c r="F178" s="240" t="n">
        <v>122552.58</v>
      </c>
      <c r="G178" s="239" t="n">
        <v>11821.838</v>
      </c>
      <c r="H178" s="264" t="n">
        <v>21771.688</v>
      </c>
      <c r="I178" s="239"/>
      <c r="J178" s="240" t="n">
        <v>88959.054</v>
      </c>
      <c r="K178" s="241" t="s">
        <v>35</v>
      </c>
    </row>
    <row r="179" customFormat="false" ht="15" hidden="false" customHeight="false" outlineLevel="0" collapsed="false">
      <c r="B179" s="266" t="n">
        <v>126</v>
      </c>
      <c r="C179" s="235" t="s">
        <v>575</v>
      </c>
      <c r="D179" s="235" t="s">
        <v>576</v>
      </c>
      <c r="E179" s="242" t="s">
        <v>179</v>
      </c>
      <c r="F179" s="240" t="n">
        <v>123990.07</v>
      </c>
      <c r="G179" s="239" t="n">
        <v>11976.495</v>
      </c>
      <c r="H179" s="264" t="n">
        <v>22096.2732</v>
      </c>
      <c r="I179" s="239"/>
      <c r="J179" s="240" t="n">
        <v>89917.3018</v>
      </c>
      <c r="K179" s="241" t="s">
        <v>35</v>
      </c>
    </row>
    <row r="180" customFormat="false" ht="15" hidden="false" customHeight="false" outlineLevel="0" collapsed="false">
      <c r="B180" s="266" t="n">
        <v>127</v>
      </c>
      <c r="C180" s="235" t="s">
        <v>577</v>
      </c>
      <c r="D180" s="235" t="s">
        <v>578</v>
      </c>
      <c r="E180" s="242" t="s">
        <v>180</v>
      </c>
      <c r="F180" s="240" t="n">
        <v>123421.56</v>
      </c>
      <c r="G180" s="239" t="n">
        <v>11869.1635</v>
      </c>
      <c r="H180" s="264" t="n">
        <v>21810.9375</v>
      </c>
      <c r="I180" s="239"/>
      <c r="J180" s="240" t="n">
        <v>89741.459</v>
      </c>
      <c r="K180" s="241" t="s">
        <v>35</v>
      </c>
    </row>
    <row r="181" customFormat="false" ht="15" hidden="false" customHeight="false" outlineLevel="0" collapsed="false">
      <c r="B181" s="266" t="n">
        <v>128</v>
      </c>
      <c r="C181" s="235" t="s">
        <v>579</v>
      </c>
      <c r="D181" s="235" t="s">
        <v>580</v>
      </c>
      <c r="E181" s="242" t="s">
        <v>181</v>
      </c>
      <c r="F181" s="240" t="n">
        <v>109233.21</v>
      </c>
      <c r="G181" s="239" t="n">
        <v>10412.8675</v>
      </c>
      <c r="H181" s="264" t="n">
        <v>18845.9001</v>
      </c>
      <c r="I181" s="239"/>
      <c r="J181" s="240" t="n">
        <v>79974.4424</v>
      </c>
      <c r="K181" s="241" t="s">
        <v>35</v>
      </c>
    </row>
    <row r="182" customFormat="false" ht="15" hidden="false" customHeight="false" outlineLevel="0" collapsed="false">
      <c r="B182" s="266" t="n">
        <v>129</v>
      </c>
      <c r="C182" s="235" t="s">
        <v>581</v>
      </c>
      <c r="D182" s="235" t="s">
        <v>582</v>
      </c>
      <c r="E182" s="242" t="s">
        <v>182</v>
      </c>
      <c r="F182" s="240" t="n">
        <v>101934.9</v>
      </c>
      <c r="G182" s="239" t="n">
        <v>9717.2575</v>
      </c>
      <c r="H182" s="264" t="n">
        <v>17502.5895</v>
      </c>
      <c r="I182" s="239"/>
      <c r="J182" s="240" t="n">
        <v>74715.053</v>
      </c>
      <c r="K182" s="241" t="s">
        <v>35</v>
      </c>
    </row>
    <row r="183" customFormat="false" ht="15" hidden="false" customHeight="false" outlineLevel="0" collapsed="false">
      <c r="B183" s="266" t="n">
        <v>130</v>
      </c>
      <c r="C183" s="235" t="s">
        <v>583</v>
      </c>
      <c r="D183" s="235" t="s">
        <v>584</v>
      </c>
      <c r="E183" s="242" t="s">
        <v>183</v>
      </c>
      <c r="F183" s="240" t="n">
        <v>108234.22</v>
      </c>
      <c r="G183" s="239" t="n">
        <v>10312.9685</v>
      </c>
      <c r="H183" s="264" t="n">
        <v>18646.1021</v>
      </c>
      <c r="I183" s="239"/>
      <c r="J183" s="240" t="n">
        <v>79275.1494</v>
      </c>
      <c r="K183" s="241" t="s">
        <v>35</v>
      </c>
    </row>
    <row r="184" customFormat="false" ht="15" hidden="false" customHeight="false" outlineLevel="0" collapsed="false">
      <c r="B184" s="266" t="n">
        <v>131</v>
      </c>
      <c r="C184" s="235" t="s">
        <v>585</v>
      </c>
      <c r="D184" s="235" t="s">
        <v>586</v>
      </c>
      <c r="E184" s="242" t="s">
        <v>184</v>
      </c>
      <c r="F184" s="240" t="n">
        <v>120952.33</v>
      </c>
      <c r="G184" s="239" t="n">
        <v>11661.813</v>
      </c>
      <c r="H184" s="264" t="n">
        <v>21451.638</v>
      </c>
      <c r="I184" s="239"/>
      <c r="J184" s="240" t="n">
        <v>87838.879</v>
      </c>
      <c r="K184" s="241" t="s">
        <v>35</v>
      </c>
    </row>
    <row r="185" customFormat="false" ht="15" hidden="false" customHeight="false" outlineLevel="0" collapsed="false">
      <c r="B185" s="266" t="n">
        <v>132</v>
      </c>
      <c r="C185" s="235" t="s">
        <v>587</v>
      </c>
      <c r="D185" s="235" t="s">
        <v>588</v>
      </c>
      <c r="E185" s="242" t="s">
        <v>185</v>
      </c>
      <c r="F185" s="240" t="n">
        <v>166710.44</v>
      </c>
      <c r="G185" s="239" t="n">
        <v>16323.851</v>
      </c>
      <c r="H185" s="264" t="n">
        <v>30896.4318</v>
      </c>
      <c r="I185" s="239"/>
      <c r="J185" s="240" t="n">
        <v>119490.1572</v>
      </c>
      <c r="K185" s="241" t="s">
        <v>35</v>
      </c>
    </row>
    <row r="186" customFormat="false" ht="15" hidden="false" customHeight="false" outlineLevel="0" collapsed="false">
      <c r="B186" s="266" t="n">
        <v>133</v>
      </c>
      <c r="C186" s="235" t="s">
        <v>589</v>
      </c>
      <c r="D186" s="235" t="s">
        <v>590</v>
      </c>
      <c r="E186" s="242" t="s">
        <v>186</v>
      </c>
      <c r="F186" s="240" t="n">
        <v>125160.18</v>
      </c>
      <c r="G186" s="239" t="n">
        <v>12043.0255</v>
      </c>
      <c r="H186" s="264" t="n">
        <v>22158.6615</v>
      </c>
      <c r="I186" s="239"/>
      <c r="J186" s="240" t="n">
        <v>90958.493</v>
      </c>
      <c r="K186" s="241" t="s">
        <v>35</v>
      </c>
    </row>
    <row r="187" customFormat="false" ht="15" hidden="false" customHeight="false" outlineLevel="0" collapsed="false">
      <c r="B187" s="266" t="n">
        <v>134</v>
      </c>
      <c r="C187" s="235" t="s">
        <v>591</v>
      </c>
      <c r="D187" s="235" t="s">
        <v>592</v>
      </c>
      <c r="E187" s="242" t="s">
        <v>187</v>
      </c>
      <c r="F187" s="240" t="n">
        <v>96571.24</v>
      </c>
      <c r="G187" s="239" t="n">
        <v>9131.36</v>
      </c>
      <c r="H187" s="264" t="n">
        <v>16261.4504</v>
      </c>
      <c r="I187" s="239"/>
      <c r="J187" s="240" t="n">
        <v>71178.4296</v>
      </c>
      <c r="K187" s="241" t="s">
        <v>35</v>
      </c>
    </row>
    <row r="188" customFormat="false" ht="15" hidden="false" customHeight="false" outlineLevel="0" collapsed="false">
      <c r="B188" s="266" t="n">
        <v>135</v>
      </c>
      <c r="C188" s="235" t="s">
        <v>593</v>
      </c>
      <c r="D188" s="235" t="s">
        <v>594</v>
      </c>
      <c r="E188" s="242" t="s">
        <v>881</v>
      </c>
      <c r="F188" s="240" t="n">
        <v>69901.26</v>
      </c>
      <c r="G188" s="239" t="n">
        <v>6513.8935</v>
      </c>
      <c r="H188" s="264" t="n">
        <v>11095.8615</v>
      </c>
      <c r="I188" s="239"/>
      <c r="J188" s="240" t="n">
        <v>52291.505</v>
      </c>
      <c r="K188" s="241" t="s">
        <v>35</v>
      </c>
    </row>
    <row r="189" customFormat="false" ht="15" hidden="false" customHeight="false" outlineLevel="0" collapsed="false">
      <c r="B189" s="243"/>
      <c r="C189" s="244"/>
      <c r="D189" s="244"/>
      <c r="E189" s="245" t="s">
        <v>854</v>
      </c>
      <c r="F189" s="271" t="n">
        <f aca="false">SUM(F177:F188)</f>
        <v>1360656.05</v>
      </c>
      <c r="G189" s="271" t="n">
        <f aca="false">SUM(G177:G188)</f>
        <v>130467.704</v>
      </c>
      <c r="H189" s="271" t="n">
        <f aca="false">SUM(H177:H188)</f>
        <v>237915.9466</v>
      </c>
      <c r="I189" s="271"/>
      <c r="J189" s="271" t="n">
        <f aca="false">SUM(J177:J188)</f>
        <v>992272.3994</v>
      </c>
      <c r="K189" s="272"/>
    </row>
    <row r="190" customFormat="false" ht="15" hidden="false" customHeight="false" outlineLevel="0" collapsed="false">
      <c r="B190" s="273"/>
      <c r="C190" s="244"/>
      <c r="D190" s="244"/>
      <c r="E190" s="245"/>
      <c r="F190" s="274"/>
      <c r="G190" s="274"/>
      <c r="H190" s="274"/>
      <c r="I190" s="249"/>
      <c r="J190" s="274"/>
      <c r="K190" s="250"/>
    </row>
    <row r="191" customFormat="false" ht="37.3" hidden="false" customHeight="false" outlineLevel="0" collapsed="false">
      <c r="B191" s="227" t="s">
        <v>4</v>
      </c>
      <c r="C191" s="291" t="s">
        <v>850</v>
      </c>
      <c r="D191" s="292"/>
      <c r="E191" s="293"/>
      <c r="F191" s="229" t="s">
        <v>17</v>
      </c>
      <c r="G191" s="230" t="s">
        <v>851</v>
      </c>
      <c r="H191" s="231" t="s">
        <v>852</v>
      </c>
      <c r="I191" s="232" t="s">
        <v>26</v>
      </c>
      <c r="J191" s="233" t="s">
        <v>27</v>
      </c>
      <c r="K191" s="233" t="s">
        <v>28</v>
      </c>
    </row>
    <row r="192" customFormat="false" ht="15.75" hidden="false" customHeight="true" outlineLevel="0" collapsed="false">
      <c r="B192" s="265" t="s">
        <v>882</v>
      </c>
      <c r="C192" s="265"/>
      <c r="D192" s="265"/>
      <c r="E192" s="265"/>
      <c r="F192" s="265"/>
      <c r="G192" s="265"/>
      <c r="H192" s="265"/>
      <c r="I192" s="265"/>
      <c r="J192" s="265"/>
      <c r="K192" s="265"/>
    </row>
    <row r="193" customFormat="false" ht="15" hidden="false" customHeight="false" outlineLevel="0" collapsed="false">
      <c r="B193" s="266" t="n">
        <v>136</v>
      </c>
      <c r="C193" s="235" t="s">
        <v>595</v>
      </c>
      <c r="D193" s="235" t="s">
        <v>596</v>
      </c>
      <c r="E193" s="242" t="s">
        <v>189</v>
      </c>
      <c r="F193" s="240" t="n">
        <v>110489.11</v>
      </c>
      <c r="G193" s="239" t="n">
        <v>10555.568</v>
      </c>
      <c r="H193" s="264" t="n">
        <v>19155.2558</v>
      </c>
      <c r="I193" s="239"/>
      <c r="J193" s="240" t="n">
        <v>80778.2862</v>
      </c>
      <c r="K193" s="241" t="s">
        <v>35</v>
      </c>
    </row>
    <row r="194" customFormat="false" ht="15" hidden="false" customHeight="false" outlineLevel="0" collapsed="false">
      <c r="B194" s="266" t="n">
        <v>137</v>
      </c>
      <c r="C194" s="235" t="s">
        <v>597</v>
      </c>
      <c r="D194" s="235" t="s">
        <v>598</v>
      </c>
      <c r="E194" s="242" t="s">
        <v>190</v>
      </c>
      <c r="F194" s="240" t="n">
        <v>166587.55</v>
      </c>
      <c r="G194" s="239" t="n">
        <v>16310.6295</v>
      </c>
      <c r="H194" s="264" t="n">
        <v>30868.6833</v>
      </c>
      <c r="I194" s="239"/>
      <c r="J194" s="240" t="n">
        <v>119408.2372</v>
      </c>
      <c r="K194" s="241" t="s">
        <v>35</v>
      </c>
    </row>
    <row r="195" customFormat="false" ht="15" hidden="false" customHeight="false" outlineLevel="0" collapsed="false">
      <c r="B195" s="266" t="n">
        <v>138</v>
      </c>
      <c r="C195" s="235" t="s">
        <v>599</v>
      </c>
      <c r="D195" s="235" t="s">
        <v>600</v>
      </c>
      <c r="E195" s="242" t="s">
        <v>191</v>
      </c>
      <c r="F195" s="240" t="n">
        <v>124858.07</v>
      </c>
      <c r="G195" s="239" t="n">
        <v>11874.3105</v>
      </c>
      <c r="H195" s="264" t="n">
        <v>21612.628</v>
      </c>
      <c r="I195" s="239"/>
      <c r="J195" s="240" t="n">
        <v>91371.1315</v>
      </c>
      <c r="K195" s="241" t="s">
        <v>35</v>
      </c>
    </row>
    <row r="196" customFormat="false" ht="15" hidden="false" customHeight="false" outlineLevel="0" collapsed="false">
      <c r="B196" s="266" t="n">
        <v>139</v>
      </c>
      <c r="C196" s="235" t="s">
        <v>601</v>
      </c>
      <c r="D196" s="235" t="s">
        <v>602</v>
      </c>
      <c r="E196" s="242" t="s">
        <v>192</v>
      </c>
      <c r="F196" s="240" t="n">
        <v>92251.96</v>
      </c>
      <c r="G196" s="239" t="n">
        <v>8623.0985</v>
      </c>
      <c r="H196" s="264" t="n">
        <v>15129.002</v>
      </c>
      <c r="I196" s="239"/>
      <c r="J196" s="240" t="n">
        <v>68499.8595</v>
      </c>
      <c r="K196" s="241" t="s">
        <v>35</v>
      </c>
    </row>
    <row r="197" customFormat="false" ht="15" hidden="false" customHeight="false" outlineLevel="0" collapsed="false">
      <c r="B197" s="266" t="n">
        <v>140</v>
      </c>
      <c r="C197" s="235" t="s">
        <v>603</v>
      </c>
      <c r="D197" s="235" t="s">
        <v>604</v>
      </c>
      <c r="E197" s="242" t="s">
        <v>193</v>
      </c>
      <c r="F197" s="240" t="n">
        <v>124981.09</v>
      </c>
      <c r="G197" s="239" t="n">
        <v>12044.9025</v>
      </c>
      <c r="H197" s="264" t="n">
        <v>22190.1159</v>
      </c>
      <c r="I197" s="239"/>
      <c r="J197" s="240" t="n">
        <v>90746.0716</v>
      </c>
      <c r="K197" s="241" t="s">
        <v>35</v>
      </c>
    </row>
    <row r="198" customFormat="false" ht="15" hidden="false" customHeight="false" outlineLevel="0" collapsed="false">
      <c r="B198" s="266" t="n">
        <v>141</v>
      </c>
      <c r="C198" s="235" t="s">
        <v>605</v>
      </c>
      <c r="D198" s="235" t="s">
        <v>606</v>
      </c>
      <c r="E198" s="242" t="s">
        <v>194</v>
      </c>
      <c r="F198" s="240" t="n">
        <v>110489.11</v>
      </c>
      <c r="G198" s="239" t="n">
        <v>10555.568</v>
      </c>
      <c r="H198" s="264" t="n">
        <v>19155.2558</v>
      </c>
      <c r="I198" s="239"/>
      <c r="J198" s="240" t="n">
        <v>80778.2862</v>
      </c>
      <c r="K198" s="241" t="s">
        <v>35</v>
      </c>
    </row>
    <row r="199" customFormat="false" ht="15" hidden="false" customHeight="false" outlineLevel="0" collapsed="false">
      <c r="B199" s="266" t="n">
        <v>142</v>
      </c>
      <c r="C199" s="235" t="s">
        <v>607</v>
      </c>
      <c r="D199" s="235" t="s">
        <v>608</v>
      </c>
      <c r="E199" s="242" t="s">
        <v>195</v>
      </c>
      <c r="F199" s="240" t="n">
        <v>127380.54</v>
      </c>
      <c r="G199" s="239" t="n">
        <v>12435.4105</v>
      </c>
      <c r="H199" s="264" t="n">
        <v>23181.9201</v>
      </c>
      <c r="I199" s="239"/>
      <c r="J199" s="240" t="n">
        <v>91763.2094</v>
      </c>
      <c r="K199" s="241" t="s">
        <v>35</v>
      </c>
    </row>
    <row r="200" customFormat="false" ht="15" hidden="false" customHeight="false" outlineLevel="0" collapsed="false">
      <c r="B200" s="266" t="n">
        <v>143</v>
      </c>
      <c r="C200" s="235" t="s">
        <v>609</v>
      </c>
      <c r="D200" s="235" t="s">
        <v>610</v>
      </c>
      <c r="E200" s="242" t="s">
        <v>196</v>
      </c>
      <c r="F200" s="240" t="n">
        <v>96608.99</v>
      </c>
      <c r="G200" s="239" t="n">
        <v>9129.397</v>
      </c>
      <c r="H200" s="264" t="n">
        <v>16249.4912</v>
      </c>
      <c r="I200" s="239"/>
      <c r="J200" s="240" t="n">
        <v>71230.1018</v>
      </c>
      <c r="K200" s="241" t="s">
        <v>35</v>
      </c>
    </row>
    <row r="201" customFormat="false" ht="15" hidden="false" customHeight="false" outlineLevel="0" collapsed="false">
      <c r="B201" s="266" t="n">
        <v>144</v>
      </c>
      <c r="C201" s="235" t="s">
        <v>611</v>
      </c>
      <c r="D201" s="235" t="s">
        <v>612</v>
      </c>
      <c r="E201" s="242" t="s">
        <v>197</v>
      </c>
      <c r="F201" s="240" t="n">
        <v>101839.68</v>
      </c>
      <c r="G201" s="239" t="n">
        <v>9676.323</v>
      </c>
      <c r="H201" s="264" t="n">
        <v>17376.743</v>
      </c>
      <c r="I201" s="239"/>
      <c r="J201" s="240" t="n">
        <v>74786.614</v>
      </c>
      <c r="K201" s="241" t="s">
        <v>35</v>
      </c>
    </row>
    <row r="202" customFormat="false" ht="15" hidden="false" customHeight="false" outlineLevel="0" collapsed="false">
      <c r="B202" s="266" t="n">
        <v>145</v>
      </c>
      <c r="C202" s="235" t="s">
        <v>613</v>
      </c>
      <c r="D202" s="235" t="s">
        <v>614</v>
      </c>
      <c r="E202" s="242" t="s">
        <v>198</v>
      </c>
      <c r="F202" s="240" t="n">
        <v>120998.06</v>
      </c>
      <c r="G202" s="239" t="n">
        <v>11646.5995</v>
      </c>
      <c r="H202" s="264" t="n">
        <v>21393.5099</v>
      </c>
      <c r="I202" s="239"/>
      <c r="J202" s="240" t="n">
        <v>87957.9506</v>
      </c>
      <c r="K202" s="241" t="s">
        <v>35</v>
      </c>
    </row>
    <row r="203" customFormat="false" ht="15" hidden="false" customHeight="false" outlineLevel="0" collapsed="false">
      <c r="B203" s="266" t="n">
        <v>146</v>
      </c>
      <c r="C203" s="235" t="s">
        <v>615</v>
      </c>
      <c r="D203" s="235" t="s">
        <v>616</v>
      </c>
      <c r="E203" s="242" t="s">
        <v>199</v>
      </c>
      <c r="F203" s="240" t="n">
        <v>109792.23</v>
      </c>
      <c r="G203" s="239" t="n">
        <v>10526.0165</v>
      </c>
      <c r="H203" s="264" t="n">
        <v>19152.3439</v>
      </c>
      <c r="I203" s="239"/>
      <c r="J203" s="240" t="n">
        <v>80113.8696</v>
      </c>
      <c r="K203" s="241" t="s">
        <v>35</v>
      </c>
    </row>
    <row r="204" customFormat="false" ht="15" hidden="false" customHeight="false" outlineLevel="0" collapsed="false">
      <c r="B204" s="266" t="n">
        <v>147</v>
      </c>
      <c r="C204" s="235" t="s">
        <v>617</v>
      </c>
      <c r="D204" s="235" t="s">
        <v>618</v>
      </c>
      <c r="E204" s="242" t="s">
        <v>200</v>
      </c>
      <c r="F204" s="240" t="n">
        <v>91700.91</v>
      </c>
      <c r="G204" s="239" t="n">
        <v>8562.478</v>
      </c>
      <c r="H204" s="264" t="n">
        <v>14996.73</v>
      </c>
      <c r="I204" s="239"/>
      <c r="J204" s="240" t="n">
        <v>68141.702</v>
      </c>
      <c r="K204" s="241" t="s">
        <v>35</v>
      </c>
    </row>
    <row r="205" customFormat="false" ht="15" hidden="false" customHeight="false" outlineLevel="0" collapsed="false">
      <c r="B205" s="266" t="n">
        <v>148</v>
      </c>
      <c r="C205" s="235" t="s">
        <v>619</v>
      </c>
      <c r="D205" s="235" t="s">
        <v>620</v>
      </c>
      <c r="E205" s="242" t="s">
        <v>201</v>
      </c>
      <c r="F205" s="240" t="n">
        <v>101376.66</v>
      </c>
      <c r="G205" s="239" t="n">
        <v>9644.323</v>
      </c>
      <c r="H205" s="264" t="n">
        <v>17332.7658</v>
      </c>
      <c r="I205" s="239"/>
      <c r="J205" s="240" t="n">
        <v>74399.5712</v>
      </c>
      <c r="K205" s="241" t="s">
        <v>35</v>
      </c>
    </row>
    <row r="206" customFormat="false" ht="15" hidden="false" customHeight="false" outlineLevel="0" collapsed="false">
      <c r="B206" s="243"/>
      <c r="C206" s="244"/>
      <c r="D206" s="244"/>
      <c r="E206" s="245" t="s">
        <v>854</v>
      </c>
      <c r="F206" s="271" t="n">
        <f aca="false">SUM(F193:F205)</f>
        <v>1479353.96</v>
      </c>
      <c r="G206" s="271" t="n">
        <f aca="false">SUM(G193:G205)</f>
        <v>141584.6245</v>
      </c>
      <c r="H206" s="271" t="n">
        <f aca="false">SUM(H193:H205)</f>
        <v>257794.4447</v>
      </c>
      <c r="I206" s="271"/>
      <c r="J206" s="271" t="n">
        <f aca="false">SUM(J193:J205)</f>
        <v>1079974.8908</v>
      </c>
      <c r="K206" s="272"/>
    </row>
    <row r="207" customFormat="false" ht="15" hidden="false" customHeight="false" outlineLevel="0" collapsed="false">
      <c r="B207" s="273"/>
      <c r="C207" s="244"/>
      <c r="D207" s="244"/>
      <c r="E207" s="245"/>
      <c r="F207" s="274"/>
      <c r="G207" s="274"/>
      <c r="H207" s="274"/>
      <c r="I207" s="249"/>
      <c r="J207" s="274"/>
      <c r="K207" s="250"/>
    </row>
    <row r="208" customFormat="false" ht="37.3" hidden="false" customHeight="false" outlineLevel="0" collapsed="false">
      <c r="B208" s="227" t="s">
        <v>4</v>
      </c>
      <c r="C208" s="291" t="s">
        <v>850</v>
      </c>
      <c r="D208" s="292"/>
      <c r="E208" s="293"/>
      <c r="F208" s="229" t="s">
        <v>17</v>
      </c>
      <c r="G208" s="230" t="s">
        <v>851</v>
      </c>
      <c r="H208" s="231" t="s">
        <v>852</v>
      </c>
      <c r="I208" s="232" t="s">
        <v>26</v>
      </c>
      <c r="J208" s="233" t="s">
        <v>27</v>
      </c>
      <c r="K208" s="233" t="s">
        <v>28</v>
      </c>
    </row>
    <row r="209" customFormat="false" ht="15.75" hidden="false" customHeight="true" outlineLevel="0" collapsed="false">
      <c r="B209" s="265" t="s">
        <v>883</v>
      </c>
      <c r="C209" s="265"/>
      <c r="D209" s="265"/>
      <c r="E209" s="265"/>
      <c r="F209" s="265"/>
      <c r="G209" s="265"/>
      <c r="H209" s="265"/>
      <c r="I209" s="265"/>
      <c r="J209" s="265"/>
      <c r="K209" s="265"/>
    </row>
    <row r="210" customFormat="false" ht="15" hidden="false" customHeight="false" outlineLevel="0" collapsed="false">
      <c r="B210" s="266" t="n">
        <v>149</v>
      </c>
      <c r="C210" s="235" t="s">
        <v>621</v>
      </c>
      <c r="D210" s="235" t="s">
        <v>622</v>
      </c>
      <c r="E210" s="242" t="s">
        <v>202</v>
      </c>
      <c r="F210" s="240" t="n">
        <v>92207.95</v>
      </c>
      <c r="G210" s="239" t="n">
        <v>8686.7175</v>
      </c>
      <c r="H210" s="264" t="n">
        <v>15360.5265</v>
      </c>
      <c r="I210" s="239"/>
      <c r="J210" s="240" t="n">
        <v>68160.706</v>
      </c>
      <c r="K210" s="241" t="s">
        <v>35</v>
      </c>
    </row>
    <row r="211" customFormat="false" ht="15" hidden="false" customHeight="false" outlineLevel="0" collapsed="false">
      <c r="B211" s="267" t="n">
        <v>150</v>
      </c>
      <c r="C211" s="235" t="s">
        <v>623</v>
      </c>
      <c r="D211" s="235" t="s">
        <v>624</v>
      </c>
      <c r="E211" s="242" t="s">
        <v>204</v>
      </c>
      <c r="F211" s="240" t="n">
        <v>166710.44</v>
      </c>
      <c r="G211" s="239" t="n">
        <v>16323.851</v>
      </c>
      <c r="H211" s="264" t="n">
        <v>30896.4318</v>
      </c>
      <c r="I211" s="239"/>
      <c r="J211" s="240" t="n">
        <v>119490.1572</v>
      </c>
      <c r="K211" s="241" t="s">
        <v>35</v>
      </c>
    </row>
    <row r="212" customFormat="false" ht="15" hidden="false" customHeight="false" outlineLevel="0" collapsed="false">
      <c r="B212" s="266" t="n">
        <v>151</v>
      </c>
      <c r="C212" s="235" t="s">
        <v>625</v>
      </c>
      <c r="D212" s="235" t="s">
        <v>626</v>
      </c>
      <c r="E212" s="242" t="s">
        <v>205</v>
      </c>
      <c r="F212" s="240" t="n">
        <v>121494.09</v>
      </c>
      <c r="G212" s="239" t="n">
        <v>11684.194</v>
      </c>
      <c r="H212" s="264" t="n">
        <v>21451.887</v>
      </c>
      <c r="I212" s="239"/>
      <c r="J212" s="240" t="n">
        <v>88358.009</v>
      </c>
      <c r="K212" s="241" t="s">
        <v>35</v>
      </c>
    </row>
    <row r="213" customFormat="false" ht="15" hidden="false" customHeight="false" outlineLevel="0" collapsed="false">
      <c r="B213" s="267" t="n">
        <v>152</v>
      </c>
      <c r="C213" s="235" t="s">
        <v>627</v>
      </c>
      <c r="D213" s="235" t="s">
        <v>628</v>
      </c>
      <c r="E213" s="242" t="s">
        <v>206</v>
      </c>
      <c r="F213" s="240" t="n">
        <v>109308.92</v>
      </c>
      <c r="G213" s="239" t="n">
        <v>10454.6595</v>
      </c>
      <c r="H213" s="264" t="n">
        <v>18977.3935</v>
      </c>
      <c r="I213" s="239"/>
      <c r="J213" s="240" t="n">
        <v>79876.867</v>
      </c>
      <c r="K213" s="241" t="s">
        <v>35</v>
      </c>
    </row>
    <row r="214" customFormat="false" ht="15" hidden="false" customHeight="false" outlineLevel="0" collapsed="false">
      <c r="B214" s="266" t="n">
        <v>153</v>
      </c>
      <c r="C214" s="235" t="s">
        <v>884</v>
      </c>
      <c r="D214" s="235" t="s">
        <v>885</v>
      </c>
      <c r="E214" s="242" t="s">
        <v>207</v>
      </c>
      <c r="F214" s="240" t="n">
        <v>44872.85</v>
      </c>
      <c r="G214" s="239" t="n">
        <v>3737.285</v>
      </c>
      <c r="H214" s="264" t="n">
        <v>5061.57</v>
      </c>
      <c r="I214" s="239"/>
      <c r="J214" s="240" t="n">
        <v>36073.995</v>
      </c>
      <c r="K214" s="241" t="s">
        <v>35</v>
      </c>
    </row>
    <row r="215" customFormat="false" ht="15" hidden="false" customHeight="false" outlineLevel="0" collapsed="false">
      <c r="B215" s="267" t="n">
        <v>154</v>
      </c>
      <c r="C215" s="235" t="s">
        <v>629</v>
      </c>
      <c r="D215" s="235" t="s">
        <v>630</v>
      </c>
      <c r="E215" s="242" t="s">
        <v>208</v>
      </c>
      <c r="F215" s="240" t="n">
        <v>96571.24</v>
      </c>
      <c r="G215" s="239" t="n">
        <v>9243.989</v>
      </c>
      <c r="H215" s="264" t="n">
        <v>16644.389</v>
      </c>
      <c r="I215" s="239"/>
      <c r="J215" s="240" t="n">
        <v>70682.862</v>
      </c>
      <c r="K215" s="241" t="s">
        <v>35</v>
      </c>
    </row>
    <row r="216" customFormat="false" ht="15" hidden="false" customHeight="false" outlineLevel="0" collapsed="false">
      <c r="B216" s="266" t="n">
        <v>155</v>
      </c>
      <c r="C216" s="235" t="s">
        <v>631</v>
      </c>
      <c r="D216" s="235" t="s">
        <v>632</v>
      </c>
      <c r="E216" s="242" t="s">
        <v>209</v>
      </c>
      <c r="F216" s="240" t="n">
        <v>107181.73</v>
      </c>
      <c r="G216" s="239" t="n">
        <v>10207.7195</v>
      </c>
      <c r="H216" s="264" t="n">
        <v>18435.6041</v>
      </c>
      <c r="I216" s="239"/>
      <c r="J216" s="240" t="n">
        <v>78538.4064</v>
      </c>
      <c r="K216" s="241" t="s">
        <v>35</v>
      </c>
    </row>
    <row r="217" customFormat="false" ht="15" hidden="false" customHeight="false" outlineLevel="0" collapsed="false">
      <c r="B217" s="243"/>
      <c r="C217" s="244"/>
      <c r="D217" s="244"/>
      <c r="E217" s="245" t="s">
        <v>854</v>
      </c>
      <c r="F217" s="271" t="n">
        <f aca="false">SUM(F210:F216)</f>
        <v>738347.22</v>
      </c>
      <c r="G217" s="271" t="n">
        <f aca="false">SUM(G210:G216)</f>
        <v>70338.4155</v>
      </c>
      <c r="H217" s="271" t="n">
        <f aca="false">SUM(H210:H216)</f>
        <v>126827.8019</v>
      </c>
      <c r="I217" s="271"/>
      <c r="J217" s="271" t="n">
        <f aca="false">SUM(J210:J216)</f>
        <v>541181.0026</v>
      </c>
      <c r="K217" s="272"/>
    </row>
    <row r="218" customFormat="false" ht="15" hidden="false" customHeight="false" outlineLevel="0" collapsed="false">
      <c r="B218" s="273"/>
      <c r="C218" s="244"/>
      <c r="D218" s="244"/>
      <c r="E218" s="245"/>
      <c r="F218" s="274"/>
      <c r="G218" s="274"/>
      <c r="H218" s="274"/>
      <c r="I218" s="249"/>
      <c r="J218" s="274"/>
      <c r="K218" s="250"/>
    </row>
    <row r="219" customFormat="false" ht="37.3" hidden="false" customHeight="false" outlineLevel="0" collapsed="false">
      <c r="B219" s="227" t="s">
        <v>4</v>
      </c>
      <c r="C219" s="291" t="s">
        <v>850</v>
      </c>
      <c r="D219" s="292"/>
      <c r="E219" s="293"/>
      <c r="F219" s="229" t="s">
        <v>17</v>
      </c>
      <c r="G219" s="230" t="s">
        <v>851</v>
      </c>
      <c r="H219" s="231" t="s">
        <v>852</v>
      </c>
      <c r="I219" s="232" t="s">
        <v>26</v>
      </c>
      <c r="J219" s="233" t="s">
        <v>27</v>
      </c>
      <c r="K219" s="233" t="s">
        <v>28</v>
      </c>
    </row>
    <row r="220" customFormat="false" ht="15.75" hidden="false" customHeight="true" outlineLevel="0" collapsed="false">
      <c r="B220" s="265" t="s">
        <v>886</v>
      </c>
      <c r="C220" s="265"/>
      <c r="D220" s="265"/>
      <c r="E220" s="265"/>
      <c r="F220" s="265"/>
      <c r="G220" s="265"/>
      <c r="H220" s="265"/>
      <c r="I220" s="265"/>
      <c r="J220" s="265"/>
      <c r="K220" s="265"/>
    </row>
    <row r="221" customFormat="false" ht="15" hidden="false" customHeight="false" outlineLevel="0" collapsed="false">
      <c r="B221" s="266" t="n">
        <v>156</v>
      </c>
      <c r="C221" s="235" t="s">
        <v>633</v>
      </c>
      <c r="D221" s="235" t="s">
        <v>634</v>
      </c>
      <c r="E221" s="242" t="s">
        <v>210</v>
      </c>
      <c r="F221" s="240" t="n">
        <v>172656.72</v>
      </c>
      <c r="G221" s="239" t="n">
        <v>16937.8915</v>
      </c>
      <c r="H221" s="264" t="n">
        <v>32151.6903</v>
      </c>
      <c r="I221" s="239"/>
      <c r="J221" s="240" t="n">
        <v>123567.1382</v>
      </c>
      <c r="K221" s="241" t="s">
        <v>35</v>
      </c>
    </row>
    <row r="222" customFormat="false" ht="15" hidden="false" customHeight="false" outlineLevel="0" collapsed="false">
      <c r="B222" s="267" t="n">
        <v>157</v>
      </c>
      <c r="C222" s="235" t="s">
        <v>635</v>
      </c>
      <c r="D222" s="235" t="s">
        <v>636</v>
      </c>
      <c r="E222" s="242" t="s">
        <v>211</v>
      </c>
      <c r="F222" s="240" t="n">
        <v>138443.64</v>
      </c>
      <c r="G222" s="239" t="n">
        <v>13429.2275</v>
      </c>
      <c r="H222" s="264" t="n">
        <v>25012.0639</v>
      </c>
      <c r="I222" s="239"/>
      <c r="J222" s="240" t="n">
        <v>100002.3486</v>
      </c>
      <c r="K222" s="241" t="s">
        <v>35</v>
      </c>
    </row>
    <row r="223" customFormat="false" ht="15" hidden="false" customHeight="false" outlineLevel="0" collapsed="false">
      <c r="B223" s="266" t="n">
        <v>158</v>
      </c>
      <c r="C223" s="235" t="s">
        <v>637</v>
      </c>
      <c r="D223" s="235" t="s">
        <v>638</v>
      </c>
      <c r="E223" s="242" t="s">
        <v>212</v>
      </c>
      <c r="F223" s="240" t="n">
        <v>137291.66</v>
      </c>
      <c r="G223" s="239" t="n">
        <v>13314.0295</v>
      </c>
      <c r="H223" s="264" t="n">
        <v>24781.6679</v>
      </c>
      <c r="I223" s="239"/>
      <c r="J223" s="240" t="n">
        <v>99195.9626</v>
      </c>
      <c r="K223" s="241" t="s">
        <v>35</v>
      </c>
    </row>
    <row r="224" customFormat="false" ht="15" hidden="false" customHeight="false" outlineLevel="0" collapsed="false">
      <c r="B224" s="267" t="n">
        <v>159</v>
      </c>
      <c r="C224" s="235" t="s">
        <v>639</v>
      </c>
      <c r="D224" s="235" t="s">
        <v>640</v>
      </c>
      <c r="E224" s="242" t="s">
        <v>887</v>
      </c>
      <c r="F224" s="240" t="n">
        <v>14550.82</v>
      </c>
      <c r="G224" s="239" t="n">
        <v>815.4965</v>
      </c>
      <c r="H224" s="264" t="n">
        <v>593.93325</v>
      </c>
      <c r="I224" s="239"/>
      <c r="J224" s="240" t="n">
        <v>13141.39025</v>
      </c>
      <c r="K224" s="241" t="s">
        <v>35</v>
      </c>
    </row>
    <row r="225" customFormat="false" ht="16.5" hidden="false" customHeight="true" outlineLevel="0" collapsed="false">
      <c r="B225" s="266" t="n">
        <v>160</v>
      </c>
      <c r="C225" s="235" t="s">
        <v>888</v>
      </c>
      <c r="D225" s="235" t="s">
        <v>889</v>
      </c>
      <c r="E225" s="242" t="s">
        <v>213</v>
      </c>
      <c r="F225" s="240" t="n">
        <v>30070.3</v>
      </c>
      <c r="G225" s="239" t="n">
        <v>2257.03</v>
      </c>
      <c r="H225" s="264" t="n">
        <v>2101.06</v>
      </c>
      <c r="I225" s="239"/>
      <c r="J225" s="240" t="n">
        <v>25712.21</v>
      </c>
      <c r="K225" s="241" t="s">
        <v>35</v>
      </c>
    </row>
    <row r="226" customFormat="false" ht="15" hidden="false" customHeight="false" outlineLevel="0" collapsed="false">
      <c r="B226" s="267" t="n">
        <v>161</v>
      </c>
      <c r="C226" s="235" t="s">
        <v>641</v>
      </c>
      <c r="D226" s="235" t="s">
        <v>642</v>
      </c>
      <c r="E226" s="242" t="s">
        <v>215</v>
      </c>
      <c r="F226" s="240" t="n">
        <v>154842.14</v>
      </c>
      <c r="G226" s="239" t="n">
        <v>15117.6085</v>
      </c>
      <c r="H226" s="264" t="n">
        <v>28456.7693</v>
      </c>
      <c r="I226" s="239"/>
      <c r="J226" s="240" t="n">
        <v>111267.7622</v>
      </c>
      <c r="K226" s="241" t="s">
        <v>35</v>
      </c>
    </row>
    <row r="227" customFormat="false" ht="15" hidden="false" customHeight="false" outlineLevel="0" collapsed="false">
      <c r="B227" s="243"/>
      <c r="C227" s="244"/>
      <c r="D227" s="244"/>
      <c r="E227" s="245" t="s">
        <v>854</v>
      </c>
      <c r="F227" s="271" t="n">
        <f aca="false">SUM(F221:F226)</f>
        <v>647855.28</v>
      </c>
      <c r="G227" s="271" t="n">
        <f aca="false">SUM(G221:G226)</f>
        <v>61871.2835</v>
      </c>
      <c r="H227" s="271" t="n">
        <f aca="false">SUM(H221:H226)</f>
        <v>113097.18465</v>
      </c>
      <c r="I227" s="271"/>
      <c r="J227" s="271" t="n">
        <f aca="false">SUM(J221:J226)</f>
        <v>472886.81185</v>
      </c>
      <c r="K227" s="272"/>
    </row>
    <row r="228" customFormat="false" ht="15" hidden="false" customHeight="false" outlineLevel="0" collapsed="false">
      <c r="B228" s="273"/>
      <c r="C228" s="244"/>
      <c r="D228" s="244"/>
      <c r="E228" s="245"/>
      <c r="F228" s="274"/>
      <c r="G228" s="274"/>
      <c r="H228" s="274"/>
      <c r="I228" s="249"/>
      <c r="J228" s="274"/>
      <c r="K228" s="250"/>
    </row>
    <row r="229" customFormat="false" ht="37.3" hidden="false" customHeight="false" outlineLevel="0" collapsed="false">
      <c r="B229" s="227" t="s">
        <v>4</v>
      </c>
      <c r="C229" s="291" t="s">
        <v>850</v>
      </c>
      <c r="D229" s="292"/>
      <c r="E229" s="293"/>
      <c r="F229" s="229" t="s">
        <v>17</v>
      </c>
      <c r="G229" s="230" t="s">
        <v>851</v>
      </c>
      <c r="H229" s="231" t="s">
        <v>852</v>
      </c>
      <c r="I229" s="232" t="s">
        <v>26</v>
      </c>
      <c r="J229" s="233" t="s">
        <v>27</v>
      </c>
      <c r="K229" s="233" t="s">
        <v>28</v>
      </c>
    </row>
    <row r="230" customFormat="false" ht="15.75" hidden="false" customHeight="true" outlineLevel="0" collapsed="false">
      <c r="B230" s="265" t="s">
        <v>890</v>
      </c>
      <c r="C230" s="265"/>
      <c r="D230" s="265"/>
      <c r="E230" s="265"/>
      <c r="F230" s="265"/>
      <c r="G230" s="265"/>
      <c r="H230" s="265"/>
      <c r="I230" s="265"/>
      <c r="J230" s="265"/>
      <c r="K230" s="265"/>
    </row>
    <row r="231" customFormat="false" ht="15" hidden="false" customHeight="false" outlineLevel="0" collapsed="false">
      <c r="B231" s="266" t="n">
        <v>162</v>
      </c>
      <c r="C231" s="235" t="s">
        <v>643</v>
      </c>
      <c r="D231" s="235" t="s">
        <v>644</v>
      </c>
      <c r="E231" s="242" t="s">
        <v>216</v>
      </c>
      <c r="F231" s="240" t="n">
        <v>105786.41</v>
      </c>
      <c r="G231" s="239" t="n">
        <v>10074.811</v>
      </c>
      <c r="H231" s="264" t="n">
        <v>18179.06</v>
      </c>
      <c r="I231" s="239"/>
      <c r="J231" s="240" t="n">
        <v>77532.539</v>
      </c>
      <c r="K231" s="241" t="s">
        <v>35</v>
      </c>
    </row>
    <row r="232" customFormat="false" ht="15" hidden="false" customHeight="false" outlineLevel="0" collapsed="false">
      <c r="B232" s="266" t="n">
        <v>163</v>
      </c>
      <c r="C232" s="235" t="s">
        <v>645</v>
      </c>
      <c r="D232" s="235" t="s">
        <v>646</v>
      </c>
      <c r="E232" s="242" t="s">
        <v>217</v>
      </c>
      <c r="F232" s="240" t="n">
        <v>123151.8</v>
      </c>
      <c r="G232" s="239" t="n">
        <v>11849.965</v>
      </c>
      <c r="H232" s="264" t="n">
        <v>21783.429</v>
      </c>
      <c r="I232" s="239"/>
      <c r="J232" s="240" t="n">
        <v>89518.406</v>
      </c>
      <c r="K232" s="241" t="s">
        <v>35</v>
      </c>
    </row>
    <row r="233" customFormat="false" ht="15" hidden="false" customHeight="false" outlineLevel="0" collapsed="false">
      <c r="B233" s="266" t="n">
        <v>164</v>
      </c>
      <c r="C233" s="235" t="s">
        <v>647</v>
      </c>
      <c r="D233" s="235" t="s">
        <v>648</v>
      </c>
      <c r="E233" s="242" t="s">
        <v>219</v>
      </c>
      <c r="F233" s="240" t="n">
        <v>105786.41</v>
      </c>
      <c r="G233" s="239" t="n">
        <v>10074.811</v>
      </c>
      <c r="H233" s="264" t="n">
        <v>18179.06</v>
      </c>
      <c r="I233" s="239"/>
      <c r="J233" s="240" t="n">
        <v>77532.539</v>
      </c>
      <c r="K233" s="241" t="s">
        <v>35</v>
      </c>
    </row>
    <row r="234" customFormat="false" ht="15" hidden="false" customHeight="false" outlineLevel="0" collapsed="false">
      <c r="B234" s="266" t="n">
        <v>165</v>
      </c>
      <c r="C234" s="235" t="s">
        <v>649</v>
      </c>
      <c r="D234" s="235" t="s">
        <v>650</v>
      </c>
      <c r="E234" s="242" t="s">
        <v>220</v>
      </c>
      <c r="F234" s="240" t="n">
        <v>95315.41</v>
      </c>
      <c r="G234" s="239" t="n">
        <v>9021.0435</v>
      </c>
      <c r="H234" s="264" t="n">
        <v>16062.1905</v>
      </c>
      <c r="I234" s="239"/>
      <c r="J234" s="240" t="n">
        <v>70232.176</v>
      </c>
      <c r="K234" s="241" t="s">
        <v>35</v>
      </c>
    </row>
    <row r="235" customFormat="false" ht="15" hidden="false" customHeight="false" outlineLevel="0" collapsed="false">
      <c r="B235" s="266" t="n">
        <v>166</v>
      </c>
      <c r="C235" s="235" t="s">
        <v>651</v>
      </c>
      <c r="D235" s="235" t="s">
        <v>652</v>
      </c>
      <c r="E235" s="242" t="s">
        <v>221</v>
      </c>
      <c r="F235" s="240" t="n">
        <v>95815.06</v>
      </c>
      <c r="G235" s="239" t="n">
        <v>9050.004</v>
      </c>
      <c r="H235" s="264" t="n">
        <v>16090.7052</v>
      </c>
      <c r="I235" s="239"/>
      <c r="J235" s="240" t="n">
        <v>70674.3508</v>
      </c>
      <c r="K235" s="241" t="s">
        <v>35</v>
      </c>
    </row>
    <row r="236" customFormat="false" ht="15" hidden="false" customHeight="false" outlineLevel="0" collapsed="false">
      <c r="B236" s="266" t="n">
        <v>167</v>
      </c>
      <c r="C236" s="235" t="s">
        <v>653</v>
      </c>
      <c r="D236" s="235" t="s">
        <v>654</v>
      </c>
      <c r="E236" s="242" t="s">
        <v>891</v>
      </c>
      <c r="F236" s="240" t="n">
        <v>62821.98</v>
      </c>
      <c r="G236" s="239" t="n">
        <v>5730.099</v>
      </c>
      <c r="H236" s="264" t="n">
        <v>9422.0594</v>
      </c>
      <c r="I236" s="239"/>
      <c r="J236" s="240" t="n">
        <v>47669.8216</v>
      </c>
      <c r="K236" s="241" t="s">
        <v>35</v>
      </c>
    </row>
    <row r="237" customFormat="false" ht="15" hidden="false" customHeight="false" outlineLevel="0" collapsed="false">
      <c r="B237" s="266" t="n">
        <v>168</v>
      </c>
      <c r="C237" s="235" t="s">
        <v>655</v>
      </c>
      <c r="D237" s="235" t="s">
        <v>656</v>
      </c>
      <c r="E237" s="242" t="s">
        <v>892</v>
      </c>
      <c r="F237" s="240" t="n">
        <v>75751.4</v>
      </c>
      <c r="G237" s="239" t="n">
        <v>7227.947</v>
      </c>
      <c r="H237" s="264" t="n">
        <v>12704.6238</v>
      </c>
      <c r="I237" s="239"/>
      <c r="J237" s="240" t="n">
        <v>55818.8292</v>
      </c>
      <c r="K237" s="241" t="s">
        <v>35</v>
      </c>
    </row>
    <row r="238" customFormat="false" ht="15" hidden="false" customHeight="false" outlineLevel="0" collapsed="false">
      <c r="B238" s="266" t="n">
        <v>169</v>
      </c>
      <c r="C238" s="235" t="s">
        <v>657</v>
      </c>
      <c r="D238" s="235" t="s">
        <v>658</v>
      </c>
      <c r="E238" s="242" t="s">
        <v>224</v>
      </c>
      <c r="F238" s="240" t="n">
        <v>122380.47</v>
      </c>
      <c r="G238" s="239" t="n">
        <v>11772.832</v>
      </c>
      <c r="H238" s="264" t="n">
        <v>21629.163</v>
      </c>
      <c r="I238" s="239"/>
      <c r="J238" s="240" t="n">
        <v>88978.475</v>
      </c>
      <c r="K238" s="241" t="s">
        <v>35</v>
      </c>
    </row>
    <row r="239" customFormat="false" ht="15" hidden="false" customHeight="false" outlineLevel="0" collapsed="false">
      <c r="B239" s="243"/>
      <c r="C239" s="244"/>
      <c r="D239" s="244"/>
      <c r="E239" s="245" t="s">
        <v>854</v>
      </c>
      <c r="F239" s="271" t="n">
        <f aca="false">SUM(F231:F238)</f>
        <v>786808.94</v>
      </c>
      <c r="G239" s="271" t="n">
        <f aca="false">SUM(G231:G238)</f>
        <v>74801.5125</v>
      </c>
      <c r="H239" s="271" t="n">
        <f aca="false">SUM(H231:H238)</f>
        <v>134050.2909</v>
      </c>
      <c r="I239" s="271"/>
      <c r="J239" s="271" t="n">
        <f aca="false">SUM(J231:J238)</f>
        <v>577957.1366</v>
      </c>
      <c r="K239" s="272"/>
    </row>
    <row r="240" customFormat="false" ht="15" hidden="false" customHeight="false" outlineLevel="0" collapsed="false">
      <c r="B240" s="273"/>
      <c r="C240" s="244"/>
      <c r="D240" s="244"/>
      <c r="E240" s="245"/>
      <c r="F240" s="274"/>
      <c r="G240" s="274"/>
      <c r="H240" s="274"/>
      <c r="I240" s="249"/>
      <c r="J240" s="274"/>
      <c r="K240" s="250"/>
    </row>
    <row r="241" customFormat="false" ht="37.3" hidden="false" customHeight="false" outlineLevel="0" collapsed="false">
      <c r="B241" s="227" t="s">
        <v>4</v>
      </c>
      <c r="C241" s="291" t="s">
        <v>850</v>
      </c>
      <c r="D241" s="292"/>
      <c r="E241" s="293"/>
      <c r="F241" s="229" t="s">
        <v>17</v>
      </c>
      <c r="G241" s="230" t="s">
        <v>851</v>
      </c>
      <c r="H241" s="231" t="s">
        <v>852</v>
      </c>
      <c r="I241" s="232" t="s">
        <v>26</v>
      </c>
      <c r="J241" s="233" t="s">
        <v>27</v>
      </c>
      <c r="K241" s="233" t="s">
        <v>28</v>
      </c>
    </row>
    <row r="242" customFormat="false" ht="15.75" hidden="false" customHeight="true" outlineLevel="0" collapsed="false">
      <c r="B242" s="265" t="s">
        <v>893</v>
      </c>
      <c r="C242" s="265"/>
      <c r="D242" s="265"/>
      <c r="E242" s="265"/>
      <c r="F242" s="265"/>
      <c r="G242" s="265"/>
      <c r="H242" s="265"/>
      <c r="I242" s="265"/>
      <c r="J242" s="265"/>
      <c r="K242" s="265"/>
    </row>
    <row r="243" customFormat="false" ht="15" hidden="false" customHeight="false" outlineLevel="0" collapsed="false">
      <c r="B243" s="266" t="n">
        <v>170</v>
      </c>
      <c r="C243" s="235" t="s">
        <v>659</v>
      </c>
      <c r="D243" s="235" t="s">
        <v>660</v>
      </c>
      <c r="E243" s="242" t="s">
        <v>225</v>
      </c>
      <c r="F243" s="240" t="n">
        <v>105786.41</v>
      </c>
      <c r="G243" s="239" t="n">
        <v>10074.811</v>
      </c>
      <c r="H243" s="264" t="n">
        <v>18179.06</v>
      </c>
      <c r="I243" s="239"/>
      <c r="J243" s="240" t="n">
        <v>77532.539</v>
      </c>
      <c r="K243" s="241" t="s">
        <v>35</v>
      </c>
    </row>
    <row r="244" customFormat="false" ht="15" hidden="false" customHeight="false" outlineLevel="0" collapsed="false">
      <c r="B244" s="266" t="n">
        <v>171</v>
      </c>
      <c r="C244" s="235" t="s">
        <v>661</v>
      </c>
      <c r="D244" s="235" t="s">
        <v>662</v>
      </c>
      <c r="E244" s="242" t="s">
        <v>894</v>
      </c>
      <c r="F244" s="240" t="n">
        <v>175548.11</v>
      </c>
      <c r="G244" s="239" t="n">
        <v>17228.9715</v>
      </c>
      <c r="H244" s="264" t="n">
        <v>32736.5677</v>
      </c>
      <c r="I244" s="239"/>
      <c r="J244" s="240" t="n">
        <v>125582.5708</v>
      </c>
      <c r="K244" s="241" t="s">
        <v>35</v>
      </c>
    </row>
    <row r="245" customFormat="false" ht="15" hidden="false" customHeight="false" outlineLevel="0" collapsed="false">
      <c r="B245" s="266" t="n">
        <v>172</v>
      </c>
      <c r="C245" s="235" t="s">
        <v>663</v>
      </c>
      <c r="D245" s="235" t="s">
        <v>664</v>
      </c>
      <c r="E245" s="242" t="s">
        <v>895</v>
      </c>
      <c r="F245" s="240" t="n">
        <v>122380.47</v>
      </c>
      <c r="G245" s="239" t="n">
        <v>11922.1705</v>
      </c>
      <c r="H245" s="264" t="n">
        <v>22136.9139</v>
      </c>
      <c r="I245" s="239"/>
      <c r="J245" s="240" t="n">
        <v>88321.3856</v>
      </c>
      <c r="K245" s="241" t="s">
        <v>35</v>
      </c>
    </row>
    <row r="246" customFormat="false" ht="15" hidden="false" customHeight="false" outlineLevel="0" collapsed="false">
      <c r="B246" s="266" t="n">
        <v>173</v>
      </c>
      <c r="C246" s="235" t="s">
        <v>665</v>
      </c>
      <c r="D246" s="235" t="s">
        <v>666</v>
      </c>
      <c r="E246" s="242" t="s">
        <v>896</v>
      </c>
      <c r="F246" s="240" t="n">
        <v>122380.47</v>
      </c>
      <c r="G246" s="239" t="n">
        <v>11910.6685</v>
      </c>
      <c r="H246" s="264" t="n">
        <v>22097.8071</v>
      </c>
      <c r="I246" s="239"/>
      <c r="J246" s="240" t="n">
        <v>88371.9944</v>
      </c>
      <c r="K246" s="241" t="s">
        <v>35</v>
      </c>
    </row>
    <row r="247" customFormat="false" ht="15" hidden="false" customHeight="false" outlineLevel="0" collapsed="false">
      <c r="B247" s="266" t="n">
        <v>174</v>
      </c>
      <c r="C247" s="235" t="s">
        <v>667</v>
      </c>
      <c r="D247" s="235" t="s">
        <v>668</v>
      </c>
      <c r="E247" s="242" t="s">
        <v>229</v>
      </c>
      <c r="F247" s="240" t="n">
        <v>117599.16</v>
      </c>
      <c r="G247" s="239" t="n">
        <v>11287.2645</v>
      </c>
      <c r="H247" s="264" t="n">
        <v>20647.6169</v>
      </c>
      <c r="I247" s="239"/>
      <c r="J247" s="240" t="n">
        <v>85664.2786</v>
      </c>
      <c r="K247" s="241" t="s">
        <v>35</v>
      </c>
    </row>
    <row r="248" customFormat="false" ht="15" hidden="false" customHeight="false" outlineLevel="0" collapsed="false">
      <c r="B248" s="266" t="n">
        <v>175</v>
      </c>
      <c r="C248" s="235" t="s">
        <v>669</v>
      </c>
      <c r="D248" s="235" t="s">
        <v>670</v>
      </c>
      <c r="E248" s="242" t="s">
        <v>230</v>
      </c>
      <c r="F248" s="240" t="n">
        <v>113966.08</v>
      </c>
      <c r="G248" s="239" t="n">
        <v>10844.509</v>
      </c>
      <c r="H248" s="264" t="n">
        <v>19650.8794</v>
      </c>
      <c r="I248" s="239"/>
      <c r="J248" s="240" t="n">
        <v>83470.6916</v>
      </c>
      <c r="K248" s="241" t="s">
        <v>35</v>
      </c>
    </row>
    <row r="249" customFormat="false" ht="15" hidden="false" customHeight="false" outlineLevel="0" collapsed="false">
      <c r="B249" s="243"/>
      <c r="C249" s="244"/>
      <c r="D249" s="244"/>
      <c r="E249" s="245" t="s">
        <v>854</v>
      </c>
      <c r="F249" s="271" t="n">
        <f aca="false">SUM(F243:F248)</f>
        <v>757660.7</v>
      </c>
      <c r="G249" s="271" t="n">
        <f aca="false">SUM(G243:G248)</f>
        <v>73268.395</v>
      </c>
      <c r="H249" s="271" t="n">
        <f aca="false">SUM(H243:H248)</f>
        <v>135448.845</v>
      </c>
      <c r="I249" s="271"/>
      <c r="J249" s="271" t="n">
        <f aca="false">SUM(J243:J248)</f>
        <v>548943.46</v>
      </c>
      <c r="K249" s="272"/>
    </row>
    <row r="250" customFormat="false" ht="15" hidden="false" customHeight="false" outlineLevel="0" collapsed="false">
      <c r="B250" s="273"/>
      <c r="C250" s="244"/>
      <c r="D250" s="244"/>
      <c r="E250" s="245"/>
      <c r="F250" s="274"/>
      <c r="G250" s="274"/>
      <c r="H250" s="274"/>
      <c r="I250" s="249"/>
      <c r="J250" s="274"/>
      <c r="K250" s="250"/>
    </row>
    <row r="251" customFormat="false" ht="37.3" hidden="false" customHeight="false" outlineLevel="0" collapsed="false">
      <c r="B251" s="227" t="s">
        <v>4</v>
      </c>
      <c r="C251" s="291" t="s">
        <v>850</v>
      </c>
      <c r="D251" s="292"/>
      <c r="E251" s="293"/>
      <c r="F251" s="229" t="s">
        <v>17</v>
      </c>
      <c r="G251" s="230" t="s">
        <v>851</v>
      </c>
      <c r="H251" s="231" t="s">
        <v>852</v>
      </c>
      <c r="I251" s="232" t="s">
        <v>26</v>
      </c>
      <c r="J251" s="233" t="s">
        <v>27</v>
      </c>
      <c r="K251" s="233" t="s">
        <v>28</v>
      </c>
    </row>
    <row r="252" customFormat="false" ht="15.75" hidden="false" customHeight="true" outlineLevel="0" collapsed="false">
      <c r="B252" s="265" t="s">
        <v>897</v>
      </c>
      <c r="C252" s="265"/>
      <c r="D252" s="265"/>
      <c r="E252" s="265"/>
      <c r="F252" s="265"/>
      <c r="G252" s="265"/>
      <c r="H252" s="265"/>
      <c r="I252" s="265"/>
      <c r="J252" s="265"/>
      <c r="K252" s="265"/>
    </row>
    <row r="253" customFormat="false" ht="15" hidden="false" customHeight="false" outlineLevel="0" collapsed="false">
      <c r="B253" s="266" t="n">
        <v>176</v>
      </c>
      <c r="C253" s="235" t="s">
        <v>671</v>
      </c>
      <c r="D253" s="235" t="s">
        <v>672</v>
      </c>
      <c r="E253" s="242" t="s">
        <v>231</v>
      </c>
      <c r="F253" s="240" t="n">
        <v>0</v>
      </c>
      <c r="G253" s="239" t="n">
        <v>0</v>
      </c>
      <c r="H253" s="264" t="n">
        <v>0</v>
      </c>
      <c r="I253" s="239"/>
      <c r="J253" s="240" t="n">
        <v>0</v>
      </c>
      <c r="K253" s="241" t="s">
        <v>35</v>
      </c>
    </row>
    <row r="254" customFormat="false" ht="15" hidden="false" customHeight="false" outlineLevel="0" collapsed="false">
      <c r="B254" s="266" t="n">
        <v>177</v>
      </c>
      <c r="C254" s="235" t="s">
        <v>673</v>
      </c>
      <c r="D254" s="235" t="s">
        <v>674</v>
      </c>
      <c r="E254" s="242" t="s">
        <v>232</v>
      </c>
      <c r="F254" s="240" t="n">
        <v>127748.15</v>
      </c>
      <c r="G254" s="239" t="n">
        <v>12321.6085</v>
      </c>
      <c r="H254" s="264" t="n">
        <v>22743.5279</v>
      </c>
      <c r="I254" s="239"/>
      <c r="J254" s="240" t="n">
        <v>92683.0136</v>
      </c>
      <c r="K254" s="241" t="s">
        <v>35</v>
      </c>
    </row>
    <row r="255" customFormat="false" ht="15" hidden="false" customHeight="false" outlineLevel="0" collapsed="false">
      <c r="B255" s="266" t="n">
        <v>178</v>
      </c>
      <c r="C255" s="235" t="s">
        <v>675</v>
      </c>
      <c r="D255" s="235" t="s">
        <v>676</v>
      </c>
      <c r="E255" s="242" t="s">
        <v>233</v>
      </c>
      <c r="F255" s="240" t="n">
        <v>166710.44</v>
      </c>
      <c r="G255" s="239" t="n">
        <v>16513.1845</v>
      </c>
      <c r="H255" s="264" t="n">
        <v>31493.5095</v>
      </c>
      <c r="I255" s="239"/>
      <c r="J255" s="240" t="n">
        <v>118703.746</v>
      </c>
      <c r="K255" s="241" t="s">
        <v>35</v>
      </c>
    </row>
    <row r="256" customFormat="false" ht="15" hidden="false" customHeight="false" outlineLevel="0" collapsed="false">
      <c r="B256" s="266" t="n">
        <v>179</v>
      </c>
      <c r="C256" s="235" t="s">
        <v>677</v>
      </c>
      <c r="D256" s="235" t="s">
        <v>678</v>
      </c>
      <c r="E256" s="242" t="s">
        <v>234</v>
      </c>
      <c r="F256" s="240" t="n">
        <v>122077.24</v>
      </c>
      <c r="G256" s="239" t="n">
        <v>11904.8605</v>
      </c>
      <c r="H256" s="264" t="n">
        <v>22120.5121</v>
      </c>
      <c r="I256" s="239"/>
      <c r="J256" s="240" t="n">
        <v>88051.8674</v>
      </c>
      <c r="K256" s="241" t="s">
        <v>35</v>
      </c>
    </row>
    <row r="257" customFormat="false" ht="15" hidden="false" customHeight="false" outlineLevel="0" collapsed="false">
      <c r="B257" s="266" t="n">
        <v>180</v>
      </c>
      <c r="C257" s="235" t="s">
        <v>679</v>
      </c>
      <c r="D257" s="235" t="s">
        <v>680</v>
      </c>
      <c r="E257" s="242" t="s">
        <v>235</v>
      </c>
      <c r="F257" s="240" t="n">
        <v>135977.58</v>
      </c>
      <c r="G257" s="239" t="n">
        <v>13046.735</v>
      </c>
      <c r="H257" s="264" t="n">
        <v>24056.8378</v>
      </c>
      <c r="I257" s="239"/>
      <c r="J257" s="240" t="n">
        <v>98874.0072</v>
      </c>
      <c r="K257" s="241" t="s">
        <v>35</v>
      </c>
    </row>
    <row r="258" customFormat="false" ht="15" hidden="false" customHeight="false" outlineLevel="0" collapsed="false">
      <c r="B258" s="266" t="n">
        <v>181</v>
      </c>
      <c r="C258" s="235" t="s">
        <v>681</v>
      </c>
      <c r="D258" s="235" t="s">
        <v>682</v>
      </c>
      <c r="E258" s="242" t="s">
        <v>236</v>
      </c>
      <c r="F258" s="240" t="n">
        <v>125160.12</v>
      </c>
      <c r="G258" s="239" t="n">
        <v>12210.499</v>
      </c>
      <c r="H258" s="264" t="n">
        <v>22728.0798</v>
      </c>
      <c r="I258" s="239"/>
      <c r="J258" s="240" t="n">
        <v>90221.5412</v>
      </c>
      <c r="K258" s="241" t="s">
        <v>35</v>
      </c>
    </row>
    <row r="259" customFormat="false" ht="15" hidden="false" customHeight="false" outlineLevel="0" collapsed="false">
      <c r="B259" s="266" t="n">
        <v>182</v>
      </c>
      <c r="C259" s="235" t="s">
        <v>683</v>
      </c>
      <c r="D259" s="235" t="s">
        <v>684</v>
      </c>
      <c r="E259" s="242" t="s">
        <v>237</v>
      </c>
      <c r="F259" s="240" t="n">
        <v>103724.45</v>
      </c>
      <c r="G259" s="239" t="n">
        <v>9879.102</v>
      </c>
      <c r="H259" s="264" t="n">
        <v>17802.3238</v>
      </c>
      <c r="I259" s="239"/>
      <c r="J259" s="240" t="n">
        <v>76043.0242</v>
      </c>
      <c r="K259" s="241" t="s">
        <v>35</v>
      </c>
    </row>
    <row r="260" customFormat="false" ht="15" hidden="false" customHeight="false" outlineLevel="0" collapsed="false">
      <c r="B260" s="266" t="n">
        <v>183</v>
      </c>
      <c r="C260" s="235" t="s">
        <v>685</v>
      </c>
      <c r="D260" s="235" t="s">
        <v>686</v>
      </c>
      <c r="E260" s="242" t="s">
        <v>238</v>
      </c>
      <c r="F260" s="240" t="n">
        <v>121054.66</v>
      </c>
      <c r="G260" s="239" t="n">
        <v>11652.2595</v>
      </c>
      <c r="H260" s="264" t="n">
        <v>21404.8299</v>
      </c>
      <c r="I260" s="239"/>
      <c r="J260" s="240" t="n">
        <v>87997.5706</v>
      </c>
      <c r="K260" s="241" t="s">
        <v>35</v>
      </c>
    </row>
    <row r="261" customFormat="false" ht="15" hidden="false" customHeight="false" outlineLevel="0" collapsed="false">
      <c r="B261" s="266" t="n">
        <v>184</v>
      </c>
      <c r="C261" s="235" t="s">
        <v>687</v>
      </c>
      <c r="D261" s="235" t="s">
        <v>688</v>
      </c>
      <c r="E261" s="242" t="s">
        <v>239</v>
      </c>
      <c r="F261" s="240" t="n">
        <v>127767.65</v>
      </c>
      <c r="G261" s="239" t="n">
        <v>12323.5585</v>
      </c>
      <c r="H261" s="264" t="n">
        <v>22747.4279</v>
      </c>
      <c r="I261" s="239"/>
      <c r="J261" s="240" t="n">
        <v>92696.6636</v>
      </c>
      <c r="K261" s="241" t="s">
        <v>35</v>
      </c>
    </row>
    <row r="262" customFormat="false" ht="15" hidden="false" customHeight="false" outlineLevel="0" collapsed="false">
      <c r="B262" s="266" t="n">
        <v>185</v>
      </c>
      <c r="C262" s="235" t="s">
        <v>689</v>
      </c>
      <c r="D262" s="235" t="s">
        <v>690</v>
      </c>
      <c r="E262" s="242" t="s">
        <v>240</v>
      </c>
      <c r="F262" s="240" t="n">
        <v>95950.87</v>
      </c>
      <c r="G262" s="239" t="n">
        <v>9063.585</v>
      </c>
      <c r="H262" s="264" t="n">
        <v>16117.8672</v>
      </c>
      <c r="I262" s="239"/>
      <c r="J262" s="240" t="n">
        <v>70769.4178</v>
      </c>
      <c r="K262" s="241" t="s">
        <v>35</v>
      </c>
    </row>
    <row r="263" customFormat="false" ht="15" hidden="false" customHeight="false" outlineLevel="0" collapsed="false">
      <c r="B263" s="266" t="n">
        <v>186</v>
      </c>
      <c r="C263" s="235" t="s">
        <v>691</v>
      </c>
      <c r="D263" s="235" t="s">
        <v>692</v>
      </c>
      <c r="E263" s="242" t="s">
        <v>241</v>
      </c>
      <c r="F263" s="240" t="n">
        <v>125160.12</v>
      </c>
      <c r="G263" s="239" t="n">
        <v>12062.8055</v>
      </c>
      <c r="H263" s="264" t="n">
        <v>22225.9219</v>
      </c>
      <c r="I263" s="239"/>
      <c r="J263" s="240" t="n">
        <v>90871.3926</v>
      </c>
      <c r="K263" s="241" t="s">
        <v>35</v>
      </c>
    </row>
    <row r="264" customFormat="false" ht="15" hidden="false" customHeight="false" outlineLevel="0" collapsed="false">
      <c r="B264" s="266" t="n">
        <v>187</v>
      </c>
      <c r="C264" s="235" t="s">
        <v>693</v>
      </c>
      <c r="D264" s="235" t="s">
        <v>694</v>
      </c>
      <c r="E264" s="242" t="s">
        <v>898</v>
      </c>
      <c r="F264" s="240" t="n">
        <v>36078.07</v>
      </c>
      <c r="G264" s="239" t="n">
        <v>2882.6925</v>
      </c>
      <c r="H264" s="264" t="n">
        <v>3402.156</v>
      </c>
      <c r="I264" s="239"/>
      <c r="J264" s="240" t="n">
        <v>29793.2215</v>
      </c>
      <c r="K264" s="241" t="s">
        <v>35</v>
      </c>
    </row>
    <row r="265" customFormat="false" ht="15" hidden="false" customHeight="false" outlineLevel="0" collapsed="false">
      <c r="B265" s="266" t="n">
        <v>188</v>
      </c>
      <c r="C265" s="235" t="s">
        <v>695</v>
      </c>
      <c r="D265" s="235" t="s">
        <v>696</v>
      </c>
      <c r="E265" s="242" t="s">
        <v>243</v>
      </c>
      <c r="F265" s="240" t="n">
        <v>92824.23</v>
      </c>
      <c r="G265" s="239" t="n">
        <v>8753.9375</v>
      </c>
      <c r="H265" s="264" t="n">
        <v>15502.7953</v>
      </c>
      <c r="I265" s="239"/>
      <c r="J265" s="240" t="n">
        <v>68567.4972</v>
      </c>
      <c r="K265" s="241" t="s">
        <v>35</v>
      </c>
    </row>
    <row r="266" customFormat="false" ht="15" hidden="false" customHeight="false" outlineLevel="0" collapsed="false">
      <c r="B266" s="266" t="n">
        <v>189</v>
      </c>
      <c r="C266" s="235" t="s">
        <v>697</v>
      </c>
      <c r="D266" s="235" t="s">
        <v>698</v>
      </c>
      <c r="E266" s="242" t="s">
        <v>244</v>
      </c>
      <c r="F266" s="240" t="n">
        <v>108988.62</v>
      </c>
      <c r="G266" s="239" t="n">
        <v>10405.519</v>
      </c>
      <c r="H266" s="264" t="n">
        <v>18855.1578</v>
      </c>
      <c r="I266" s="239"/>
      <c r="J266" s="240" t="n">
        <v>79727.9432</v>
      </c>
      <c r="K266" s="241" t="s">
        <v>35</v>
      </c>
    </row>
    <row r="267" customFormat="false" ht="15" hidden="false" customHeight="false" outlineLevel="0" collapsed="false">
      <c r="B267" s="243"/>
      <c r="C267" s="244"/>
      <c r="D267" s="244"/>
      <c r="E267" s="245" t="s">
        <v>854</v>
      </c>
      <c r="F267" s="271" t="n">
        <f aca="false">SUM(F253:F266)</f>
        <v>1489222.2</v>
      </c>
      <c r="G267" s="271" t="n">
        <f aca="false">SUM(G253:G266)</f>
        <v>143020.347</v>
      </c>
      <c r="H267" s="271" t="n">
        <f aca="false">SUM(H253:H266)</f>
        <v>261200.9469</v>
      </c>
      <c r="I267" s="271"/>
      <c r="J267" s="271" t="n">
        <f aca="false">SUM(J253:J266)</f>
        <v>1085000.9061</v>
      </c>
      <c r="K267" s="271"/>
    </row>
    <row r="268" customFormat="false" ht="15" hidden="false" customHeight="false" outlineLevel="0" collapsed="false">
      <c r="B268" s="273"/>
      <c r="C268" s="244"/>
      <c r="D268" s="244"/>
      <c r="E268" s="245"/>
      <c r="F268" s="274"/>
      <c r="G268" s="274"/>
      <c r="H268" s="274"/>
      <c r="I268" s="249"/>
      <c r="J268" s="274"/>
      <c r="K268" s="250"/>
    </row>
    <row r="269" customFormat="false" ht="37.3" hidden="false" customHeight="false" outlineLevel="0" collapsed="false">
      <c r="B269" s="227" t="s">
        <v>4</v>
      </c>
      <c r="C269" s="291" t="s">
        <v>850</v>
      </c>
      <c r="D269" s="292"/>
      <c r="E269" s="293"/>
      <c r="F269" s="229" t="s">
        <v>17</v>
      </c>
      <c r="G269" s="230" t="s">
        <v>851</v>
      </c>
      <c r="H269" s="231" t="s">
        <v>852</v>
      </c>
      <c r="I269" s="232" t="s">
        <v>26</v>
      </c>
      <c r="J269" s="233" t="s">
        <v>27</v>
      </c>
      <c r="K269" s="233" t="s">
        <v>28</v>
      </c>
    </row>
    <row r="270" customFormat="false" ht="15.75" hidden="false" customHeight="true" outlineLevel="0" collapsed="false">
      <c r="B270" s="265" t="s">
        <v>899</v>
      </c>
      <c r="C270" s="265"/>
      <c r="D270" s="265"/>
      <c r="E270" s="265"/>
      <c r="F270" s="265"/>
      <c r="G270" s="265"/>
      <c r="H270" s="265"/>
      <c r="I270" s="265"/>
      <c r="J270" s="265"/>
      <c r="K270" s="265"/>
    </row>
    <row r="271" customFormat="false" ht="15" hidden="false" customHeight="false" outlineLevel="0" collapsed="false">
      <c r="B271" s="267" t="n">
        <v>190</v>
      </c>
      <c r="C271" s="235" t="s">
        <v>699</v>
      </c>
      <c r="D271" s="235" t="s">
        <v>700</v>
      </c>
      <c r="E271" s="242" t="s">
        <v>245</v>
      </c>
      <c r="F271" s="240" t="n">
        <v>89450.51</v>
      </c>
      <c r="G271" s="239" t="n">
        <v>8512.651</v>
      </c>
      <c r="H271" s="264" t="n">
        <v>15154.742</v>
      </c>
      <c r="I271" s="239"/>
      <c r="J271" s="240" t="n">
        <v>65783.117</v>
      </c>
      <c r="K271" s="241" t="s">
        <v>35</v>
      </c>
    </row>
    <row r="272" customFormat="false" ht="15" hidden="false" customHeight="false" outlineLevel="0" collapsed="false">
      <c r="B272" s="266" t="n">
        <v>191</v>
      </c>
      <c r="C272" s="235" t="s">
        <v>701</v>
      </c>
      <c r="D272" s="235" t="s">
        <v>702</v>
      </c>
      <c r="E272" s="242" t="s">
        <v>246</v>
      </c>
      <c r="F272" s="240" t="n">
        <v>88180.57</v>
      </c>
      <c r="G272" s="239" t="n">
        <v>8294.313</v>
      </c>
      <c r="H272" s="264" t="n">
        <v>14590.1844</v>
      </c>
      <c r="I272" s="239"/>
      <c r="J272" s="240" t="n">
        <v>65296.0726</v>
      </c>
      <c r="K272" s="241" t="s">
        <v>35</v>
      </c>
    </row>
    <row r="273" customFormat="false" ht="15" hidden="false" customHeight="false" outlineLevel="0" collapsed="false">
      <c r="B273" s="267" t="n">
        <v>192</v>
      </c>
      <c r="C273" s="235" t="s">
        <v>703</v>
      </c>
      <c r="D273" s="235" t="s">
        <v>704</v>
      </c>
      <c r="E273" s="242" t="s">
        <v>247</v>
      </c>
      <c r="F273" s="240" t="n">
        <v>86993.34</v>
      </c>
      <c r="G273" s="239" t="n">
        <v>8165.9535</v>
      </c>
      <c r="H273" s="264" t="n">
        <v>14319.9743</v>
      </c>
      <c r="I273" s="239"/>
      <c r="J273" s="240" t="n">
        <v>64507.4122</v>
      </c>
      <c r="K273" s="241" t="s">
        <v>35</v>
      </c>
    </row>
    <row r="274" customFormat="false" ht="15" hidden="false" customHeight="false" outlineLevel="0" collapsed="false">
      <c r="B274" s="266" t="n">
        <v>193</v>
      </c>
      <c r="C274" s="235" t="s">
        <v>705</v>
      </c>
      <c r="D274" s="235" t="s">
        <v>706</v>
      </c>
      <c r="E274" s="242" t="s">
        <v>248</v>
      </c>
      <c r="F274" s="240" t="n">
        <v>84536.16</v>
      </c>
      <c r="G274" s="239" t="n">
        <v>8002.432</v>
      </c>
      <c r="H274" s="264" t="n">
        <v>14108.0064</v>
      </c>
      <c r="I274" s="239"/>
      <c r="J274" s="240" t="n">
        <v>62425.7216</v>
      </c>
      <c r="K274" s="241" t="s">
        <v>35</v>
      </c>
    </row>
    <row r="275" customFormat="false" ht="15" hidden="false" customHeight="false" outlineLevel="0" collapsed="false">
      <c r="B275" s="267" t="n">
        <v>194</v>
      </c>
      <c r="C275" s="235" t="s">
        <v>707</v>
      </c>
      <c r="D275" s="235" t="s">
        <v>708</v>
      </c>
      <c r="E275" s="242" t="s">
        <v>249</v>
      </c>
      <c r="F275" s="240" t="n">
        <v>101224.45</v>
      </c>
      <c r="G275" s="239" t="n">
        <v>9618.615</v>
      </c>
      <c r="H275" s="264" t="n">
        <v>17266.668</v>
      </c>
      <c r="I275" s="239"/>
      <c r="J275" s="240" t="n">
        <v>74339.167</v>
      </c>
      <c r="K275" s="241" t="s">
        <v>35</v>
      </c>
    </row>
    <row r="276" customFormat="false" ht="15" hidden="false" customHeight="false" outlineLevel="0" collapsed="false">
      <c r="B276" s="266" t="n">
        <v>195</v>
      </c>
      <c r="C276" s="235" t="s">
        <v>709</v>
      </c>
      <c r="D276" s="235" t="s">
        <v>710</v>
      </c>
      <c r="E276" s="242" t="s">
        <v>250</v>
      </c>
      <c r="F276" s="240" t="n">
        <v>122552.58</v>
      </c>
      <c r="G276" s="239" t="n">
        <v>11821.838</v>
      </c>
      <c r="H276" s="264" t="n">
        <v>21771.688</v>
      </c>
      <c r="I276" s="239"/>
      <c r="J276" s="240" t="n">
        <v>88959.054</v>
      </c>
      <c r="K276" s="241" t="s">
        <v>35</v>
      </c>
    </row>
    <row r="277" customFormat="false" ht="15" hidden="false" customHeight="false" outlineLevel="0" collapsed="false">
      <c r="B277" s="267" t="n">
        <v>196</v>
      </c>
      <c r="C277" s="235" t="s">
        <v>711</v>
      </c>
      <c r="D277" s="235" t="s">
        <v>712</v>
      </c>
      <c r="E277" s="242" t="s">
        <v>251</v>
      </c>
      <c r="F277" s="240" t="n">
        <v>125160.18</v>
      </c>
      <c r="G277" s="239" t="n">
        <v>12104.6755</v>
      </c>
      <c r="H277" s="264" t="n">
        <v>22368.2715</v>
      </c>
      <c r="I277" s="239"/>
      <c r="J277" s="240" t="n">
        <v>90687.233</v>
      </c>
      <c r="K277" s="241" t="s">
        <v>35</v>
      </c>
    </row>
    <row r="278" customFormat="false" ht="15" hidden="false" customHeight="false" outlineLevel="0" collapsed="false">
      <c r="B278" s="266" t="n">
        <v>197</v>
      </c>
      <c r="C278" s="235" t="s">
        <v>713</v>
      </c>
      <c r="D278" s="235" t="s">
        <v>714</v>
      </c>
      <c r="E278" s="242" t="s">
        <v>252</v>
      </c>
      <c r="F278" s="240" t="n">
        <v>127182.2</v>
      </c>
      <c r="G278" s="239" t="n">
        <v>12265.0135</v>
      </c>
      <c r="H278" s="264" t="n">
        <v>22630.3379</v>
      </c>
      <c r="I278" s="239"/>
      <c r="J278" s="240" t="n">
        <v>92286.8486</v>
      </c>
      <c r="K278" s="241" t="s">
        <v>35</v>
      </c>
    </row>
    <row r="279" customFormat="false" ht="15" hidden="false" customHeight="false" outlineLevel="0" collapsed="false">
      <c r="B279" s="267" t="n">
        <v>198</v>
      </c>
      <c r="C279" s="235" t="s">
        <v>715</v>
      </c>
      <c r="D279" s="235" t="s">
        <v>716</v>
      </c>
      <c r="E279" s="242" t="s">
        <v>253</v>
      </c>
      <c r="F279" s="240" t="n">
        <v>167736.97</v>
      </c>
      <c r="G279" s="239" t="n">
        <v>16330.701</v>
      </c>
      <c r="H279" s="264" t="n">
        <v>30776.0076</v>
      </c>
      <c r="I279" s="239"/>
      <c r="J279" s="240" t="n">
        <v>120630.2614</v>
      </c>
      <c r="K279" s="241" t="s">
        <v>35</v>
      </c>
    </row>
    <row r="280" customFormat="false" ht="15" hidden="false" customHeight="false" outlineLevel="0" collapsed="false">
      <c r="B280" s="266" t="n">
        <v>199</v>
      </c>
      <c r="C280" s="235" t="s">
        <v>717</v>
      </c>
      <c r="D280" s="235" t="s">
        <v>718</v>
      </c>
      <c r="E280" s="242" t="s">
        <v>254</v>
      </c>
      <c r="F280" s="240" t="n">
        <v>120233.65</v>
      </c>
      <c r="G280" s="239" t="n">
        <v>11779.4625</v>
      </c>
      <c r="H280" s="264" t="n">
        <v>21940.0225</v>
      </c>
      <c r="I280" s="239"/>
      <c r="J280" s="240" t="n">
        <v>86514.165</v>
      </c>
      <c r="K280" s="241" t="s">
        <v>35</v>
      </c>
    </row>
    <row r="281" customFormat="false" ht="15" hidden="false" customHeight="false" outlineLevel="0" collapsed="false">
      <c r="B281" s="267" t="n">
        <v>200</v>
      </c>
      <c r="C281" s="235" t="s">
        <v>900</v>
      </c>
      <c r="D281" s="235" t="s">
        <v>901</v>
      </c>
      <c r="E281" s="242" t="s">
        <v>255</v>
      </c>
      <c r="F281" s="240" t="n">
        <v>44195.22</v>
      </c>
      <c r="G281" s="239" t="n">
        <v>3669.522</v>
      </c>
      <c r="H281" s="264" t="n">
        <v>4926.044</v>
      </c>
      <c r="I281" s="239"/>
      <c r="J281" s="240" t="n">
        <v>35599.654</v>
      </c>
      <c r="K281" s="241" t="s">
        <v>35</v>
      </c>
    </row>
    <row r="282" customFormat="false" ht="15" hidden="false" customHeight="false" outlineLevel="0" collapsed="false">
      <c r="B282" s="243"/>
      <c r="C282" s="244"/>
      <c r="D282" s="244"/>
      <c r="E282" s="245" t="s">
        <v>854</v>
      </c>
      <c r="F282" s="271" t="n">
        <f aca="false">SUM(F271:F281)</f>
        <v>1157445.83</v>
      </c>
      <c r="G282" s="271" t="n">
        <f aca="false">SUM(G271:G281)</f>
        <v>110565.177</v>
      </c>
      <c r="H282" s="271" t="n">
        <f aca="false">SUM(H271:H281)</f>
        <v>199851.9466</v>
      </c>
      <c r="I282" s="271"/>
      <c r="J282" s="271" t="n">
        <f aca="false">SUM(J271:J281)</f>
        <v>847028.7064</v>
      </c>
      <c r="K282" s="272"/>
    </row>
    <row r="283" customFormat="false" ht="15" hidden="false" customHeight="false" outlineLevel="0" collapsed="false">
      <c r="B283" s="273"/>
      <c r="C283" s="244"/>
      <c r="D283" s="244"/>
      <c r="E283" s="245"/>
      <c r="F283" s="274"/>
      <c r="G283" s="274"/>
      <c r="H283" s="274"/>
      <c r="I283" s="249"/>
      <c r="J283" s="274"/>
      <c r="K283" s="250"/>
    </row>
    <row r="284" customFormat="false" ht="37.3" hidden="false" customHeight="false" outlineLevel="0" collapsed="false">
      <c r="B284" s="227" t="s">
        <v>4</v>
      </c>
      <c r="C284" s="291" t="s">
        <v>850</v>
      </c>
      <c r="D284" s="292"/>
      <c r="E284" s="293"/>
      <c r="F284" s="229" t="s">
        <v>17</v>
      </c>
      <c r="G284" s="230" t="s">
        <v>851</v>
      </c>
      <c r="H284" s="231" t="s">
        <v>852</v>
      </c>
      <c r="I284" s="232" t="s">
        <v>26</v>
      </c>
      <c r="J284" s="233" t="s">
        <v>27</v>
      </c>
      <c r="K284" s="233" t="s">
        <v>28</v>
      </c>
    </row>
    <row r="285" customFormat="false" ht="15.75" hidden="false" customHeight="true" outlineLevel="0" collapsed="false">
      <c r="B285" s="265" t="s">
        <v>902</v>
      </c>
      <c r="C285" s="265"/>
      <c r="D285" s="265"/>
      <c r="E285" s="265"/>
      <c r="F285" s="265"/>
      <c r="G285" s="265"/>
      <c r="H285" s="265"/>
      <c r="I285" s="265"/>
      <c r="J285" s="265"/>
      <c r="K285" s="265"/>
    </row>
    <row r="286" customFormat="false" ht="15" hidden="false" customHeight="false" outlineLevel="0" collapsed="false">
      <c r="B286" s="266" t="n">
        <v>201</v>
      </c>
      <c r="C286" s="235" t="s">
        <v>719</v>
      </c>
      <c r="D286" s="235" t="s">
        <v>720</v>
      </c>
      <c r="E286" s="242" t="s">
        <v>256</v>
      </c>
      <c r="F286" s="240" t="n">
        <v>93002.74</v>
      </c>
      <c r="G286" s="239" t="n">
        <v>8725.3055</v>
      </c>
      <c r="H286" s="264" t="n">
        <v>15380.4551</v>
      </c>
      <c r="I286" s="239"/>
      <c r="J286" s="240" t="n">
        <v>68896.9794</v>
      </c>
      <c r="K286" s="241" t="s">
        <v>35</v>
      </c>
    </row>
    <row r="287" customFormat="false" ht="15" hidden="false" customHeight="false" outlineLevel="0" collapsed="false">
      <c r="B287" s="266" t="n">
        <v>202</v>
      </c>
      <c r="C287" s="235" t="s">
        <v>721</v>
      </c>
      <c r="D287" s="235" t="s">
        <v>722</v>
      </c>
      <c r="E287" s="242" t="s">
        <v>257</v>
      </c>
      <c r="F287" s="240" t="n">
        <v>174550.64</v>
      </c>
      <c r="G287" s="239" t="n">
        <v>17127.2835</v>
      </c>
      <c r="H287" s="264" t="n">
        <v>32530.4743</v>
      </c>
      <c r="I287" s="239"/>
      <c r="J287" s="240" t="n">
        <v>124892.8822</v>
      </c>
      <c r="K287" s="241" t="s">
        <v>35</v>
      </c>
    </row>
    <row r="288" customFormat="false" ht="15" hidden="false" customHeight="false" outlineLevel="0" collapsed="false">
      <c r="B288" s="266" t="n">
        <v>203</v>
      </c>
      <c r="C288" s="235" t="s">
        <v>723</v>
      </c>
      <c r="D288" s="235" t="s">
        <v>724</v>
      </c>
      <c r="E288" s="242" t="s">
        <v>258</v>
      </c>
      <c r="F288" s="240" t="n">
        <v>159209.91</v>
      </c>
      <c r="G288" s="239" t="n">
        <v>15554.3855</v>
      </c>
      <c r="H288" s="264" t="n">
        <v>29330.3233</v>
      </c>
      <c r="I288" s="239"/>
      <c r="J288" s="240" t="n">
        <v>114325.2012</v>
      </c>
      <c r="K288" s="241" t="s">
        <v>35</v>
      </c>
    </row>
    <row r="289" customFormat="false" ht="15" hidden="false" customHeight="false" outlineLevel="0" collapsed="false">
      <c r="B289" s="266" t="n">
        <v>204</v>
      </c>
      <c r="C289" s="235" t="s">
        <v>725</v>
      </c>
      <c r="D289" s="235" t="s">
        <v>726</v>
      </c>
      <c r="E289" s="242" t="s">
        <v>259</v>
      </c>
      <c r="F289" s="240" t="n">
        <v>138590.58</v>
      </c>
      <c r="G289" s="239" t="n">
        <v>13443.9215</v>
      </c>
      <c r="H289" s="264" t="n">
        <v>25041.4519</v>
      </c>
      <c r="I289" s="239"/>
      <c r="J289" s="240" t="n">
        <v>100105.2066</v>
      </c>
      <c r="K289" s="241" t="s">
        <v>35</v>
      </c>
    </row>
    <row r="290" customFormat="false" ht="15" hidden="false" customHeight="false" outlineLevel="0" collapsed="false">
      <c r="B290" s="266" t="n">
        <v>205</v>
      </c>
      <c r="C290" s="235" t="s">
        <v>727</v>
      </c>
      <c r="D290" s="235" t="s">
        <v>728</v>
      </c>
      <c r="E290" s="242" t="s">
        <v>260</v>
      </c>
      <c r="F290" s="240" t="n">
        <v>127041.37</v>
      </c>
      <c r="G290" s="239" t="n">
        <v>12289.0005</v>
      </c>
      <c r="H290" s="264" t="n">
        <v>22731.6099</v>
      </c>
      <c r="I290" s="239"/>
      <c r="J290" s="240" t="n">
        <v>92020.7596</v>
      </c>
      <c r="K290" s="241" t="s">
        <v>35</v>
      </c>
    </row>
    <row r="291" customFormat="false" ht="15" hidden="false" customHeight="false" outlineLevel="0" collapsed="false">
      <c r="B291" s="266" t="n">
        <v>206</v>
      </c>
      <c r="C291" s="235" t="s">
        <v>729</v>
      </c>
      <c r="D291" s="235" t="s">
        <v>730</v>
      </c>
      <c r="E291" s="242" t="s">
        <v>903</v>
      </c>
      <c r="F291" s="240" t="n">
        <v>86112.23</v>
      </c>
      <c r="G291" s="239" t="n">
        <v>8196.0865</v>
      </c>
      <c r="H291" s="264" t="n">
        <v>14545.7819</v>
      </c>
      <c r="I291" s="239"/>
      <c r="J291" s="240" t="n">
        <v>63370.3616</v>
      </c>
      <c r="K291" s="241" t="s">
        <v>35</v>
      </c>
    </row>
    <row r="292" customFormat="false" ht="15" hidden="false" customHeight="false" outlineLevel="0" collapsed="false">
      <c r="B292" s="266" t="n">
        <v>207</v>
      </c>
      <c r="C292" s="284" t="s">
        <v>731</v>
      </c>
      <c r="D292" s="284" t="s">
        <v>732</v>
      </c>
      <c r="E292" s="285" t="s">
        <v>904</v>
      </c>
      <c r="F292" s="286" t="n">
        <v>37733.93</v>
      </c>
      <c r="G292" s="288" t="n">
        <v>3309.7255</v>
      </c>
      <c r="H292" s="312" t="n">
        <v>4705.1165</v>
      </c>
      <c r="I292" s="288"/>
      <c r="J292" s="286" t="n">
        <v>29719.088</v>
      </c>
      <c r="K292" s="241" t="s">
        <v>35</v>
      </c>
    </row>
    <row r="293" customFormat="false" ht="15" hidden="false" customHeight="false" outlineLevel="0" collapsed="false">
      <c r="B293" s="266" t="n">
        <v>208</v>
      </c>
      <c r="C293" s="235" t="s">
        <v>733</v>
      </c>
      <c r="D293" s="235" t="s">
        <v>734</v>
      </c>
      <c r="E293" s="242" t="s">
        <v>905</v>
      </c>
      <c r="F293" s="240" t="n">
        <v>7138.85</v>
      </c>
      <c r="G293" s="239" t="n">
        <v>356.9425</v>
      </c>
      <c r="H293" s="239" t="n">
        <v>148.8681</v>
      </c>
      <c r="I293" s="239"/>
      <c r="J293" s="240" t="n">
        <v>6633.0394</v>
      </c>
      <c r="K293" s="241" t="s">
        <v>35</v>
      </c>
    </row>
    <row r="294" customFormat="false" ht="15" hidden="false" customHeight="false" outlineLevel="0" collapsed="false">
      <c r="B294" s="243"/>
      <c r="C294" s="244"/>
      <c r="D294" s="244"/>
      <c r="E294" s="245" t="s">
        <v>854</v>
      </c>
      <c r="F294" s="282" t="n">
        <f aca="false">SUM(F286:F293)</f>
        <v>823380.25</v>
      </c>
      <c r="G294" s="282" t="n">
        <f aca="false">SUM(G286:G293)</f>
        <v>79002.651</v>
      </c>
      <c r="H294" s="282" t="n">
        <f aca="false">SUM(H286:H293)</f>
        <v>144414.081</v>
      </c>
      <c r="I294" s="282"/>
      <c r="J294" s="282" t="n">
        <f aca="false">SUM(J286:J293)</f>
        <v>599963.518</v>
      </c>
      <c r="K294" s="290"/>
    </row>
    <row r="295" customFormat="false" ht="15" hidden="false" customHeight="false" outlineLevel="0" collapsed="false">
      <c r="B295" s="273"/>
      <c r="C295" s="244"/>
      <c r="D295" s="244"/>
      <c r="E295" s="245"/>
      <c r="F295" s="274"/>
      <c r="G295" s="274"/>
      <c r="H295" s="274"/>
      <c r="I295" s="249"/>
      <c r="J295" s="274"/>
      <c r="K295" s="250"/>
    </row>
    <row r="296" customFormat="false" ht="37.3" hidden="false" customHeight="false" outlineLevel="0" collapsed="false">
      <c r="B296" s="227" t="s">
        <v>4</v>
      </c>
      <c r="C296" s="291" t="s">
        <v>850</v>
      </c>
      <c r="D296" s="292"/>
      <c r="E296" s="293"/>
      <c r="F296" s="229" t="s">
        <v>17</v>
      </c>
      <c r="G296" s="230" t="s">
        <v>851</v>
      </c>
      <c r="H296" s="231" t="s">
        <v>852</v>
      </c>
      <c r="I296" s="232" t="s">
        <v>26</v>
      </c>
      <c r="J296" s="233" t="s">
        <v>27</v>
      </c>
      <c r="K296" s="233" t="s">
        <v>28</v>
      </c>
    </row>
    <row r="297" customFormat="false" ht="15.75" hidden="false" customHeight="true" outlineLevel="0" collapsed="false">
      <c r="B297" s="265" t="s">
        <v>906</v>
      </c>
      <c r="C297" s="265"/>
      <c r="D297" s="265"/>
      <c r="E297" s="265"/>
      <c r="F297" s="265"/>
      <c r="G297" s="265"/>
      <c r="H297" s="265"/>
      <c r="I297" s="265"/>
      <c r="J297" s="265"/>
      <c r="K297" s="265"/>
    </row>
    <row r="298" customFormat="false" ht="15" hidden="false" customHeight="false" outlineLevel="0" collapsed="false">
      <c r="B298" s="266" t="n">
        <v>209</v>
      </c>
      <c r="C298" s="235" t="s">
        <v>735</v>
      </c>
      <c r="D298" s="235" t="s">
        <v>736</v>
      </c>
      <c r="E298" s="242" t="s">
        <v>264</v>
      </c>
      <c r="F298" s="240" t="n">
        <v>82350.99</v>
      </c>
      <c r="G298" s="239" t="n">
        <v>7684.076</v>
      </c>
      <c r="H298" s="264" t="n">
        <v>13331.5198</v>
      </c>
      <c r="I298" s="239"/>
      <c r="J298" s="240" t="n">
        <v>61335.3942</v>
      </c>
      <c r="K298" s="241" t="s">
        <v>35</v>
      </c>
    </row>
    <row r="299" customFormat="false" ht="15" hidden="false" customHeight="false" outlineLevel="0" collapsed="false">
      <c r="B299" s="267" t="n">
        <v>210</v>
      </c>
      <c r="C299" s="235" t="s">
        <v>737</v>
      </c>
      <c r="D299" s="235" t="s">
        <v>738</v>
      </c>
      <c r="E299" s="242" t="s">
        <v>265</v>
      </c>
      <c r="F299" s="240" t="n">
        <v>94402.28</v>
      </c>
      <c r="G299" s="239" t="n">
        <v>8918.3235</v>
      </c>
      <c r="H299" s="264" t="n">
        <v>15840.7807</v>
      </c>
      <c r="I299" s="239"/>
      <c r="J299" s="240" t="n">
        <v>69643.1758</v>
      </c>
      <c r="K299" s="241" t="s">
        <v>35</v>
      </c>
    </row>
    <row r="300" customFormat="false" ht="15" hidden="false" customHeight="false" outlineLevel="0" collapsed="false">
      <c r="B300" s="266" t="n">
        <v>211</v>
      </c>
      <c r="C300" s="235" t="s">
        <v>739</v>
      </c>
      <c r="D300" s="235" t="s">
        <v>740</v>
      </c>
      <c r="E300" s="242" t="s">
        <v>266</v>
      </c>
      <c r="F300" s="240" t="n">
        <v>138590.58</v>
      </c>
      <c r="G300" s="239" t="n">
        <v>13443.9215</v>
      </c>
      <c r="H300" s="264" t="n">
        <v>25041.4519</v>
      </c>
      <c r="I300" s="239"/>
      <c r="J300" s="240" t="n">
        <v>100105.2066</v>
      </c>
      <c r="K300" s="241" t="s">
        <v>35</v>
      </c>
    </row>
    <row r="301" customFormat="false" ht="15" hidden="false" customHeight="false" outlineLevel="0" collapsed="false">
      <c r="B301" s="267" t="n">
        <v>212</v>
      </c>
      <c r="C301" s="235" t="s">
        <v>741</v>
      </c>
      <c r="D301" s="235" t="s">
        <v>742</v>
      </c>
      <c r="E301" s="242" t="s">
        <v>267</v>
      </c>
      <c r="F301" s="240" t="n">
        <v>138590.58</v>
      </c>
      <c r="G301" s="239" t="n">
        <v>13443.9215</v>
      </c>
      <c r="H301" s="264" t="n">
        <v>25041.4519</v>
      </c>
      <c r="I301" s="239"/>
      <c r="J301" s="240" t="n">
        <v>100105.2066</v>
      </c>
      <c r="K301" s="241" t="s">
        <v>35</v>
      </c>
    </row>
    <row r="302" customFormat="false" ht="15" hidden="false" customHeight="false" outlineLevel="0" collapsed="false">
      <c r="B302" s="266" t="n">
        <v>213</v>
      </c>
      <c r="C302" s="235" t="s">
        <v>743</v>
      </c>
      <c r="D302" s="235" t="s">
        <v>744</v>
      </c>
      <c r="E302" s="242" t="s">
        <v>907</v>
      </c>
      <c r="F302" s="240" t="n">
        <v>26467.35</v>
      </c>
      <c r="G302" s="239" t="n">
        <v>2097.5745</v>
      </c>
      <c r="H302" s="264" t="n">
        <v>2161.1243</v>
      </c>
      <c r="I302" s="239"/>
      <c r="J302" s="240" t="n">
        <v>22208.6512</v>
      </c>
      <c r="K302" s="241" t="s">
        <v>35</v>
      </c>
    </row>
    <row r="303" customFormat="false" ht="15" hidden="false" customHeight="false" outlineLevel="0" collapsed="false">
      <c r="B303" s="266" t="n">
        <v>215</v>
      </c>
      <c r="C303" s="235" t="s">
        <v>745</v>
      </c>
      <c r="D303" s="235" t="s">
        <v>746</v>
      </c>
      <c r="E303" s="242" t="s">
        <v>270</v>
      </c>
      <c r="F303" s="240" t="n">
        <v>94942.33</v>
      </c>
      <c r="G303" s="239" t="n">
        <v>8972.3285</v>
      </c>
      <c r="H303" s="264" t="n">
        <v>15948.7907</v>
      </c>
      <c r="I303" s="239"/>
      <c r="J303" s="240" t="n">
        <v>70021.2108</v>
      </c>
      <c r="K303" s="241" t="s">
        <v>35</v>
      </c>
    </row>
    <row r="304" customFormat="false" ht="15" hidden="false" customHeight="false" outlineLevel="0" collapsed="false">
      <c r="B304" s="267" t="n">
        <v>216</v>
      </c>
      <c r="C304" s="235" t="s">
        <v>747</v>
      </c>
      <c r="D304" s="235" t="s">
        <v>748</v>
      </c>
      <c r="E304" s="242" t="s">
        <v>271</v>
      </c>
      <c r="F304" s="240" t="n">
        <v>94022.61</v>
      </c>
      <c r="G304" s="239" t="n">
        <v>8880.3565</v>
      </c>
      <c r="H304" s="264" t="n">
        <v>15764.8467</v>
      </c>
      <c r="I304" s="239"/>
      <c r="J304" s="240" t="n">
        <v>69377.4068</v>
      </c>
      <c r="K304" s="241" t="s">
        <v>35</v>
      </c>
    </row>
    <row r="305" customFormat="false" ht="15" hidden="false" customHeight="false" outlineLevel="0" collapsed="false">
      <c r="B305" s="243"/>
      <c r="C305" s="244"/>
      <c r="D305" s="244"/>
      <c r="E305" s="245" t="s">
        <v>854</v>
      </c>
      <c r="F305" s="271" t="n">
        <f aca="false">SUM(F298:F304)</f>
        <v>669366.72</v>
      </c>
      <c r="G305" s="271" t="n">
        <f aca="false">SUM(G298:G304)</f>
        <v>63440.502</v>
      </c>
      <c r="H305" s="271" t="n">
        <f aca="false">SUM(H298:H304)</f>
        <v>113129.966</v>
      </c>
      <c r="I305" s="271" t="n">
        <v>0</v>
      </c>
      <c r="J305" s="271" t="n">
        <f aca="false">SUM(J298:J304)</f>
        <v>492796.252</v>
      </c>
      <c r="K305" s="272"/>
    </row>
    <row r="306" customFormat="false" ht="15" hidden="false" customHeight="false" outlineLevel="0" collapsed="false">
      <c r="B306" s="273"/>
      <c r="C306" s="244"/>
      <c r="D306" s="244"/>
      <c r="E306" s="245"/>
      <c r="F306" s="274"/>
      <c r="G306" s="274"/>
      <c r="H306" s="274"/>
      <c r="I306" s="249"/>
      <c r="J306" s="274"/>
      <c r="K306" s="250"/>
    </row>
    <row r="307" customFormat="false" ht="37.3" hidden="false" customHeight="false" outlineLevel="0" collapsed="false">
      <c r="B307" s="227" t="s">
        <v>4</v>
      </c>
      <c r="C307" s="291" t="s">
        <v>850</v>
      </c>
      <c r="D307" s="292"/>
      <c r="E307" s="293"/>
      <c r="F307" s="229" t="s">
        <v>17</v>
      </c>
      <c r="G307" s="230" t="s">
        <v>851</v>
      </c>
      <c r="H307" s="231" t="s">
        <v>852</v>
      </c>
      <c r="I307" s="232" t="s">
        <v>26</v>
      </c>
      <c r="J307" s="233" t="s">
        <v>27</v>
      </c>
      <c r="K307" s="233" t="s">
        <v>28</v>
      </c>
    </row>
    <row r="308" customFormat="false" ht="15.75" hidden="false" customHeight="true" outlineLevel="0" collapsed="false">
      <c r="B308" s="265" t="s">
        <v>908</v>
      </c>
      <c r="C308" s="265"/>
      <c r="D308" s="265"/>
      <c r="E308" s="265"/>
      <c r="F308" s="265"/>
      <c r="G308" s="265"/>
      <c r="H308" s="265"/>
      <c r="I308" s="265"/>
      <c r="J308" s="265"/>
      <c r="K308" s="265"/>
    </row>
    <row r="309" customFormat="false" ht="15" hidden="false" customHeight="false" outlineLevel="0" collapsed="false">
      <c r="B309" s="266" t="n">
        <v>217</v>
      </c>
      <c r="C309" s="235" t="s">
        <v>749</v>
      </c>
      <c r="D309" s="235" t="s">
        <v>750</v>
      </c>
      <c r="E309" s="242" t="s">
        <v>272</v>
      </c>
      <c r="F309" s="240" t="n">
        <v>158676.25</v>
      </c>
      <c r="G309" s="239" t="n">
        <v>15501.0195</v>
      </c>
      <c r="H309" s="264" t="n">
        <v>29223.5913</v>
      </c>
      <c r="I309" s="239"/>
      <c r="J309" s="240" t="n">
        <v>113951.6392</v>
      </c>
      <c r="K309" s="241" t="s">
        <v>35</v>
      </c>
    </row>
    <row r="310" customFormat="false" ht="15" hidden="false" customHeight="false" outlineLevel="0" collapsed="false">
      <c r="B310" s="266" t="n">
        <v>218</v>
      </c>
      <c r="C310" s="235" t="s">
        <v>751</v>
      </c>
      <c r="D310" s="235" t="s">
        <v>752</v>
      </c>
      <c r="E310" s="242" t="s">
        <v>273</v>
      </c>
      <c r="F310" s="240" t="n">
        <v>118619.56</v>
      </c>
      <c r="G310" s="239" t="n">
        <v>11398.2885</v>
      </c>
      <c r="H310" s="264" t="n">
        <v>20882.2425</v>
      </c>
      <c r="I310" s="239"/>
      <c r="J310" s="240" t="n">
        <v>86339.029</v>
      </c>
      <c r="K310" s="241" t="s">
        <v>35</v>
      </c>
    </row>
    <row r="311" customFormat="false" ht="15" hidden="false" customHeight="false" outlineLevel="0" collapsed="false">
      <c r="B311" s="266" t="n">
        <v>219</v>
      </c>
      <c r="C311" s="235" t="s">
        <v>753</v>
      </c>
      <c r="D311" s="235" t="s">
        <v>754</v>
      </c>
      <c r="E311" s="313" t="s">
        <v>274</v>
      </c>
      <c r="F311" s="240" t="n">
        <v>118504.98</v>
      </c>
      <c r="G311" s="239" t="n">
        <v>11386.8305</v>
      </c>
      <c r="H311" s="264" t="n">
        <v>20859.3265</v>
      </c>
      <c r="I311" s="239"/>
      <c r="J311" s="240" t="n">
        <v>86258.823</v>
      </c>
      <c r="K311" s="241" t="s">
        <v>35</v>
      </c>
    </row>
    <row r="312" customFormat="false" ht="15" hidden="false" customHeight="false" outlineLevel="0" collapsed="false">
      <c r="B312" s="266" t="n">
        <v>220</v>
      </c>
      <c r="C312" s="235" t="s">
        <v>755</v>
      </c>
      <c r="D312" s="235" t="s">
        <v>756</v>
      </c>
      <c r="E312" s="242" t="s">
        <v>275</v>
      </c>
      <c r="F312" s="240" t="n">
        <v>175057.48</v>
      </c>
      <c r="G312" s="239" t="n">
        <v>17176.555</v>
      </c>
      <c r="H312" s="264" t="n">
        <v>32627.0398</v>
      </c>
      <c r="I312" s="239"/>
      <c r="J312" s="240" t="n">
        <v>125253.8852</v>
      </c>
      <c r="K312" s="241" t="s">
        <v>35</v>
      </c>
    </row>
    <row r="313" customFormat="false" ht="15" hidden="false" customHeight="false" outlineLevel="0" collapsed="false">
      <c r="B313" s="243"/>
      <c r="C313" s="244"/>
      <c r="D313" s="244"/>
      <c r="E313" s="245" t="s">
        <v>854</v>
      </c>
      <c r="F313" s="271" t="n">
        <f aca="false">SUM(F309:F312)</f>
        <v>570858.27</v>
      </c>
      <c r="G313" s="271" t="n">
        <f aca="false">SUM(G309:G312)</f>
        <v>55462.6935</v>
      </c>
      <c r="H313" s="271" t="n">
        <f aca="false">SUM(H309:H312)</f>
        <v>103592.2001</v>
      </c>
      <c r="I313" s="271" t="n">
        <v>0</v>
      </c>
      <c r="J313" s="271" t="n">
        <f aca="false">SUM(J309:J312)</f>
        <v>411803.3764</v>
      </c>
      <c r="K313" s="272"/>
    </row>
    <row r="314" customFormat="false" ht="15" hidden="false" customHeight="false" outlineLevel="0" collapsed="false">
      <c r="B314" s="273"/>
      <c r="C314" s="244"/>
      <c r="D314" s="244"/>
      <c r="E314" s="245"/>
      <c r="F314" s="274"/>
      <c r="G314" s="274"/>
      <c r="H314" s="274"/>
      <c r="I314" s="249"/>
      <c r="J314" s="274"/>
      <c r="K314" s="250"/>
    </row>
    <row r="315" customFormat="false" ht="37.3" hidden="false" customHeight="false" outlineLevel="0" collapsed="false">
      <c r="B315" s="227" t="s">
        <v>4</v>
      </c>
      <c r="C315" s="291" t="s">
        <v>850</v>
      </c>
      <c r="D315" s="292"/>
      <c r="E315" s="293"/>
      <c r="F315" s="229" t="s">
        <v>17</v>
      </c>
      <c r="G315" s="230" t="s">
        <v>851</v>
      </c>
      <c r="H315" s="231" t="s">
        <v>852</v>
      </c>
      <c r="I315" s="232" t="s">
        <v>26</v>
      </c>
      <c r="J315" s="233" t="s">
        <v>27</v>
      </c>
      <c r="K315" s="233" t="s">
        <v>28</v>
      </c>
    </row>
    <row r="316" customFormat="false" ht="15.75" hidden="false" customHeight="true" outlineLevel="0" collapsed="false">
      <c r="B316" s="265" t="s">
        <v>909</v>
      </c>
      <c r="C316" s="265"/>
      <c r="D316" s="265"/>
      <c r="E316" s="265"/>
      <c r="F316" s="265"/>
      <c r="G316" s="265"/>
      <c r="H316" s="265"/>
      <c r="I316" s="265"/>
      <c r="J316" s="265"/>
      <c r="K316" s="265"/>
    </row>
    <row r="317" customFormat="false" ht="15" hidden="false" customHeight="false" outlineLevel="0" collapsed="false">
      <c r="B317" s="266" t="n">
        <v>221</v>
      </c>
      <c r="C317" s="235" t="s">
        <v>757</v>
      </c>
      <c r="D317" s="235" t="s">
        <v>758</v>
      </c>
      <c r="E317" s="242" t="s">
        <v>276</v>
      </c>
      <c r="F317" s="240" t="n">
        <v>174744.7</v>
      </c>
      <c r="G317" s="239" t="n">
        <v>17255.563</v>
      </c>
      <c r="H317" s="264" t="n">
        <v>32917.219</v>
      </c>
      <c r="I317" s="239"/>
      <c r="J317" s="240" t="n">
        <v>124571.918</v>
      </c>
      <c r="K317" s="241" t="s">
        <v>35</v>
      </c>
    </row>
    <row r="318" customFormat="false" ht="15" hidden="false" customHeight="false" outlineLevel="0" collapsed="false">
      <c r="B318" s="266" t="n">
        <v>222</v>
      </c>
      <c r="C318" s="235" t="s">
        <v>759</v>
      </c>
      <c r="D318" s="235" t="s">
        <v>760</v>
      </c>
      <c r="E318" s="242" t="s">
        <v>277</v>
      </c>
      <c r="F318" s="240" t="n">
        <v>138590.58</v>
      </c>
      <c r="G318" s="239" t="n">
        <v>13443.9215</v>
      </c>
      <c r="H318" s="264" t="n">
        <v>25041.4519</v>
      </c>
      <c r="I318" s="239"/>
      <c r="J318" s="240" t="n">
        <v>100105.2066</v>
      </c>
      <c r="K318" s="241" t="s">
        <v>35</v>
      </c>
    </row>
    <row r="319" customFormat="false" ht="15" hidden="false" customHeight="false" outlineLevel="0" collapsed="false">
      <c r="B319" s="266" t="n">
        <v>223</v>
      </c>
      <c r="C319" s="235" t="s">
        <v>761</v>
      </c>
      <c r="D319" s="235" t="s">
        <v>762</v>
      </c>
      <c r="E319" s="242" t="s">
        <v>278</v>
      </c>
      <c r="F319" s="240" t="n">
        <v>138590.58</v>
      </c>
      <c r="G319" s="239" t="n">
        <v>13443.9215</v>
      </c>
      <c r="H319" s="264" t="n">
        <v>25041.4519</v>
      </c>
      <c r="I319" s="239"/>
      <c r="J319" s="240" t="n">
        <v>100105.2066</v>
      </c>
      <c r="K319" s="241" t="s">
        <v>35</v>
      </c>
    </row>
    <row r="320" customFormat="false" ht="15" hidden="false" customHeight="false" outlineLevel="0" collapsed="false">
      <c r="B320" s="266" t="n">
        <v>224</v>
      </c>
      <c r="C320" s="235" t="s">
        <v>763</v>
      </c>
      <c r="D320" s="235" t="s">
        <v>764</v>
      </c>
      <c r="E320" s="242" t="s">
        <v>279</v>
      </c>
      <c r="F320" s="240" t="n">
        <v>138590.58</v>
      </c>
      <c r="G320" s="239" t="n">
        <v>13545.629</v>
      </c>
      <c r="H320" s="264" t="n">
        <v>25387.2574</v>
      </c>
      <c r="I320" s="239"/>
      <c r="J320" s="240" t="n">
        <v>99657.6936</v>
      </c>
      <c r="K320" s="241" t="s">
        <v>35</v>
      </c>
    </row>
    <row r="321" customFormat="false" ht="15" hidden="false" customHeight="false" outlineLevel="0" collapsed="false">
      <c r="B321" s="243"/>
      <c r="C321" s="244"/>
      <c r="D321" s="244"/>
      <c r="E321" s="245" t="s">
        <v>854</v>
      </c>
      <c r="F321" s="271" t="n">
        <f aca="false">SUM(F317:F320)</f>
        <v>590516.44</v>
      </c>
      <c r="G321" s="271" t="n">
        <f aca="false">SUM(G317:G320)</f>
        <v>57689.035</v>
      </c>
      <c r="H321" s="271" t="n">
        <f aca="false">SUM(H317:H320)</f>
        <v>108387.3802</v>
      </c>
      <c r="I321" s="271"/>
      <c r="J321" s="271" t="n">
        <f aca="false">SUM(J317:J320)</f>
        <v>424440.0248</v>
      </c>
      <c r="K321" s="272"/>
    </row>
    <row r="322" customFormat="false" ht="15" hidden="false" customHeight="false" outlineLevel="0" collapsed="false">
      <c r="B322" s="273"/>
      <c r="C322" s="244"/>
      <c r="D322" s="244"/>
      <c r="E322" s="245"/>
      <c r="F322" s="274"/>
      <c r="G322" s="274"/>
      <c r="H322" s="274"/>
      <c r="I322" s="249"/>
      <c r="J322" s="274"/>
      <c r="K322" s="250"/>
    </row>
    <row r="323" customFormat="false" ht="37.3" hidden="false" customHeight="false" outlineLevel="0" collapsed="false">
      <c r="B323" s="227" t="s">
        <v>4</v>
      </c>
      <c r="C323" s="291" t="s">
        <v>850</v>
      </c>
      <c r="D323" s="292"/>
      <c r="E323" s="293"/>
      <c r="F323" s="229" t="s">
        <v>17</v>
      </c>
      <c r="G323" s="230" t="s">
        <v>851</v>
      </c>
      <c r="H323" s="231" t="s">
        <v>852</v>
      </c>
      <c r="I323" s="232" t="s">
        <v>26</v>
      </c>
      <c r="J323" s="233" t="s">
        <v>27</v>
      </c>
      <c r="K323" s="233" t="s">
        <v>28</v>
      </c>
    </row>
    <row r="324" customFormat="false" ht="15.75" hidden="false" customHeight="true" outlineLevel="0" collapsed="false">
      <c r="B324" s="265" t="s">
        <v>910</v>
      </c>
      <c r="C324" s="265"/>
      <c r="D324" s="265"/>
      <c r="E324" s="265"/>
      <c r="F324" s="265"/>
      <c r="G324" s="265"/>
      <c r="H324" s="265"/>
      <c r="I324" s="265"/>
      <c r="J324" s="265"/>
      <c r="K324" s="265"/>
    </row>
    <row r="325" customFormat="false" ht="15" hidden="false" customHeight="false" outlineLevel="0" collapsed="false">
      <c r="B325" s="266" t="n">
        <v>225</v>
      </c>
      <c r="C325" s="235" t="s">
        <v>765</v>
      </c>
      <c r="D325" s="235" t="s">
        <v>766</v>
      </c>
      <c r="E325" s="242" t="s">
        <v>280</v>
      </c>
      <c r="F325" s="240" t="n">
        <v>109995.31</v>
      </c>
      <c r="G325" s="239" t="n">
        <v>10516.4515</v>
      </c>
      <c r="H325" s="264" t="n">
        <v>19091.3917</v>
      </c>
      <c r="I325" s="239"/>
      <c r="J325" s="240" t="n">
        <v>80387.4668</v>
      </c>
      <c r="K325" s="241" t="s">
        <v>35</v>
      </c>
    </row>
    <row r="326" customFormat="false" ht="15" hidden="false" customHeight="false" outlineLevel="0" collapsed="false">
      <c r="B326" s="266" t="n">
        <v>226</v>
      </c>
      <c r="C326" s="235" t="s">
        <v>767</v>
      </c>
      <c r="D326" s="235" t="s">
        <v>768</v>
      </c>
      <c r="E326" s="242" t="s">
        <v>281</v>
      </c>
      <c r="F326" s="240" t="n">
        <v>102912.01</v>
      </c>
      <c r="G326" s="239" t="n">
        <v>9833.87</v>
      </c>
      <c r="H326" s="264" t="n">
        <v>17762.2766</v>
      </c>
      <c r="I326" s="239"/>
      <c r="J326" s="240" t="n">
        <v>75315.8634</v>
      </c>
      <c r="K326" s="241" t="s">
        <v>35</v>
      </c>
    </row>
    <row r="327" customFormat="false" ht="15" hidden="false" customHeight="false" outlineLevel="0" collapsed="false">
      <c r="B327" s="266" t="n">
        <v>227</v>
      </c>
      <c r="C327" s="235" t="s">
        <v>769</v>
      </c>
      <c r="D327" s="235" t="s">
        <v>770</v>
      </c>
      <c r="E327" s="242" t="s">
        <v>282</v>
      </c>
      <c r="F327" s="240" t="n">
        <v>174027.13</v>
      </c>
      <c r="G327" s="239" t="n">
        <v>17074.9325</v>
      </c>
      <c r="H327" s="264" t="n">
        <v>32425.7723</v>
      </c>
      <c r="I327" s="239"/>
      <c r="J327" s="240" t="n">
        <v>124526.4252</v>
      </c>
      <c r="K327" s="241" t="s">
        <v>35</v>
      </c>
    </row>
    <row r="328" customFormat="false" ht="15" hidden="false" customHeight="false" outlineLevel="0" collapsed="false">
      <c r="B328" s="266" t="n">
        <v>228</v>
      </c>
      <c r="C328" s="235" t="s">
        <v>771</v>
      </c>
      <c r="D328" s="235" t="s">
        <v>772</v>
      </c>
      <c r="E328" s="242" t="s">
        <v>283</v>
      </c>
      <c r="F328" s="240" t="n">
        <v>138590.58</v>
      </c>
      <c r="G328" s="239" t="n">
        <v>13443.9215</v>
      </c>
      <c r="H328" s="264" t="n">
        <v>25041.4519</v>
      </c>
      <c r="I328" s="239"/>
      <c r="J328" s="240" t="n">
        <v>100105.2066</v>
      </c>
      <c r="K328" s="241" t="s">
        <v>35</v>
      </c>
    </row>
    <row r="329" customFormat="false" ht="15" hidden="false" customHeight="false" outlineLevel="0" collapsed="false">
      <c r="B329" s="243"/>
      <c r="C329" s="244"/>
      <c r="D329" s="244"/>
      <c r="E329" s="245" t="s">
        <v>854</v>
      </c>
      <c r="F329" s="271" t="n">
        <f aca="false">SUM(F325:F328)</f>
        <v>525525.03</v>
      </c>
      <c r="G329" s="271" t="n">
        <f aca="false">SUM(G325:G328)</f>
        <v>50869.1755</v>
      </c>
      <c r="H329" s="271" t="n">
        <f aca="false">SUM(H325:H328)</f>
        <v>94320.8925</v>
      </c>
      <c r="I329" s="271"/>
      <c r="J329" s="271" t="n">
        <f aca="false">SUM(J325:J328)</f>
        <v>380334.962</v>
      </c>
      <c r="K329" s="272"/>
    </row>
    <row r="330" customFormat="false" ht="15" hidden="false" customHeight="false" outlineLevel="0" collapsed="false">
      <c r="B330" s="273"/>
      <c r="C330" s="244"/>
      <c r="D330" s="244"/>
      <c r="E330" s="245"/>
      <c r="F330" s="274"/>
      <c r="G330" s="274"/>
      <c r="H330" s="274"/>
      <c r="I330" s="249"/>
      <c r="J330" s="274"/>
      <c r="K330" s="250"/>
    </row>
    <row r="331" customFormat="false" ht="37.3" hidden="false" customHeight="false" outlineLevel="0" collapsed="false">
      <c r="B331" s="227" t="s">
        <v>4</v>
      </c>
      <c r="C331" s="291" t="s">
        <v>850</v>
      </c>
      <c r="D331" s="292"/>
      <c r="E331" s="293"/>
      <c r="F331" s="229" t="s">
        <v>17</v>
      </c>
      <c r="G331" s="230" t="s">
        <v>851</v>
      </c>
      <c r="H331" s="231" t="s">
        <v>852</v>
      </c>
      <c r="I331" s="232" t="s">
        <v>26</v>
      </c>
      <c r="J331" s="233" t="s">
        <v>27</v>
      </c>
      <c r="K331" s="233" t="s">
        <v>28</v>
      </c>
    </row>
    <row r="332" customFormat="false" ht="15.75" hidden="false" customHeight="true" outlineLevel="0" collapsed="false">
      <c r="B332" s="265" t="s">
        <v>911</v>
      </c>
      <c r="C332" s="265"/>
      <c r="D332" s="265"/>
      <c r="E332" s="265"/>
      <c r="F332" s="265"/>
      <c r="G332" s="265"/>
      <c r="H332" s="265"/>
      <c r="I332" s="265"/>
      <c r="J332" s="265"/>
      <c r="K332" s="265"/>
    </row>
    <row r="333" customFormat="false" ht="15" hidden="false" customHeight="false" outlineLevel="0" collapsed="false">
      <c r="B333" s="266" t="n">
        <v>229</v>
      </c>
      <c r="C333" s="235" t="s">
        <v>773</v>
      </c>
      <c r="D333" s="235" t="s">
        <v>774</v>
      </c>
      <c r="E333" s="242" t="s">
        <v>284</v>
      </c>
      <c r="F333" s="240" t="n">
        <v>98335.95</v>
      </c>
      <c r="G333" s="239" t="n">
        <v>9304.6215</v>
      </c>
      <c r="H333" s="264" t="n">
        <v>16603.4801</v>
      </c>
      <c r="I333" s="239"/>
      <c r="J333" s="240" t="n">
        <v>72427.8484</v>
      </c>
      <c r="K333" s="241" t="s">
        <v>35</v>
      </c>
    </row>
    <row r="334" customFormat="false" ht="15" hidden="false" customHeight="false" outlineLevel="0" collapsed="false">
      <c r="B334" s="266" t="n">
        <v>230</v>
      </c>
      <c r="C334" s="235" t="s">
        <v>775</v>
      </c>
      <c r="D334" s="235" t="s">
        <v>776</v>
      </c>
      <c r="E334" s="242" t="s">
        <v>285</v>
      </c>
      <c r="F334" s="240" t="n">
        <v>93822.1</v>
      </c>
      <c r="G334" s="239" t="n">
        <v>8860.3055</v>
      </c>
      <c r="H334" s="264" t="n">
        <v>15724.7447</v>
      </c>
      <c r="I334" s="239"/>
      <c r="J334" s="240" t="n">
        <v>69237.0498</v>
      </c>
      <c r="K334" s="241" t="s">
        <v>35</v>
      </c>
    </row>
    <row r="335" customFormat="false" ht="15" hidden="false" customHeight="false" outlineLevel="0" collapsed="false">
      <c r="B335" s="266" t="n">
        <v>231</v>
      </c>
      <c r="C335" s="235" t="s">
        <v>777</v>
      </c>
      <c r="D335" s="235" t="s">
        <v>778</v>
      </c>
      <c r="E335" s="242" t="s">
        <v>286</v>
      </c>
      <c r="F335" s="240" t="n">
        <v>111492.7</v>
      </c>
      <c r="G335" s="239" t="n">
        <v>10666.1905</v>
      </c>
      <c r="H335" s="264" t="n">
        <v>19390.8697</v>
      </c>
      <c r="I335" s="239"/>
      <c r="J335" s="240" t="n">
        <v>81435.6398</v>
      </c>
      <c r="K335" s="241" t="s">
        <v>35</v>
      </c>
    </row>
    <row r="336" customFormat="false" ht="15" hidden="false" customHeight="false" outlineLevel="0" collapsed="false">
      <c r="B336" s="266" t="n">
        <v>232</v>
      </c>
      <c r="C336" s="235" t="s">
        <v>779</v>
      </c>
      <c r="D336" s="235" t="s">
        <v>780</v>
      </c>
      <c r="E336" s="242" t="s">
        <v>287</v>
      </c>
      <c r="F336" s="240" t="n">
        <v>97785.69</v>
      </c>
      <c r="G336" s="239" t="n">
        <v>9281.1705</v>
      </c>
      <c r="H336" s="264" t="n">
        <v>16600.7831</v>
      </c>
      <c r="I336" s="239"/>
      <c r="J336" s="240" t="n">
        <v>71903.7364</v>
      </c>
      <c r="K336" s="241" t="s">
        <v>35</v>
      </c>
    </row>
    <row r="337" customFormat="false" ht="15" hidden="false" customHeight="false" outlineLevel="0" collapsed="false">
      <c r="B337" s="243"/>
      <c r="C337" s="244"/>
      <c r="D337" s="244"/>
      <c r="E337" s="245" t="s">
        <v>854</v>
      </c>
      <c r="F337" s="271" t="n">
        <f aca="false">SUM(F333:F336)</f>
        <v>401436.44</v>
      </c>
      <c r="G337" s="271" t="n">
        <f aca="false">SUM(G333:G336)</f>
        <v>38112.288</v>
      </c>
      <c r="H337" s="271" t="n">
        <f aca="false">SUM(H333:H336)</f>
        <v>68319.8776</v>
      </c>
      <c r="I337" s="271"/>
      <c r="J337" s="271" t="n">
        <f aca="false">SUM(J333:J336)</f>
        <v>295004.2744</v>
      </c>
      <c r="K337" s="272"/>
    </row>
    <row r="338" customFormat="false" ht="15" hidden="false" customHeight="false" outlineLevel="0" collapsed="false">
      <c r="B338" s="273"/>
      <c r="C338" s="244"/>
      <c r="D338" s="244"/>
      <c r="E338" s="245"/>
      <c r="F338" s="274"/>
      <c r="G338" s="274"/>
      <c r="H338" s="274"/>
      <c r="I338" s="249"/>
      <c r="J338" s="274"/>
      <c r="K338" s="250"/>
    </row>
    <row r="339" customFormat="false" ht="37.3" hidden="false" customHeight="false" outlineLevel="0" collapsed="false">
      <c r="B339" s="227" t="s">
        <v>4</v>
      </c>
      <c r="C339" s="291" t="s">
        <v>850</v>
      </c>
      <c r="D339" s="292"/>
      <c r="E339" s="293"/>
      <c r="F339" s="229" t="s">
        <v>17</v>
      </c>
      <c r="G339" s="230" t="s">
        <v>851</v>
      </c>
      <c r="H339" s="231" t="s">
        <v>852</v>
      </c>
      <c r="I339" s="232" t="s">
        <v>26</v>
      </c>
      <c r="J339" s="233" t="s">
        <v>27</v>
      </c>
      <c r="K339" s="233" t="s">
        <v>28</v>
      </c>
    </row>
    <row r="340" customFormat="false" ht="15.75" hidden="false" customHeight="true" outlineLevel="0" collapsed="false">
      <c r="B340" s="265" t="s">
        <v>912</v>
      </c>
      <c r="C340" s="265"/>
      <c r="D340" s="265"/>
      <c r="E340" s="265"/>
      <c r="F340" s="265"/>
      <c r="G340" s="265"/>
      <c r="H340" s="265"/>
      <c r="I340" s="265"/>
      <c r="J340" s="265"/>
      <c r="K340" s="265"/>
    </row>
    <row r="341" customFormat="false" ht="15" hidden="false" customHeight="false" outlineLevel="0" collapsed="false">
      <c r="B341" s="267" t="n">
        <v>233</v>
      </c>
      <c r="C341" s="308" t="s">
        <v>781</v>
      </c>
      <c r="D341" s="308" t="s">
        <v>782</v>
      </c>
      <c r="E341" s="309" t="s">
        <v>288</v>
      </c>
      <c r="F341" s="268" t="n">
        <v>112909.44</v>
      </c>
      <c r="G341" s="270" t="n">
        <v>10841.0095</v>
      </c>
      <c r="H341" s="264" t="n">
        <v>19786.9107</v>
      </c>
      <c r="I341" s="270"/>
      <c r="J341" s="268" t="n">
        <v>82281.5198</v>
      </c>
      <c r="K341" s="241" t="s">
        <v>35</v>
      </c>
    </row>
    <row r="342" customFormat="false" ht="15" hidden="false" customHeight="false" outlineLevel="0" collapsed="false">
      <c r="B342" s="266" t="n">
        <v>234</v>
      </c>
      <c r="C342" s="235" t="s">
        <v>783</v>
      </c>
      <c r="D342" s="235" t="s">
        <v>784</v>
      </c>
      <c r="E342" s="242" t="s">
        <v>289</v>
      </c>
      <c r="F342" s="240" t="n">
        <v>100084.23</v>
      </c>
      <c r="G342" s="239" t="n">
        <v>9539.378</v>
      </c>
      <c r="H342" s="264" t="n">
        <v>17156.893</v>
      </c>
      <c r="I342" s="239"/>
      <c r="J342" s="240" t="n">
        <v>73387.959</v>
      </c>
      <c r="K342" s="241" t="s">
        <v>35</v>
      </c>
    </row>
    <row r="343" customFormat="false" ht="15" hidden="false" customHeight="false" outlineLevel="0" collapsed="false">
      <c r="B343" s="267" t="n">
        <v>235</v>
      </c>
      <c r="C343" s="235" t="s">
        <v>785</v>
      </c>
      <c r="D343" s="235" t="s">
        <v>786</v>
      </c>
      <c r="E343" s="242" t="s">
        <v>290</v>
      </c>
      <c r="F343" s="240" t="n">
        <v>109523.2</v>
      </c>
      <c r="G343" s="239" t="n">
        <v>10458.8425</v>
      </c>
      <c r="H343" s="264" t="n">
        <v>18961.6165</v>
      </c>
      <c r="I343" s="239"/>
      <c r="J343" s="240" t="n">
        <v>80102.741</v>
      </c>
      <c r="K343" s="241" t="s">
        <v>35</v>
      </c>
    </row>
    <row r="344" customFormat="false" ht="15" hidden="false" customHeight="false" outlineLevel="0" collapsed="false">
      <c r="B344" s="266" t="n">
        <v>236</v>
      </c>
      <c r="C344" s="235" t="s">
        <v>787</v>
      </c>
      <c r="D344" s="235" t="s">
        <v>788</v>
      </c>
      <c r="E344" s="242" t="s">
        <v>291</v>
      </c>
      <c r="F344" s="240" t="n">
        <v>113130.24</v>
      </c>
      <c r="G344" s="239" t="n">
        <v>10800.1525</v>
      </c>
      <c r="H344" s="264" t="n">
        <v>19617.0849</v>
      </c>
      <c r="I344" s="239"/>
      <c r="J344" s="240" t="n">
        <v>82713.0026</v>
      </c>
      <c r="K344" s="241" t="s">
        <v>35</v>
      </c>
    </row>
    <row r="345" customFormat="false" ht="15" hidden="false" customHeight="false" outlineLevel="0" collapsed="false">
      <c r="B345" s="267" t="n">
        <v>237</v>
      </c>
      <c r="C345" s="235" t="s">
        <v>789</v>
      </c>
      <c r="D345" s="235" t="s">
        <v>790</v>
      </c>
      <c r="E345" s="242" t="s">
        <v>292</v>
      </c>
      <c r="F345" s="240" t="n">
        <v>94556.34</v>
      </c>
      <c r="G345" s="239" t="n">
        <v>8986.2475</v>
      </c>
      <c r="H345" s="264" t="n">
        <v>16050.1539</v>
      </c>
      <c r="I345" s="239"/>
      <c r="J345" s="240" t="n">
        <v>69519.9386</v>
      </c>
      <c r="K345" s="241" t="s">
        <v>35</v>
      </c>
    </row>
    <row r="346" customFormat="false" ht="15" hidden="false" customHeight="false" outlineLevel="0" collapsed="false">
      <c r="B346" s="266" t="n">
        <v>238</v>
      </c>
      <c r="C346" s="235" t="s">
        <v>791</v>
      </c>
      <c r="D346" s="235" t="s">
        <v>792</v>
      </c>
      <c r="E346" s="242" t="s">
        <v>293</v>
      </c>
      <c r="F346" s="240" t="n">
        <v>104593.3</v>
      </c>
      <c r="G346" s="239" t="n">
        <v>9965.987</v>
      </c>
      <c r="H346" s="264" t="n">
        <v>17976.0938</v>
      </c>
      <c r="I346" s="239"/>
      <c r="J346" s="240" t="n">
        <v>76651.2192</v>
      </c>
      <c r="K346" s="241" t="s">
        <v>35</v>
      </c>
    </row>
    <row r="347" customFormat="false" ht="15" hidden="false" customHeight="false" outlineLevel="0" collapsed="false">
      <c r="B347" s="267" t="n">
        <v>239</v>
      </c>
      <c r="C347" s="235" t="s">
        <v>793</v>
      </c>
      <c r="D347" s="235" t="s">
        <v>794</v>
      </c>
      <c r="E347" s="242" t="s">
        <v>294</v>
      </c>
      <c r="F347" s="240" t="n">
        <v>117504.86</v>
      </c>
      <c r="G347" s="239" t="n">
        <v>11275.195</v>
      </c>
      <c r="H347" s="264" t="n">
        <v>20619.7826</v>
      </c>
      <c r="I347" s="239"/>
      <c r="J347" s="240" t="n">
        <v>85609.8824</v>
      </c>
      <c r="K347" s="241" t="s">
        <v>35</v>
      </c>
    </row>
    <row r="348" customFormat="false" ht="15" hidden="false" customHeight="false" outlineLevel="0" collapsed="false">
      <c r="B348" s="266" t="n">
        <v>240</v>
      </c>
      <c r="C348" s="235" t="s">
        <v>795</v>
      </c>
      <c r="D348" s="235" t="s">
        <v>796</v>
      </c>
      <c r="E348" s="242" t="s">
        <v>295</v>
      </c>
      <c r="F348" s="240" t="n">
        <v>117308.12</v>
      </c>
      <c r="G348" s="239" t="n">
        <v>11266.014</v>
      </c>
      <c r="H348" s="264" t="n">
        <v>20616.1108</v>
      </c>
      <c r="I348" s="239"/>
      <c r="J348" s="240" t="n">
        <v>85425.9952</v>
      </c>
      <c r="K348" s="241" t="s">
        <v>35</v>
      </c>
    </row>
    <row r="349" customFormat="false" ht="15" hidden="false" customHeight="false" outlineLevel="0" collapsed="false">
      <c r="B349" s="267" t="n">
        <v>241</v>
      </c>
      <c r="C349" s="235" t="s">
        <v>797</v>
      </c>
      <c r="D349" s="235" t="s">
        <v>798</v>
      </c>
      <c r="E349" s="242" t="s">
        <v>296</v>
      </c>
      <c r="F349" s="240" t="n">
        <v>96804.23</v>
      </c>
      <c r="G349" s="239" t="n">
        <v>9085.9455</v>
      </c>
      <c r="H349" s="264" t="n">
        <v>16069.936</v>
      </c>
      <c r="I349" s="239"/>
      <c r="J349" s="240" t="n">
        <v>71648.3485</v>
      </c>
      <c r="K349" s="241" t="s">
        <v>35</v>
      </c>
    </row>
    <row r="350" customFormat="false" ht="15" hidden="false" customHeight="false" outlineLevel="0" collapsed="false">
      <c r="B350" s="266" t="n">
        <v>242</v>
      </c>
      <c r="C350" s="235" t="s">
        <v>799</v>
      </c>
      <c r="D350" s="235" t="s">
        <v>800</v>
      </c>
      <c r="E350" s="242" t="s">
        <v>297</v>
      </c>
      <c r="F350" s="240" t="n">
        <v>111837.52</v>
      </c>
      <c r="G350" s="239" t="n">
        <v>10716.4945</v>
      </c>
      <c r="H350" s="264" t="n">
        <v>19513.6285</v>
      </c>
      <c r="I350" s="239"/>
      <c r="J350" s="240" t="n">
        <v>81607.397</v>
      </c>
      <c r="K350" s="241" t="s">
        <v>35</v>
      </c>
    </row>
    <row r="351" customFormat="false" ht="15" hidden="false" customHeight="false" outlineLevel="0" collapsed="false">
      <c r="B351" s="267" t="n">
        <v>243</v>
      </c>
      <c r="C351" s="235" t="s">
        <v>801</v>
      </c>
      <c r="D351" s="235" t="s">
        <v>802</v>
      </c>
      <c r="E351" s="242" t="s">
        <v>298</v>
      </c>
      <c r="F351" s="240" t="n">
        <v>172816.44</v>
      </c>
      <c r="G351" s="239" t="n">
        <v>16953.8635</v>
      </c>
      <c r="H351" s="264" t="n">
        <v>32183.6343</v>
      </c>
      <c r="I351" s="239"/>
      <c r="J351" s="240" t="n">
        <v>123678.9422</v>
      </c>
      <c r="K351" s="241" t="s">
        <v>35</v>
      </c>
    </row>
    <row r="352" customFormat="false" ht="15" hidden="false" customHeight="false" outlineLevel="0" collapsed="false">
      <c r="B352" s="266" t="n">
        <v>244</v>
      </c>
      <c r="C352" s="235" t="s">
        <v>803</v>
      </c>
      <c r="D352" s="235" t="s">
        <v>804</v>
      </c>
      <c r="E352" s="242" t="s">
        <v>299</v>
      </c>
      <c r="F352" s="240" t="n">
        <v>120424.6</v>
      </c>
      <c r="G352" s="239" t="n">
        <v>11569.3255</v>
      </c>
      <c r="H352" s="264" t="n">
        <v>21211.0627</v>
      </c>
      <c r="I352" s="239"/>
      <c r="J352" s="240" t="n">
        <v>87644.2118</v>
      </c>
      <c r="K352" s="241" t="s">
        <v>35</v>
      </c>
    </row>
    <row r="353" customFormat="false" ht="15" hidden="false" customHeight="false" outlineLevel="0" collapsed="false">
      <c r="B353" s="267" t="n">
        <v>245</v>
      </c>
      <c r="C353" s="235" t="s">
        <v>805</v>
      </c>
      <c r="D353" s="235" t="s">
        <v>806</v>
      </c>
      <c r="E353" s="242" t="s">
        <v>300</v>
      </c>
      <c r="F353" s="240" t="n">
        <v>142645.76</v>
      </c>
      <c r="G353" s="239" t="n">
        <v>13849.4395</v>
      </c>
      <c r="H353" s="264" t="n">
        <v>25852.4879</v>
      </c>
      <c r="I353" s="239"/>
      <c r="J353" s="240" t="n">
        <v>102943.8326</v>
      </c>
      <c r="K353" s="241" t="s">
        <v>35</v>
      </c>
    </row>
    <row r="354" customFormat="false" ht="37.3" hidden="false" customHeight="false" outlineLevel="0" collapsed="false">
      <c r="B354" s="227" t="s">
        <v>4</v>
      </c>
      <c r="C354" s="291" t="s">
        <v>850</v>
      </c>
      <c r="D354" s="292"/>
      <c r="E354" s="293"/>
      <c r="F354" s="229" t="s">
        <v>17</v>
      </c>
      <c r="G354" s="230" t="s">
        <v>851</v>
      </c>
      <c r="H354" s="231" t="s">
        <v>852</v>
      </c>
      <c r="I354" s="232" t="s">
        <v>26</v>
      </c>
      <c r="J354" s="233" t="s">
        <v>27</v>
      </c>
      <c r="K354" s="233" t="s">
        <v>28</v>
      </c>
    </row>
    <row r="355" customFormat="false" ht="15.75" hidden="false" customHeight="true" outlineLevel="0" collapsed="false">
      <c r="B355" s="265" t="s">
        <v>912</v>
      </c>
      <c r="C355" s="265"/>
      <c r="D355" s="265"/>
      <c r="E355" s="265"/>
      <c r="F355" s="265"/>
      <c r="G355" s="265"/>
      <c r="H355" s="265"/>
      <c r="I355" s="265"/>
      <c r="J355" s="265"/>
      <c r="K355" s="265"/>
    </row>
    <row r="356" customFormat="false" ht="15" hidden="false" customHeight="false" outlineLevel="0" collapsed="false">
      <c r="B356" s="266" t="n">
        <v>246</v>
      </c>
      <c r="C356" s="235" t="s">
        <v>807</v>
      </c>
      <c r="D356" s="235" t="s">
        <v>808</v>
      </c>
      <c r="E356" s="242" t="s">
        <v>301</v>
      </c>
      <c r="F356" s="240" t="n">
        <v>101557.53</v>
      </c>
      <c r="G356" s="239" t="n">
        <v>9682.7605</v>
      </c>
      <c r="H356" s="264" t="n">
        <v>17438.1315</v>
      </c>
      <c r="I356" s="239"/>
      <c r="J356" s="240" t="n">
        <v>74436.638</v>
      </c>
      <c r="K356" s="241" t="s">
        <v>35</v>
      </c>
    </row>
    <row r="357" customFormat="false" ht="15" hidden="false" customHeight="false" outlineLevel="0" collapsed="false">
      <c r="B357" s="266" t="n">
        <v>247</v>
      </c>
      <c r="C357" s="235" t="s">
        <v>809</v>
      </c>
      <c r="D357" s="235" t="s">
        <v>810</v>
      </c>
      <c r="E357" s="242" t="s">
        <v>302</v>
      </c>
      <c r="F357" s="240" t="n">
        <v>118581.48</v>
      </c>
      <c r="G357" s="239" t="n">
        <v>11395.21</v>
      </c>
      <c r="H357" s="264" t="n">
        <v>20877.1068</v>
      </c>
      <c r="I357" s="239"/>
      <c r="J357" s="240" t="n">
        <v>86309.1632</v>
      </c>
      <c r="K357" s="241" t="s">
        <v>35</v>
      </c>
    </row>
    <row r="358" customFormat="false" ht="15" hidden="false" customHeight="false" outlineLevel="0" collapsed="false">
      <c r="B358" s="266" t="n">
        <v>248</v>
      </c>
      <c r="C358" s="235" t="s">
        <v>811</v>
      </c>
      <c r="D358" s="235" t="s">
        <v>812</v>
      </c>
      <c r="E358" s="242" t="s">
        <v>303</v>
      </c>
      <c r="F358" s="240" t="n">
        <v>116032.78</v>
      </c>
      <c r="G358" s="239" t="n">
        <v>11280.3035</v>
      </c>
      <c r="H358" s="264" t="n">
        <v>20843.2427</v>
      </c>
      <c r="I358" s="239"/>
      <c r="J358" s="240" t="n">
        <v>83909.2338</v>
      </c>
      <c r="K358" s="241" t="s">
        <v>35</v>
      </c>
    </row>
    <row r="359" customFormat="false" ht="15" hidden="false" customHeight="false" outlineLevel="0" collapsed="false">
      <c r="B359" s="266" t="n">
        <v>249</v>
      </c>
      <c r="C359" s="235" t="s">
        <v>813</v>
      </c>
      <c r="D359" s="235" t="s">
        <v>814</v>
      </c>
      <c r="E359" s="242" t="s">
        <v>304</v>
      </c>
      <c r="F359" s="240" t="n">
        <v>119319.66</v>
      </c>
      <c r="G359" s="239" t="n">
        <v>11446.047</v>
      </c>
      <c r="H359" s="264" t="n">
        <v>20946.6074</v>
      </c>
      <c r="I359" s="239"/>
      <c r="J359" s="240" t="n">
        <v>86927.0056</v>
      </c>
      <c r="K359" s="241" t="s">
        <v>35</v>
      </c>
    </row>
    <row r="360" customFormat="false" ht="15" hidden="false" customHeight="false" outlineLevel="0" collapsed="false">
      <c r="B360" s="266" t="n">
        <v>250</v>
      </c>
      <c r="C360" s="235" t="s">
        <v>815</v>
      </c>
      <c r="D360" s="235" t="s">
        <v>816</v>
      </c>
      <c r="E360" s="242" t="s">
        <v>305</v>
      </c>
      <c r="F360" s="240" t="n">
        <v>87198.7</v>
      </c>
      <c r="G360" s="239" t="n">
        <v>8235.1415</v>
      </c>
      <c r="H360" s="264" t="n">
        <v>14526.4631</v>
      </c>
      <c r="I360" s="239" t="n">
        <v>6443.71</v>
      </c>
      <c r="J360" s="240" t="n">
        <f aca="false">+F360-G360-H360-I360</f>
        <v>57993.3854</v>
      </c>
      <c r="K360" s="241" t="s">
        <v>35</v>
      </c>
    </row>
    <row r="361" customFormat="false" ht="15" hidden="false" customHeight="false" outlineLevel="0" collapsed="false">
      <c r="B361" s="266" t="n">
        <v>251</v>
      </c>
      <c r="C361" s="235" t="s">
        <v>817</v>
      </c>
      <c r="D361" s="235" t="s">
        <v>818</v>
      </c>
      <c r="E361" s="242" t="s">
        <v>306</v>
      </c>
      <c r="F361" s="240" t="n">
        <v>94284.59</v>
      </c>
      <c r="G361" s="239" t="n">
        <v>8935.116</v>
      </c>
      <c r="H361" s="264" t="n">
        <v>15914.3518</v>
      </c>
      <c r="I361" s="239"/>
      <c r="J361" s="240" t="n">
        <v>69435.1222</v>
      </c>
      <c r="K361" s="241" t="s">
        <v>35</v>
      </c>
    </row>
    <row r="362" customFormat="false" ht="15" hidden="false" customHeight="false" outlineLevel="0" collapsed="false">
      <c r="B362" s="266" t="n">
        <v>252</v>
      </c>
      <c r="C362" s="235" t="s">
        <v>819</v>
      </c>
      <c r="D362" s="235" t="s">
        <v>820</v>
      </c>
      <c r="E362" s="242" t="s">
        <v>307</v>
      </c>
      <c r="F362" s="240" t="n">
        <v>121420.1</v>
      </c>
      <c r="G362" s="239" t="n">
        <v>11694.153</v>
      </c>
      <c r="H362" s="264" t="n">
        <v>21496.1062</v>
      </c>
      <c r="I362" s="239"/>
      <c r="J362" s="240" t="n">
        <v>88229.8408</v>
      </c>
      <c r="K362" s="241" t="s">
        <v>35</v>
      </c>
    </row>
    <row r="363" customFormat="false" ht="15" hidden="false" customHeight="false" outlineLevel="0" collapsed="false">
      <c r="B363" s="266" t="n">
        <v>253</v>
      </c>
      <c r="C363" s="235" t="s">
        <v>821</v>
      </c>
      <c r="D363" s="235" t="s">
        <v>822</v>
      </c>
      <c r="E363" s="242" t="s">
        <v>308</v>
      </c>
      <c r="F363" s="240" t="n">
        <v>105039.82</v>
      </c>
      <c r="G363" s="239" t="n">
        <v>10069.462</v>
      </c>
      <c r="H363" s="264" t="n">
        <v>18265.396</v>
      </c>
      <c r="I363" s="239"/>
      <c r="J363" s="240" t="n">
        <v>76704.962</v>
      </c>
      <c r="K363" s="241" t="s">
        <v>35</v>
      </c>
    </row>
    <row r="364" customFormat="false" ht="15" hidden="false" customHeight="false" outlineLevel="0" collapsed="false">
      <c r="B364" s="266" t="n">
        <v>254</v>
      </c>
      <c r="C364" s="235" t="s">
        <v>823</v>
      </c>
      <c r="D364" s="235" t="s">
        <v>824</v>
      </c>
      <c r="E364" s="242" t="s">
        <v>309</v>
      </c>
      <c r="F364" s="240" t="n">
        <v>127767.65</v>
      </c>
      <c r="G364" s="239" t="n">
        <v>12343.345</v>
      </c>
      <c r="H364" s="264" t="n">
        <v>22814.702</v>
      </c>
      <c r="I364" s="239"/>
      <c r="J364" s="240" t="n">
        <v>92609.603</v>
      </c>
      <c r="K364" s="241" t="s">
        <v>35</v>
      </c>
    </row>
    <row r="365" customFormat="false" ht="15" hidden="false" customHeight="false" outlineLevel="0" collapsed="false">
      <c r="B365" s="266" t="n">
        <v>255</v>
      </c>
      <c r="C365" s="235" t="s">
        <v>825</v>
      </c>
      <c r="D365" s="235" t="s">
        <v>826</v>
      </c>
      <c r="E365" s="242" t="s">
        <v>913</v>
      </c>
      <c r="F365" s="240" t="n">
        <v>102984.82</v>
      </c>
      <c r="G365" s="239" t="n">
        <v>9818.3165</v>
      </c>
      <c r="H365" s="264" t="n">
        <v>17699.2013</v>
      </c>
      <c r="I365" s="239"/>
      <c r="J365" s="240" t="n">
        <v>75467.3022</v>
      </c>
      <c r="K365" s="241"/>
    </row>
    <row r="366" customFormat="false" ht="15" hidden="false" customHeight="false" outlineLevel="0" collapsed="false">
      <c r="B366" s="266" t="n">
        <v>256</v>
      </c>
      <c r="C366" s="235" t="s">
        <v>827</v>
      </c>
      <c r="D366" s="235" t="s">
        <v>828</v>
      </c>
      <c r="E366" s="242" t="s">
        <v>311</v>
      </c>
      <c r="F366" s="240" t="n">
        <v>114768.25</v>
      </c>
      <c r="G366" s="239" t="n">
        <v>11007.871</v>
      </c>
      <c r="H366" s="264" t="n">
        <v>20094.0064</v>
      </c>
      <c r="I366" s="239"/>
      <c r="J366" s="240" t="n">
        <v>83666.3726</v>
      </c>
      <c r="K366" s="241" t="s">
        <v>35</v>
      </c>
    </row>
    <row r="367" customFormat="false" ht="15" hidden="false" customHeight="false" outlineLevel="0" collapsed="false">
      <c r="B367" s="266" t="n">
        <v>257</v>
      </c>
      <c r="C367" s="235" t="s">
        <v>829</v>
      </c>
      <c r="D367" s="235" t="s">
        <v>830</v>
      </c>
      <c r="E367" s="242" t="s">
        <v>312</v>
      </c>
      <c r="F367" s="240" t="n">
        <v>163319.12</v>
      </c>
      <c r="G367" s="239" t="n">
        <v>15965.3065</v>
      </c>
      <c r="H367" s="264" t="n">
        <v>30152.1653</v>
      </c>
      <c r="I367" s="239"/>
      <c r="J367" s="240" t="n">
        <v>117201.6482</v>
      </c>
      <c r="K367" s="241" t="s">
        <v>35</v>
      </c>
    </row>
    <row r="368" customFormat="false" ht="15" hidden="false" customHeight="false" outlineLevel="0" collapsed="false">
      <c r="B368" s="266" t="n">
        <v>258</v>
      </c>
      <c r="C368" s="235" t="s">
        <v>831</v>
      </c>
      <c r="D368" s="235" t="s">
        <v>832</v>
      </c>
      <c r="E368" s="242" t="s">
        <v>313</v>
      </c>
      <c r="F368" s="240" t="n">
        <v>106292.71</v>
      </c>
      <c r="G368" s="239" t="n">
        <v>10181.078</v>
      </c>
      <c r="H368" s="264" t="n">
        <v>18469.4858</v>
      </c>
      <c r="I368" s="239"/>
      <c r="J368" s="240" t="n">
        <v>77642.1462</v>
      </c>
      <c r="K368" s="241" t="s">
        <v>35</v>
      </c>
    </row>
    <row r="369" customFormat="false" ht="15" hidden="false" customHeight="false" outlineLevel="0" collapsed="false">
      <c r="E369" s="245" t="s">
        <v>854</v>
      </c>
      <c r="F369" s="271" t="n">
        <f aca="false">F341+F342+F343+F344+F345+F346+F347+F348+F349+F350+F351+F352+F353+F356+F357+F358+F359+F360+F361+F362+F363+F364+F365+F366+F367+F368</f>
        <v>2992705.49</v>
      </c>
      <c r="G369" s="271" t="n">
        <f aca="false">G341+G342+G343+G344+G345+G346+G347+G348+G349+G350+G351+G352+G353+G356+G357+G358+G359+G360+G361+G362+G363+G364+G365+G366+G367+G368</f>
        <v>287362.005</v>
      </c>
      <c r="H369" s="271" t="n">
        <f aca="false">H341+H342+H343+H344+H345+H346+H347+H348+H349+H350+H351+H352+H353+H356+H357+H358+H359+H360+H361+H362+H363+H364+H365+H366+H367+H368</f>
        <v>525152.3619</v>
      </c>
      <c r="I369" s="271" t="n">
        <f aca="false">+SUM(I356:I368)</f>
        <v>6443.71</v>
      </c>
      <c r="J369" s="271" t="n">
        <f aca="false">J341+J342+J343+J344+J345+J346+J347+J348+J349+J350+J351+J352+J353+J356+J357+J358+J359+J360+J361+J362+J363+J364+J365+J366+J367+J368</f>
        <v>2173747.4131</v>
      </c>
      <c r="K369" s="272"/>
    </row>
    <row r="371" customFormat="false" ht="37.3" hidden="false" customHeight="false" outlineLevel="0" collapsed="false">
      <c r="F371" s="229" t="s">
        <v>17</v>
      </c>
      <c r="G371" s="230" t="s">
        <v>851</v>
      </c>
      <c r="H371" s="231" t="s">
        <v>852</v>
      </c>
      <c r="I371" s="232" t="s">
        <v>26</v>
      </c>
      <c r="J371" s="233" t="s">
        <v>27</v>
      </c>
    </row>
    <row r="372" customFormat="false" ht="15" hidden="false" customHeight="false" outlineLevel="0" collapsed="false">
      <c r="E372" s="314" t="s">
        <v>334</v>
      </c>
      <c r="F372" s="315" t="n">
        <f aca="false">+F369+F337+F329+F321+F313+F305+F294+F282+F267+F249+F239+F227+F217+F206+F189+F173+F157+F149+F99+F68+F59+F46+F37+F22</f>
        <v>27494658.34</v>
      </c>
      <c r="G372" s="315" t="n">
        <f aca="false">+G369+G337+G329+G321+G313+G305+G294+G282+G267+G249+G239+G227+G217+G206+G189+G173+G157+G149+G99+G68+G59+G46+G37+G22</f>
        <v>2634294.385</v>
      </c>
      <c r="H372" s="315" t="n">
        <f aca="false">+H369+H337+H329+H321+H313+H305+H294+H282+H267+H249+H239+H227+H217+H206+H189+H173+H157+H149+H99+H68+H59+H46+H37+H22</f>
        <v>4788573.6324</v>
      </c>
      <c r="I372" s="315" t="n">
        <f aca="false">+I369+I337+I329+I321+I313+I305+I294+I282+I267+I249+I239+I227+I217+I206+I189+I173+I157+I149+I99+I68+I59+I46+I37+I22</f>
        <v>12281.55</v>
      </c>
      <c r="J372" s="315" t="n">
        <f aca="false">+J369+J337+J329+J321+J313+J305+J294+J282+J267+J249+J239+J227+J217+J206+J189+J173+J157+J149+J99+J68+J59+J46+J37+J22</f>
        <v>20059508.7726</v>
      </c>
    </row>
  </sheetData>
  <mergeCells count="33">
    <mergeCell ref="B3:K4"/>
    <mergeCell ref="C13:E13"/>
    <mergeCell ref="B14:K14"/>
    <mergeCell ref="C24:E24"/>
    <mergeCell ref="B25:K25"/>
    <mergeCell ref="C39:E39"/>
    <mergeCell ref="B40:K40"/>
    <mergeCell ref="C48:E48"/>
    <mergeCell ref="B49:K49"/>
    <mergeCell ref="C61:E61"/>
    <mergeCell ref="B62:K62"/>
    <mergeCell ref="C70:E70"/>
    <mergeCell ref="B71:K71"/>
    <mergeCell ref="B102:K102"/>
    <mergeCell ref="B126:K126"/>
    <mergeCell ref="B152:K152"/>
    <mergeCell ref="B160:K160"/>
    <mergeCell ref="B176:K176"/>
    <mergeCell ref="B192:K192"/>
    <mergeCell ref="B209:K209"/>
    <mergeCell ref="B220:K220"/>
    <mergeCell ref="B230:K230"/>
    <mergeCell ref="B242:K242"/>
    <mergeCell ref="B252:K252"/>
    <mergeCell ref="B270:K270"/>
    <mergeCell ref="B285:K285"/>
    <mergeCell ref="B297:K297"/>
    <mergeCell ref="B308:K308"/>
    <mergeCell ref="B316:K316"/>
    <mergeCell ref="B324:K324"/>
    <mergeCell ref="B332:K332"/>
    <mergeCell ref="B340:K340"/>
    <mergeCell ref="B355:K3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2021-05-28T20:14:39Z</dcterms:created>
  <dc:creator>Claudia Linares Sosa</dc:creator>
  <dc:description/>
  <dc:language>es-MX</dc:language>
  <cp:lastModifiedBy/>
  <cp:lastPrinted>2024-10-22T17:40:40Z</cp:lastPrinted>
  <dcterms:modified xsi:type="dcterms:W3CDTF">2025-03-17T14:21:23Z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19.2.5.20006</vt:lpwstr>
  </property>
</Properties>
</file>