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SALARIO" sheetId="2" state="visible" r:id="rId2"/>
    <sheet xmlns:r="http://schemas.openxmlformats.org/officeDocument/2006/relationships" name="LISTADO" sheetId="3" state="visible" r:id="rId3"/>
    <sheet xmlns:r="http://schemas.openxmlformats.org/officeDocument/2006/relationships" name="NOMINA CON RETENCIONES" sheetId="4" state="visible" r:id="rId4"/>
  </sheets>
  <externalReferences>
    <externalReference xmlns:r="http://schemas.openxmlformats.org/officeDocument/2006/relationships" r:id="rId5"/>
  </externalReferences>
  <definedNames>
    <definedName name="_xlnm._FilterDatabase" localSheetId="0" hidden="1">'GENERAL'!$A$5:$Y$274</definedName>
    <definedName name="_xlnm.Print_Titles" localSheetId="0">'GENERAL'!$2:$5</definedName>
    <definedName name="_xlnm.Print_Area" localSheetId="0">'GENERAL'!$B$3:$X$227</definedName>
    <definedName name="_xlnm._FilterDatabase" localSheetId="1" hidden="1">'SALARIO'!$A$3:$BP$253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#,##0.00000"/>
    <numFmt numFmtId="165" formatCode="0.0%"/>
    <numFmt numFmtId="166" formatCode="##0.0"/>
    <numFmt numFmtId="167" formatCode="[$-C0A]mmmm\-yy;@"/>
    <numFmt numFmtId="168" formatCode="#,#0.0"/>
  </numFmts>
  <fonts count="3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color rgb="FFFF0000"/>
      <sz val="12"/>
    </font>
    <font>
      <name val="Arial"/>
      <charset val="1"/>
      <family val="2"/>
      <b val="1"/>
      <sz val="12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color rgb="FFFF0000"/>
      <sz val="12"/>
    </font>
    <font>
      <name val="Arial"/>
      <charset val="1"/>
      <family val="2"/>
      <b val="1"/>
      <color theme="1"/>
      <sz val="12"/>
    </font>
    <font>
      <name val="Arial"/>
      <charset val="1"/>
      <family val="2"/>
      <b val="1"/>
      <i val="1"/>
      <color theme="1"/>
      <sz val="12"/>
    </font>
    <font>
      <name val="Arial"/>
      <charset val="1"/>
      <family val="2"/>
      <color theme="1"/>
      <sz val="12"/>
    </font>
    <font>
      <name val="CalibriCalibri"/>
      <charset val="1"/>
      <family val="2"/>
      <color theme="1"/>
      <sz val="11"/>
    </font>
    <font>
      <name val="Arial"/>
      <family val="2"/>
      <sz val="10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color rgb="FF000000"/>
      <sz val="9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i val="1"/>
      <sz val="11"/>
    </font>
    <font>
      <name val="Arial"/>
      <charset val="1"/>
      <family val="2"/>
      <b val="1"/>
      <color theme="1"/>
      <sz val="11"/>
    </font>
    <font>
      <name val="Arial"/>
      <charset val="1"/>
      <family val="2"/>
      <color rgb="FF000000"/>
      <sz val="11"/>
    </font>
    <font>
      <name val="Arial"/>
      <charset val="1"/>
      <family val="2"/>
      <color theme="1"/>
      <sz val="11"/>
    </font>
    <font>
      <name val="Arial"/>
      <charset val="1"/>
      <family val="2"/>
      <color rgb="FFFF0000"/>
      <sz val="11"/>
    </font>
    <font>
      <name val="Arial"/>
      <charset val="1"/>
      <family val="2"/>
      <b val="1"/>
      <i val="1"/>
      <sz val="16"/>
    </font>
    <font>
      <name val="Arial"/>
      <charset val="1"/>
      <family val="2"/>
      <color theme="1"/>
      <sz val="8"/>
    </font>
    <font>
      <name val="Arial"/>
      <charset val="1"/>
      <family val="2"/>
      <b val="1"/>
      <sz val="14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sz val="10"/>
      <u val="single"/>
    </font>
    <font>
      <name val="Arial"/>
      <charset val="1"/>
      <family val="2"/>
      <b val="1"/>
      <i val="1"/>
      <sz val="8"/>
    </font>
    <font>
      <name val="Arial"/>
      <charset val="1"/>
      <family val="2"/>
      <b val="1"/>
      <color theme="1"/>
      <sz val="8"/>
    </font>
    <font>
      <name val="Arial"/>
      <charset val="1"/>
      <family val="2"/>
      <sz val="8"/>
    </font>
    <font>
      <name val="Arial"/>
      <charset val="1"/>
      <family val="2"/>
      <color rgb="FF000000"/>
      <sz val="8"/>
    </font>
    <font>
      <name val="Arial"/>
      <charset val="1"/>
      <family val="2"/>
      <b val="1"/>
      <color rgb="FF000000"/>
      <sz val="8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3999"/>
        <bgColor rgb="FFF8CBAD"/>
      </patternFill>
    </fill>
    <fill>
      <patternFill patternType="solid">
        <fgColor theme="6" tint="0.399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C9C9C9"/>
      </patternFill>
    </fill>
  </fills>
  <borders count="61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hair"/>
      <right style="hair"/>
      <top style="hair"/>
      <bottom style="hair"/>
      <diagonal/>
    </border>
    <border>
      <left style="hair"/>
      <right style="hair"/>
      <top style="thin"/>
      <bottom style="hair"/>
      <diagonal/>
    </border>
    <border>
      <left style="medium"/>
      <right style="medium"/>
      <top style="medium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/>
      <top/>
      <bottom style="thin"/>
      <diagonal/>
    </border>
    <border>
      <left style="medium"/>
      <right/>
      <top/>
      <bottom style="medium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/>
      <bottom style="thin"/>
      <diagonal/>
    </border>
    <border>
      <left style="thin"/>
      <right/>
      <top style="medium"/>
      <bottom style="thin"/>
      <diagonal/>
    </border>
    <border>
      <left style="medium"/>
      <right/>
      <top/>
      <bottom style="thin"/>
      <diagonal/>
    </border>
    <border>
      <left style="thin"/>
      <right/>
      <top style="thin"/>
      <bottom style="medium"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 style="thin"/>
      <right style="medium"/>
      <top style="thin"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/>
      <right style="medium"/>
      <top/>
      <bottom/>
      <diagonal/>
    </border>
    <border>
      <left style="medium"/>
      <right style="medium"/>
      <top style="medium"/>
      <bottom style="thin"/>
      <diagonal/>
    </border>
    <border>
      <left style="medium"/>
      <right/>
      <top/>
      <bottom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hair"/>
      <bottom style="hair"/>
      <diagonal/>
    </border>
    <border>
      <left style="medium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64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4" fontId="4" fillId="0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textRotation="90" wrapText="1"/>
    </xf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9" fontId="11" fillId="0" borderId="13" applyAlignment="1" pivotButton="0" quotePrefix="0" xfId="0">
      <alignment horizontal="center" vertical="center"/>
    </xf>
    <xf numFmtId="9" fontId="11" fillId="0" borderId="14" applyAlignment="1" pivotButton="0" quotePrefix="0" xfId="0">
      <alignment horizontal="center" vertical="center"/>
    </xf>
    <xf numFmtId="9" fontId="11" fillId="6" borderId="13" applyAlignment="1" pivotButton="0" quotePrefix="0" xfId="0">
      <alignment horizontal="center" vertical="center"/>
    </xf>
    <xf numFmtId="9" fontId="11" fillId="6" borderId="14" applyAlignment="1" pivotButton="0" quotePrefix="0" xfId="0">
      <alignment horizontal="center" vertical="center"/>
    </xf>
    <xf numFmtId="9" fontId="11" fillId="0" borderId="15" applyAlignment="1" pivotButton="0" quotePrefix="0" xfId="0">
      <alignment horizontal="center" vertical="center"/>
    </xf>
    <xf numFmtId="9" fontId="11" fillId="0" borderId="16" applyAlignment="1" pivotButton="0" quotePrefix="0" xfId="0">
      <alignment horizontal="center" vertical="center"/>
    </xf>
    <xf numFmtId="165" fontId="11" fillId="0" borderId="16" applyAlignment="1" pivotButton="0" quotePrefix="0" xfId="0">
      <alignment horizontal="center" vertical="center"/>
    </xf>
    <xf numFmtId="9" fontId="11" fillId="0" borderId="17" applyAlignment="1" pivotButton="0" quotePrefix="0" xfId="0">
      <alignment horizontal="center" vertical="center"/>
    </xf>
    <xf numFmtId="9" fontId="11" fillId="5" borderId="15" applyAlignment="1" pivotButton="0" quotePrefix="0" xfId="0">
      <alignment horizontal="center" vertical="center"/>
    </xf>
    <xf numFmtId="9" fontId="11" fillId="5" borderId="16" applyAlignment="1" pivotButton="0" quotePrefix="0" xfId="0">
      <alignment horizontal="center" vertical="center"/>
    </xf>
    <xf numFmtId="165" fontId="11" fillId="5" borderId="16" applyAlignment="1" pivotButton="0" quotePrefix="0" xfId="0">
      <alignment horizontal="center" vertical="center"/>
    </xf>
    <xf numFmtId="9" fontId="11" fillId="5" borderId="17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center" vertical="bottom"/>
    </xf>
    <xf numFmtId="4" fontId="12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14" fillId="0" borderId="12" applyAlignment="1" pivotButton="0" quotePrefix="0" xfId="0">
      <alignment horizontal="general" vertical="center" wrapText="1" shrinkToFit="1" readingOrder="1"/>
    </xf>
    <xf numFmtId="49" fontId="15" fillId="0" borderId="12" applyAlignment="1" pivotButton="0" quotePrefix="0" xfId="0">
      <alignment horizontal="general" vertical="center" wrapText="1" shrinkToFit="1" readingOrder="1"/>
    </xf>
    <xf numFmtId="0" fontId="15" fillId="0" borderId="12" applyAlignment="1" pivotButton="0" quotePrefix="0" xfId="0">
      <alignment horizontal="general" vertical="center" shrinkToFit="1" readingOrder="1"/>
    </xf>
    <xf numFmtId="0" fontId="16" fillId="0" borderId="12" applyAlignment="1" pivotButton="0" quotePrefix="0" xfId="0">
      <alignment horizontal="general" vertical="top" wrapText="1" shrinkToFit="1" readingOrder="1"/>
    </xf>
    <xf numFmtId="0" fontId="17" fillId="0" borderId="12" applyAlignment="1" pivotButton="0" quotePrefix="0" xfId="0">
      <alignment horizontal="general" vertical="top" shrinkToFit="1" readingOrder="1"/>
    </xf>
    <xf numFmtId="0" fontId="18" fillId="2" borderId="0" applyAlignment="1" pivotButton="0" quotePrefix="0" xfId="0">
      <alignment horizontal="general" vertical="bottom"/>
    </xf>
    <xf numFmtId="0" fontId="18" fillId="2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center"/>
    </xf>
    <xf numFmtId="2" fontId="18" fillId="0" borderId="0" applyAlignment="1" pivotButton="0" quotePrefix="0" xfId="0">
      <alignment horizontal="right" vertical="bottom"/>
    </xf>
    <xf numFmtId="0" fontId="18" fillId="2" borderId="0" applyAlignment="1" pivotButton="0" quotePrefix="0" xfId="0">
      <alignment horizontal="right" vertical="bottom"/>
    </xf>
    <xf numFmtId="0" fontId="18" fillId="2" borderId="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bottom" wrapText="1"/>
    </xf>
    <xf numFmtId="2" fontId="18" fillId="0" borderId="6" applyAlignment="1" pivotButton="0" quotePrefix="0" xfId="0">
      <alignment horizontal="right" vertical="center"/>
    </xf>
    <xf numFmtId="0" fontId="18" fillId="2" borderId="7" applyAlignment="1" pivotButton="0" quotePrefix="0" xfId="0">
      <alignment horizontal="center" vertical="center"/>
    </xf>
    <xf numFmtId="0" fontId="20" fillId="2" borderId="5" applyAlignment="1" pivotButton="0" quotePrefix="0" xfId="0">
      <alignment horizontal="center" vertical="center" wrapText="1"/>
    </xf>
    <xf numFmtId="0" fontId="20" fillId="0" borderId="12" applyAlignment="1" pivotButton="0" quotePrefix="0" xfId="0">
      <alignment horizontal="left" vertical="center" wrapText="1"/>
    </xf>
    <xf numFmtId="2" fontId="20" fillId="3" borderId="11" applyAlignment="1" pivotButton="0" quotePrefix="0" xfId="0">
      <alignment horizontal="right" vertical="center" wrapText="1"/>
    </xf>
    <xf numFmtId="0" fontId="21" fillId="6" borderId="4" applyAlignment="1" pivotButton="0" quotePrefix="0" xfId="0">
      <alignment horizontal="center" vertical="center" wrapText="1"/>
    </xf>
    <xf numFmtId="0" fontId="21" fillId="5" borderId="4" applyAlignment="1" pivotButton="0" quotePrefix="0" xfId="0">
      <alignment horizontal="center" vertical="center" wrapText="1"/>
    </xf>
    <xf numFmtId="0" fontId="21" fillId="7" borderId="12" applyAlignment="1" pivotButton="0" quotePrefix="0" xfId="0">
      <alignment horizontal="center" vertical="center" wrapText="1"/>
    </xf>
    <xf numFmtId="0" fontId="21" fillId="7" borderId="12" applyAlignment="1" pivotButton="0" quotePrefix="0" xfId="0">
      <alignment horizontal="right" vertical="center" wrapText="1"/>
    </xf>
    <xf numFmtId="0" fontId="18" fillId="2" borderId="18" applyAlignment="1" pivotButton="0" quotePrefix="0" xfId="0">
      <alignment horizontal="center" vertical="center" shrinkToFit="1"/>
    </xf>
    <xf numFmtId="49" fontId="22" fillId="0" borderId="12" applyAlignment="1" pivotButton="0" quotePrefix="0" xfId="0">
      <alignment horizontal="general" vertical="center" wrapText="1" shrinkToFit="1" readingOrder="1"/>
    </xf>
    <xf numFmtId="4" fontId="18" fillId="3" borderId="12" applyAlignment="1" pivotButton="0" quotePrefix="0" xfId="0">
      <alignment horizontal="right" vertical="center"/>
    </xf>
    <xf numFmtId="2" fontId="23" fillId="0" borderId="12" applyAlignment="1" pivotButton="0" quotePrefix="0" xfId="0">
      <alignment horizontal="right" vertical="center"/>
    </xf>
    <xf numFmtId="2" fontId="23" fillId="0" borderId="19" applyAlignment="1" pivotButton="0" quotePrefix="0" xfId="0">
      <alignment horizontal="right" vertical="center"/>
    </xf>
    <xf numFmtId="2" fontId="23" fillId="0" borderId="12" applyAlignment="1" pivotButton="0" quotePrefix="0" xfId="0">
      <alignment horizontal="center" vertical="center"/>
    </xf>
    <xf numFmtId="4" fontId="18" fillId="2" borderId="12" applyAlignment="1" pivotButton="0" quotePrefix="0" xfId="0">
      <alignment horizontal="right" vertical="center"/>
    </xf>
    <xf numFmtId="0" fontId="18" fillId="2" borderId="12" applyAlignment="1" pivotButton="0" quotePrefix="0" xfId="0">
      <alignment horizontal="center" vertical="center"/>
    </xf>
    <xf numFmtId="0" fontId="18" fillId="2" borderId="20" applyAlignment="1" pivotButton="0" quotePrefix="0" xfId="0">
      <alignment horizontal="center" vertical="center" shrinkToFit="1"/>
    </xf>
    <xf numFmtId="49" fontId="22" fillId="0" borderId="12" applyAlignment="1" pivotButton="0" quotePrefix="0" xfId="0">
      <alignment horizontal="left" vertical="center" wrapText="1" shrinkToFit="1" readingOrder="1"/>
    </xf>
    <xf numFmtId="4" fontId="19" fillId="2" borderId="12" applyAlignment="1" pivotButton="0" quotePrefix="0" xfId="0">
      <alignment horizontal="right" vertical="center"/>
    </xf>
    <xf numFmtId="0" fontId="24" fillId="2" borderId="0" applyAlignment="1" pivotButton="0" quotePrefix="0" xfId="0">
      <alignment horizontal="general" vertical="bottom"/>
    </xf>
    <xf numFmtId="0" fontId="23" fillId="2" borderId="0" applyAlignment="1" pivotButton="0" quotePrefix="0" xfId="0">
      <alignment horizontal="general" vertical="bottom"/>
    </xf>
    <xf numFmtId="2" fontId="18" fillId="2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2" fontId="18" fillId="0" borderId="0" applyAlignment="1" pivotButton="0" quotePrefix="0" xfId="0">
      <alignment horizontal="general" vertical="bottom"/>
    </xf>
    <xf numFmtId="0" fontId="18" fillId="2" borderId="0" applyAlignment="1" pivotButton="0" quotePrefix="0" xfId="0">
      <alignment horizontal="center" vertical="center" shrinkToFit="1"/>
    </xf>
    <xf numFmtId="49" fontId="22" fillId="0" borderId="0" applyAlignment="1" pivotButton="0" quotePrefix="0" xfId="0">
      <alignment horizontal="general" vertical="center" shrinkToFit="1" readingOrder="1"/>
    </xf>
    <xf numFmtId="4" fontId="18" fillId="3" borderId="0" applyAlignment="1" pivotButton="0" quotePrefix="0" xfId="0">
      <alignment horizontal="right" vertical="center"/>
    </xf>
    <xf numFmtId="2" fontId="23" fillId="0" borderId="0" applyAlignment="1" pivotButton="0" quotePrefix="0" xfId="0">
      <alignment horizontal="right" vertical="center"/>
    </xf>
    <xf numFmtId="2" fontId="23" fillId="0" borderId="0" applyAlignment="1" pivotButton="0" quotePrefix="0" xfId="0">
      <alignment horizontal="center" vertical="center"/>
    </xf>
    <xf numFmtId="4" fontId="19" fillId="2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general" vertical="bottom"/>
    </xf>
    <xf numFmtId="4" fontId="18" fillId="0" borderId="0" applyAlignment="1" pivotButton="0" quotePrefix="0" xfId="0">
      <alignment horizontal="center" vertical="center"/>
    </xf>
    <xf numFmtId="4" fontId="18" fillId="0" borderId="0" applyAlignment="1" pivotButton="0" quotePrefix="0" xfId="0">
      <alignment horizontal="left" vertical="center"/>
    </xf>
    <xf numFmtId="4" fontId="19" fillId="0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right" vertical="bottom"/>
    </xf>
    <xf numFmtId="4" fontId="19" fillId="0" borderId="0" applyAlignment="1" pivotButton="0" quotePrefix="0" xfId="0">
      <alignment horizontal="right" vertical="bottom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bottom"/>
    </xf>
    <xf numFmtId="4" fontId="25" fillId="0" borderId="0" applyAlignment="1" pivotButton="0" quotePrefix="0" xfId="0">
      <alignment horizontal="general" vertical="bottom"/>
    </xf>
    <xf numFmtId="0" fontId="26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general" vertical="center" wrapText="1" shrinkToFit="1" readingOrder="1"/>
    </xf>
    <xf numFmtId="0" fontId="29" fillId="0" borderId="21" applyAlignment="1" pivotButton="0" quotePrefix="0" xfId="0">
      <alignment horizontal="general" vertical="center" wrapText="1"/>
    </xf>
    <xf numFmtId="0" fontId="29" fillId="0" borderId="0" applyAlignment="1" pivotButton="0" quotePrefix="0" xfId="0">
      <alignment horizontal="general" vertical="bottom"/>
    </xf>
    <xf numFmtId="0" fontId="30" fillId="0" borderId="0" applyAlignment="1" pivotButton="0" quotePrefix="0" xfId="0">
      <alignment horizontal="general" vertical="bottom" wrapText="1"/>
    </xf>
    <xf numFmtId="0" fontId="29" fillId="0" borderId="0" applyAlignment="1" pivotButton="0" quotePrefix="0" xfId="0">
      <alignment horizontal="center" vertical="bottom" wrapText="1"/>
    </xf>
    <xf numFmtId="167" fontId="29" fillId="0" borderId="0" applyAlignment="1" pivotButton="0" quotePrefix="0" xfId="0">
      <alignment horizontal="right" vertical="bottom"/>
    </xf>
    <xf numFmtId="0" fontId="31" fillId="2" borderId="11" applyAlignment="1" pivotButton="0" quotePrefix="0" xfId="0">
      <alignment horizontal="center" vertical="center" wrapText="1"/>
    </xf>
    <xf numFmtId="0" fontId="31" fillId="0" borderId="11" applyAlignment="1" pivotButton="0" quotePrefix="0" xfId="0">
      <alignment horizontal="center" vertical="center" wrapText="1"/>
    </xf>
    <xf numFmtId="0" fontId="32" fillId="4" borderId="11" applyAlignment="1" pivotButton="0" quotePrefix="0" xfId="0">
      <alignment horizontal="center" vertical="center" wrapText="1"/>
    </xf>
    <xf numFmtId="0" fontId="32" fillId="6" borderId="11" applyAlignment="1" pivotButton="0" quotePrefix="0" xfId="0">
      <alignment horizontal="center" vertical="center" wrapText="1"/>
    </xf>
    <xf numFmtId="0" fontId="32" fillId="5" borderId="11" applyAlignment="1" pivotButton="0" quotePrefix="0" xfId="0">
      <alignment horizontal="center" vertical="center" wrapText="1"/>
    </xf>
    <xf numFmtId="0" fontId="32" fillId="7" borderId="22" applyAlignment="1" pivotButton="0" quotePrefix="0" xfId="0">
      <alignment horizontal="center" vertical="center" wrapText="1"/>
    </xf>
    <xf numFmtId="0" fontId="32" fillId="7" borderId="23" applyAlignment="1" pivotButton="0" quotePrefix="0" xfId="0">
      <alignment horizontal="center" vertical="center" wrapText="1"/>
    </xf>
    <xf numFmtId="0" fontId="33" fillId="2" borderId="12" applyAlignment="1" pivotButton="0" quotePrefix="0" xfId="0">
      <alignment horizontal="center" vertical="center" shrinkToFit="1"/>
    </xf>
    <xf numFmtId="49" fontId="34" fillId="0" borderId="12" applyAlignment="1" pivotButton="0" quotePrefix="0" xfId="0">
      <alignment horizontal="center" vertical="center" wrapText="1" shrinkToFit="1" readingOrder="1"/>
    </xf>
    <xf numFmtId="49" fontId="34" fillId="0" borderId="12" applyAlignment="1" pivotButton="0" quotePrefix="0" xfId="0">
      <alignment horizontal="general" vertical="center" wrapText="1" shrinkToFit="1" readingOrder="1"/>
    </xf>
    <xf numFmtId="4" fontId="33" fillId="0" borderId="12" applyAlignment="1" pivotButton="0" quotePrefix="0" xfId="0">
      <alignment horizontal="center" vertical="center"/>
    </xf>
    <xf numFmtId="2" fontId="26" fillId="0" borderId="20" applyAlignment="1" pivotButton="0" quotePrefix="0" xfId="0">
      <alignment horizontal="center" vertical="center"/>
    </xf>
    <xf numFmtId="2" fontId="26" fillId="0" borderId="12" applyAlignment="1" pivotButton="0" quotePrefix="0" xfId="0">
      <alignment horizontal="center" vertical="center"/>
    </xf>
    <xf numFmtId="4" fontId="33" fillId="2" borderId="12" applyAlignment="1" pivotButton="0" quotePrefix="0" xfId="0">
      <alignment horizontal="center" vertical="center"/>
    </xf>
    <xf numFmtId="0" fontId="33" fillId="2" borderId="12" applyAlignment="1" pivotButton="0" quotePrefix="0" xfId="0">
      <alignment horizontal="center" vertical="center"/>
    </xf>
    <xf numFmtId="49" fontId="34" fillId="0" borderId="12" applyAlignment="1" pivotButton="0" quotePrefix="0" xfId="0">
      <alignment horizontal="left" vertical="center" wrapText="1" shrinkToFit="1" readingOrder="1"/>
    </xf>
    <xf numFmtId="0" fontId="33" fillId="2" borderId="0" applyAlignment="1" pivotButton="0" quotePrefix="0" xfId="0">
      <alignment horizontal="center" vertical="center" shrinkToFit="1"/>
    </xf>
    <xf numFmtId="49" fontId="34" fillId="0" borderId="0" applyAlignment="1" pivotButton="0" quotePrefix="0" xfId="0">
      <alignment horizontal="center" vertical="center" shrinkToFit="1" readingOrder="1"/>
    </xf>
    <xf numFmtId="49" fontId="35" fillId="0" borderId="0" applyAlignment="1" pivotButton="0" quotePrefix="0" xfId="0">
      <alignment horizontal="right" vertical="center" wrapText="1" shrinkToFit="1" readingOrder="1"/>
    </xf>
    <xf numFmtId="4" fontId="33" fillId="9" borderId="12" applyAlignment="1" pivotButton="0" quotePrefix="0" xfId="0">
      <alignment horizontal="center" vertical="center"/>
    </xf>
    <xf numFmtId="49" fontId="34" fillId="0" borderId="0" applyAlignment="1" pivotButton="0" quotePrefix="0" xfId="0">
      <alignment horizontal="left" vertical="center" shrinkToFit="1" readingOrder="1"/>
    </xf>
    <xf numFmtId="4" fontId="33" fillId="2" borderId="0" applyAlignment="1" pivotButton="0" quotePrefix="0" xfId="0">
      <alignment horizontal="center" vertical="center"/>
    </xf>
    <xf numFmtId="2" fontId="26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3" fillId="2" borderId="24" applyAlignment="1" pivotButton="0" quotePrefix="0" xfId="0">
      <alignment horizontal="center" vertical="center" shrinkToFit="1"/>
    </xf>
    <xf numFmtId="49" fontId="34" fillId="0" borderId="25" applyAlignment="1" pivotButton="0" quotePrefix="0" xfId="0">
      <alignment horizontal="center" vertical="center" wrapText="1" shrinkToFit="1" readingOrder="1"/>
    </xf>
    <xf numFmtId="49" fontId="34" fillId="0" borderId="25" applyAlignment="1" pivotButton="0" quotePrefix="0" xfId="0">
      <alignment horizontal="left" vertical="center" wrapText="1" shrinkToFit="1" readingOrder="1"/>
    </xf>
    <xf numFmtId="0" fontId="33" fillId="2" borderId="26" applyAlignment="1" pivotButton="0" quotePrefix="0" xfId="0">
      <alignment horizontal="center" vertical="center"/>
    </xf>
    <xf numFmtId="0" fontId="33" fillId="2" borderId="27" applyAlignment="1" pivotButton="0" quotePrefix="0" xfId="0">
      <alignment horizontal="center" vertical="center" shrinkToFit="1"/>
    </xf>
    <xf numFmtId="0" fontId="33" fillId="2" borderId="28" applyAlignment="1" pivotButton="0" quotePrefix="0" xfId="0">
      <alignment horizontal="center" vertical="center"/>
    </xf>
    <xf numFmtId="49" fontId="34" fillId="0" borderId="29" applyAlignment="1" pivotButton="0" quotePrefix="0" xfId="0">
      <alignment horizontal="center" vertical="center" wrapText="1" shrinkToFit="1" readingOrder="1"/>
    </xf>
    <xf numFmtId="49" fontId="34" fillId="0" borderId="29" applyAlignment="1" pivotButton="0" quotePrefix="0" xfId="0">
      <alignment horizontal="left" vertical="center" wrapText="1" shrinkToFit="1" readingOrder="1"/>
    </xf>
    <xf numFmtId="0" fontId="33" fillId="2" borderId="30" applyAlignment="1" pivotButton="0" quotePrefix="0" xfId="0">
      <alignment horizontal="center" vertical="center"/>
    </xf>
    <xf numFmtId="4" fontId="33" fillId="9" borderId="31" applyAlignment="1" pivotButton="0" quotePrefix="0" xfId="0">
      <alignment horizontal="center" vertical="center"/>
    </xf>
    <xf numFmtId="4" fontId="33" fillId="3" borderId="12" applyAlignment="1" pivotButton="0" quotePrefix="0" xfId="0">
      <alignment horizontal="center" vertical="center"/>
    </xf>
    <xf numFmtId="49" fontId="36" fillId="8" borderId="12" applyAlignment="1" pivotButton="0" quotePrefix="0" xfId="0">
      <alignment horizontal="general" vertical="center" wrapText="1" shrinkToFit="1" readingOrder="1"/>
    </xf>
    <xf numFmtId="4" fontId="4" fillId="8" borderId="12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bottom"/>
    </xf>
    <xf numFmtId="0" fontId="33" fillId="9" borderId="31" applyAlignment="1" pivotButton="0" quotePrefix="0" xfId="0">
      <alignment horizontal="center" vertical="center"/>
    </xf>
    <xf numFmtId="2" fontId="26" fillId="0" borderId="19" applyAlignment="1" pivotButton="0" quotePrefix="0" xfId="0">
      <alignment horizontal="center" vertical="center"/>
    </xf>
    <xf numFmtId="0" fontId="31" fillId="2" borderId="4" applyAlignment="1" pivotButton="0" quotePrefix="0" xfId="0">
      <alignment horizontal="center" vertical="center" wrapText="1"/>
    </xf>
    <xf numFmtId="0" fontId="33" fillId="2" borderId="20" applyAlignment="1" pivotButton="0" quotePrefix="0" xfId="0">
      <alignment horizontal="center" vertical="center" shrinkToFit="1"/>
    </xf>
    <xf numFmtId="0" fontId="33" fillId="2" borderId="18" applyAlignment="1" pivotButton="0" quotePrefix="0" xfId="0">
      <alignment horizontal="center" vertical="center" shrinkToFit="1"/>
    </xf>
    <xf numFmtId="4" fontId="33" fillId="2" borderId="31" applyAlignment="1" pivotButton="0" quotePrefix="0" xfId="0">
      <alignment horizontal="center" vertical="center"/>
    </xf>
    <xf numFmtId="2" fontId="26" fillId="0" borderId="18" applyAlignment="1" pivotButton="0" quotePrefix="0" xfId="0">
      <alignment horizontal="center" vertical="center"/>
    </xf>
    <xf numFmtId="2" fontId="26" fillId="0" borderId="31" applyAlignment="1" pivotButton="0" quotePrefix="0" xfId="0">
      <alignment horizontal="center" vertical="center"/>
    </xf>
    <xf numFmtId="4" fontId="33" fillId="9" borderId="23" applyAlignment="1" pivotButton="0" quotePrefix="0" xfId="0">
      <alignment horizontal="center" vertical="center"/>
    </xf>
    <xf numFmtId="0" fontId="33" fillId="9" borderId="23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shrinkToFit="1"/>
    </xf>
    <xf numFmtId="4" fontId="33" fillId="0" borderId="0" applyAlignment="1" pivotButton="0" quotePrefix="0" xfId="0">
      <alignment horizontal="center" vertical="center"/>
    </xf>
    <xf numFmtId="4" fontId="33" fillId="2" borderId="25" applyAlignment="1" pivotButton="0" quotePrefix="0" xfId="0">
      <alignment horizontal="center" vertical="center"/>
    </xf>
    <xf numFmtId="2" fontId="26" fillId="0" borderId="32" applyAlignment="1" pivotButton="0" quotePrefix="0" xfId="0">
      <alignment horizontal="center" vertical="center"/>
    </xf>
    <xf numFmtId="2" fontId="26" fillId="0" borderId="25" applyAlignment="1" pivotButton="0" quotePrefix="0" xfId="0">
      <alignment horizontal="center" vertical="center"/>
    </xf>
    <xf numFmtId="0" fontId="33" fillId="2" borderId="33" applyAlignment="1" pivotButton="0" quotePrefix="0" xfId="0">
      <alignment horizontal="center" vertical="center" shrinkToFit="1"/>
    </xf>
    <xf numFmtId="4" fontId="33" fillId="2" borderId="29" applyAlignment="1" pivotButton="0" quotePrefix="0" xfId="0">
      <alignment horizontal="center" vertical="center"/>
    </xf>
    <xf numFmtId="2" fontId="26" fillId="0" borderId="34" applyAlignment="1" pivotButton="0" quotePrefix="0" xfId="0">
      <alignment horizontal="center" vertical="center"/>
    </xf>
    <xf numFmtId="2" fontId="26" fillId="0" borderId="29" applyAlignment="1" pivotButton="0" quotePrefix="0" xfId="0">
      <alignment horizontal="center" vertical="center"/>
    </xf>
    <xf numFmtId="4" fontId="33" fillId="9" borderId="35" applyAlignment="1" pivotButton="0" quotePrefix="0" xfId="0">
      <alignment horizontal="center" vertical="center"/>
    </xf>
    <xf numFmtId="4" fontId="33" fillId="0" borderId="25" applyAlignment="1" pivotButton="0" quotePrefix="0" xfId="0">
      <alignment horizontal="center" vertical="center"/>
    </xf>
    <xf numFmtId="49" fontId="34" fillId="0" borderId="23" applyAlignment="1" pivotButton="0" quotePrefix="0" xfId="0">
      <alignment horizontal="center" vertical="center" wrapText="1" shrinkToFit="1" readingOrder="1"/>
    </xf>
    <xf numFmtId="49" fontId="34" fillId="0" borderId="23" applyAlignment="1" pivotButton="0" quotePrefix="0" xfId="0">
      <alignment horizontal="left" vertical="center" wrapText="1" shrinkToFit="1" readingOrder="1"/>
    </xf>
    <xf numFmtId="4" fontId="33" fillId="2" borderId="23" applyAlignment="1" pivotButton="0" quotePrefix="0" xfId="0">
      <alignment horizontal="center" vertical="center"/>
    </xf>
    <xf numFmtId="2" fontId="26" fillId="0" borderId="36" applyAlignment="1" pivotButton="0" quotePrefix="0" xfId="0">
      <alignment horizontal="center" vertical="center"/>
    </xf>
    <xf numFmtId="2" fontId="26" fillId="0" borderId="23" applyAlignment="1" pivotButton="0" quotePrefix="0" xfId="0">
      <alignment horizontal="center" vertical="center"/>
    </xf>
    <xf numFmtId="0" fontId="33" fillId="2" borderId="37" applyAlignment="1" pivotButton="0" quotePrefix="0" xfId="0">
      <alignment horizontal="center" vertical="center"/>
    </xf>
    <xf numFmtId="0" fontId="33" fillId="9" borderId="35" applyAlignment="1" pivotButton="0" quotePrefix="0" xfId="0">
      <alignment horizontal="center" vertical="center"/>
    </xf>
    <xf numFmtId="0" fontId="31" fillId="0" borderId="38" applyAlignment="1" pivotButton="0" quotePrefix="0" xfId="0">
      <alignment horizontal="center" vertical="center" wrapText="1"/>
    </xf>
    <xf numFmtId="0" fontId="31" fillId="0" borderId="39" applyAlignment="1" pivotButton="0" quotePrefix="0" xfId="0">
      <alignment horizontal="center" vertical="center"/>
    </xf>
    <xf numFmtId="0" fontId="31" fillId="0" borderId="40" applyAlignment="1" pivotButton="0" quotePrefix="0" xfId="0">
      <alignment horizontal="center" vertical="center"/>
    </xf>
    <xf numFmtId="0" fontId="33" fillId="0" borderId="28" applyAlignment="1" pivotButton="0" quotePrefix="0" xfId="0">
      <alignment horizontal="center" vertical="center"/>
    </xf>
    <xf numFmtId="4" fontId="33" fillId="0" borderId="29" applyAlignment="1" pivotButton="0" quotePrefix="0" xfId="0">
      <alignment horizontal="center" vertical="center"/>
    </xf>
    <xf numFmtId="0" fontId="33" fillId="2" borderId="0" applyAlignment="1" pivotButton="0" quotePrefix="0" xfId="0">
      <alignment horizontal="center" vertical="center"/>
    </xf>
    <xf numFmtId="0" fontId="31" fillId="0" borderId="5" applyAlignment="1" pivotButton="0" quotePrefix="0" xfId="0">
      <alignment horizontal="center" vertical="center" wrapText="1"/>
    </xf>
    <xf numFmtId="0" fontId="31" fillId="0" borderId="41" applyAlignment="1" pivotButton="0" quotePrefix="0" xfId="0">
      <alignment horizontal="center" vertical="center"/>
    </xf>
    <xf numFmtId="0" fontId="31" fillId="0" borderId="42" applyAlignment="1" pivotButton="0" quotePrefix="0" xfId="0">
      <alignment horizontal="center" vertical="center"/>
    </xf>
    <xf numFmtId="0" fontId="32" fillId="4" borderId="4" applyAlignment="1" pivotButton="0" quotePrefix="0" xfId="0">
      <alignment horizontal="center" vertical="center" wrapText="1"/>
    </xf>
    <xf numFmtId="0" fontId="32" fillId="6" borderId="4" applyAlignment="1" pivotButton="0" quotePrefix="0" xfId="0">
      <alignment horizontal="center" vertical="center" wrapText="1"/>
    </xf>
    <xf numFmtId="0" fontId="32" fillId="5" borderId="4" applyAlignment="1" pivotButton="0" quotePrefix="0" xfId="0">
      <alignment horizontal="center" vertical="center" wrapText="1"/>
    </xf>
    <xf numFmtId="0" fontId="32" fillId="7" borderId="15" applyAlignment="1" pivotButton="0" quotePrefix="0" xfId="0">
      <alignment horizontal="center" vertical="center" wrapText="1"/>
    </xf>
    <xf numFmtId="0" fontId="32" fillId="7" borderId="16" applyAlignment="1" pivotButton="0" quotePrefix="0" xfId="0">
      <alignment horizontal="center" vertical="center" wrapText="1"/>
    </xf>
    <xf numFmtId="0" fontId="32" fillId="7" borderId="17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general" vertical="bottom"/>
    </xf>
    <xf numFmtId="0" fontId="31" fillId="2" borderId="44" applyAlignment="1" pivotButton="0" quotePrefix="0" xfId="0">
      <alignment horizontal="center" vertical="center" wrapText="1"/>
    </xf>
    <xf numFmtId="49" fontId="34" fillId="0" borderId="31" applyAlignment="1" pivotButton="0" quotePrefix="0" xfId="0">
      <alignment horizontal="center" vertical="center" wrapText="1" shrinkToFit="1" readingOrder="1"/>
    </xf>
    <xf numFmtId="49" fontId="34" fillId="0" borderId="31" applyAlignment="1" pivotButton="0" quotePrefix="0" xfId="0">
      <alignment horizontal="left" vertical="center" wrapText="1" shrinkToFit="1" readingOrder="1"/>
    </xf>
    <xf numFmtId="4" fontId="33" fillId="0" borderId="31" applyAlignment="1" pivotButton="0" quotePrefix="0" xfId="0">
      <alignment horizontal="center" vertical="center"/>
    </xf>
    <xf numFmtId="0" fontId="33" fillId="2" borderId="31" applyAlignment="1" pivotButton="0" quotePrefix="0" xfId="0">
      <alignment horizontal="center" vertical="center"/>
    </xf>
    <xf numFmtId="2" fontId="26" fillId="0" borderId="45" applyAlignment="1" pivotButton="0" quotePrefix="0" xfId="0">
      <alignment horizontal="center" vertical="center"/>
    </xf>
    <xf numFmtId="49" fontId="34" fillId="0" borderId="20" applyAlignment="1" pivotButton="0" quotePrefix="0" xfId="0">
      <alignment horizontal="general" vertical="center" wrapText="1" shrinkToFit="1" readingOrder="1"/>
    </xf>
    <xf numFmtId="0" fontId="37" fillId="0" borderId="0" applyAlignment="1" pivotButton="0" quotePrefix="0" xfId="0">
      <alignment horizontal="right" vertical="bottom"/>
    </xf>
    <xf numFmtId="4" fontId="26" fillId="9" borderId="12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4" fontId="4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0" fillId="0" borderId="42" pivotButton="0" quotePrefix="0" xfId="0"/>
    <xf numFmtId="0" fontId="7" fillId="0" borderId="5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0" fillId="0" borderId="51" pivotButton="0" quotePrefix="0" xfId="0"/>
    <xf numFmtId="0" fontId="7" fillId="0" borderId="9" applyAlignment="1" pivotButton="0" quotePrefix="0" xfId="0">
      <alignment horizontal="center" vertical="center" textRotation="90" wrapText="1"/>
    </xf>
    <xf numFmtId="0" fontId="0" fillId="0" borderId="52" pivotButton="0" quotePrefix="0" xfId="0"/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0" fillId="0" borderId="56" pivotButton="0" quotePrefix="0" xfId="0"/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0" fillId="0" borderId="48" pivotButton="0" quotePrefix="0" xfId="0"/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0" fontId="0" fillId="0" borderId="53" pivotButton="0" quotePrefix="0" xfId="0"/>
    <xf numFmtId="0" fontId="0" fillId="0" borderId="19" pivotButton="0" quotePrefix="0" xfId="0"/>
    <xf numFmtId="9" fontId="11" fillId="0" borderId="13" applyAlignment="1" pivotButton="0" quotePrefix="0" xfId="0">
      <alignment horizontal="center" vertical="center"/>
    </xf>
    <xf numFmtId="9" fontId="11" fillId="0" borderId="14" applyAlignment="1" pivotButton="0" quotePrefix="0" xfId="0">
      <alignment horizontal="center" vertical="center"/>
    </xf>
    <xf numFmtId="9" fontId="11" fillId="6" borderId="13" applyAlignment="1" pivotButton="0" quotePrefix="0" xfId="0">
      <alignment horizontal="center" vertical="center"/>
    </xf>
    <xf numFmtId="9" fontId="11" fillId="6" borderId="14" applyAlignment="1" pivotButton="0" quotePrefix="0" xfId="0">
      <alignment horizontal="center" vertical="center"/>
    </xf>
    <xf numFmtId="0" fontId="0" fillId="0" borderId="57" pivotButton="0" quotePrefix="0" xfId="0"/>
    <xf numFmtId="9" fontId="11" fillId="0" borderId="15" applyAlignment="1" pivotButton="0" quotePrefix="0" xfId="0">
      <alignment horizontal="center" vertical="center"/>
    </xf>
    <xf numFmtId="9" fontId="11" fillId="0" borderId="16" applyAlignment="1" pivotButton="0" quotePrefix="0" xfId="0">
      <alignment horizontal="center" vertical="center"/>
    </xf>
    <xf numFmtId="165" fontId="11" fillId="0" borderId="16" applyAlignment="1" pivotButton="0" quotePrefix="0" xfId="0">
      <alignment horizontal="center" vertical="center"/>
    </xf>
    <xf numFmtId="9" fontId="11" fillId="0" borderId="17" applyAlignment="1" pivotButton="0" quotePrefix="0" xfId="0">
      <alignment horizontal="center" vertical="center"/>
    </xf>
    <xf numFmtId="9" fontId="11" fillId="5" borderId="15" applyAlignment="1" pivotButton="0" quotePrefix="0" xfId="0">
      <alignment horizontal="center" vertical="center"/>
    </xf>
    <xf numFmtId="9" fontId="11" fillId="5" borderId="16" applyAlignment="1" pivotButton="0" quotePrefix="0" xfId="0">
      <alignment horizontal="center" vertical="center"/>
    </xf>
    <xf numFmtId="165" fontId="11" fillId="5" borderId="16" applyAlignment="1" pivotButton="0" quotePrefix="0" xfId="0">
      <alignment horizontal="center" vertical="center"/>
    </xf>
    <xf numFmtId="9" fontId="11" fillId="5" borderId="17" applyAlignment="1" pivotButton="0" quotePrefix="0" xfId="0">
      <alignment horizontal="center" vertical="center"/>
    </xf>
    <xf numFmtId="0" fontId="0" fillId="0" borderId="31" pivotButton="0" quotePrefix="0" xfId="0"/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14" fillId="0" borderId="12" applyAlignment="1" pivotButton="0" quotePrefix="0" xfId="0">
      <alignment horizontal="general" vertical="center" wrapText="1" shrinkToFit="1" readingOrder="1"/>
    </xf>
    <xf numFmtId="49" fontId="15" fillId="0" borderId="12" applyAlignment="1" pivotButton="0" quotePrefix="0" xfId="0">
      <alignment horizontal="general" vertical="center" wrapText="1" shrinkToFit="1" readingOrder="1"/>
    </xf>
    <xf numFmtId="0" fontId="15" fillId="0" borderId="12" applyAlignment="1" pivotButton="0" quotePrefix="0" xfId="0">
      <alignment horizontal="general" vertical="center" shrinkToFit="1" readingOrder="1"/>
    </xf>
    <xf numFmtId="0" fontId="16" fillId="0" borderId="12" applyAlignment="1" pivotButton="0" quotePrefix="0" xfId="0">
      <alignment horizontal="general" vertical="top" wrapText="1" shrinkToFit="1" readingOrder="1"/>
    </xf>
    <xf numFmtId="0" fontId="17" fillId="0" borderId="12" applyAlignment="1" pivotButton="0" quotePrefix="0" xfId="0">
      <alignment horizontal="general" vertical="top" shrinkToFit="1" readingOrder="1"/>
    </xf>
    <xf numFmtId="0" fontId="18" fillId="2" borderId="0" applyAlignment="1" pivotButton="0" quotePrefix="0" xfId="0">
      <alignment horizontal="general" vertical="bottom"/>
    </xf>
    <xf numFmtId="0" fontId="18" fillId="2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center"/>
    </xf>
    <xf numFmtId="2" fontId="18" fillId="0" borderId="0" applyAlignment="1" pivotButton="0" quotePrefix="0" xfId="0">
      <alignment horizontal="right" vertical="bottom"/>
    </xf>
    <xf numFmtId="0" fontId="18" fillId="2" borderId="0" applyAlignment="1" pivotButton="0" quotePrefix="0" xfId="0">
      <alignment horizontal="right" vertical="bottom"/>
    </xf>
    <xf numFmtId="0" fontId="18" fillId="2" borderId="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bottom" wrapText="1"/>
    </xf>
    <xf numFmtId="2" fontId="18" fillId="0" borderId="6" applyAlignment="1" pivotButton="0" quotePrefix="0" xfId="0">
      <alignment horizontal="right" vertical="center"/>
    </xf>
    <xf numFmtId="0" fontId="18" fillId="2" borderId="7" applyAlignment="1" pivotButton="0" quotePrefix="0" xfId="0">
      <alignment horizontal="center" vertical="center"/>
    </xf>
    <xf numFmtId="0" fontId="20" fillId="2" borderId="5" applyAlignment="1" pivotButton="0" quotePrefix="0" xfId="0">
      <alignment horizontal="center" vertical="center" wrapText="1"/>
    </xf>
    <xf numFmtId="0" fontId="20" fillId="0" borderId="12" applyAlignment="1" pivotButton="0" quotePrefix="0" xfId="0">
      <alignment horizontal="left" vertical="center" wrapText="1"/>
    </xf>
    <xf numFmtId="2" fontId="20" fillId="3" borderId="11" applyAlignment="1" pivotButton="0" quotePrefix="0" xfId="0">
      <alignment horizontal="right" vertical="center" wrapText="1"/>
    </xf>
    <xf numFmtId="0" fontId="21" fillId="6" borderId="4" applyAlignment="1" pivotButton="0" quotePrefix="0" xfId="0">
      <alignment horizontal="center" vertical="center" wrapText="1"/>
    </xf>
    <xf numFmtId="0" fontId="21" fillId="5" borderId="4" applyAlignment="1" pivotButton="0" quotePrefix="0" xfId="0">
      <alignment horizontal="center" vertical="center" wrapText="1"/>
    </xf>
    <xf numFmtId="0" fontId="21" fillId="7" borderId="12" applyAlignment="1" pivotButton="0" quotePrefix="0" xfId="0">
      <alignment horizontal="center" vertical="center" wrapText="1"/>
    </xf>
    <xf numFmtId="0" fontId="21" fillId="7" borderId="12" applyAlignment="1" pivotButton="0" quotePrefix="0" xfId="0">
      <alignment horizontal="right" vertical="center" wrapText="1"/>
    </xf>
    <xf numFmtId="0" fontId="18" fillId="2" borderId="18" applyAlignment="1" pivotButton="0" quotePrefix="0" xfId="0">
      <alignment horizontal="center" vertical="center" shrinkToFit="1"/>
    </xf>
    <xf numFmtId="49" fontId="22" fillId="0" borderId="12" applyAlignment="1" pivotButton="0" quotePrefix="0" xfId="0">
      <alignment horizontal="general" vertical="center" wrapText="1" shrinkToFit="1" readingOrder="1"/>
    </xf>
    <xf numFmtId="4" fontId="18" fillId="3" borderId="12" applyAlignment="1" pivotButton="0" quotePrefix="0" xfId="0">
      <alignment horizontal="right" vertical="center"/>
    </xf>
    <xf numFmtId="2" fontId="23" fillId="0" borderId="12" applyAlignment="1" pivotButton="0" quotePrefix="0" xfId="0">
      <alignment horizontal="right" vertical="center"/>
    </xf>
    <xf numFmtId="2" fontId="23" fillId="0" borderId="19" applyAlignment="1" pivotButton="0" quotePrefix="0" xfId="0">
      <alignment horizontal="right" vertical="center"/>
    </xf>
    <xf numFmtId="2" fontId="23" fillId="0" borderId="12" applyAlignment="1" pivotButton="0" quotePrefix="0" xfId="0">
      <alignment horizontal="center" vertical="center"/>
    </xf>
    <xf numFmtId="4" fontId="18" fillId="2" borderId="12" applyAlignment="1" pivotButton="0" quotePrefix="0" xfId="0">
      <alignment horizontal="right" vertical="center"/>
    </xf>
    <xf numFmtId="0" fontId="18" fillId="2" borderId="12" applyAlignment="1" pivotButton="0" quotePrefix="0" xfId="0">
      <alignment horizontal="center" vertical="center"/>
    </xf>
    <xf numFmtId="0" fontId="18" fillId="2" borderId="20" applyAlignment="1" pivotButton="0" quotePrefix="0" xfId="0">
      <alignment horizontal="center" vertical="center" shrinkToFit="1"/>
    </xf>
    <xf numFmtId="49" fontId="22" fillId="0" borderId="12" applyAlignment="1" pivotButton="0" quotePrefix="0" xfId="0">
      <alignment horizontal="left" vertical="center" wrapText="1" shrinkToFit="1" readingOrder="1"/>
    </xf>
    <xf numFmtId="4" fontId="19" fillId="2" borderId="12" applyAlignment="1" pivotButton="0" quotePrefix="0" xfId="0">
      <alignment horizontal="right" vertical="center"/>
    </xf>
    <xf numFmtId="0" fontId="24" fillId="2" borderId="0" applyAlignment="1" pivotButton="0" quotePrefix="0" xfId="0">
      <alignment horizontal="general" vertical="bottom"/>
    </xf>
    <xf numFmtId="0" fontId="23" fillId="2" borderId="0" applyAlignment="1" pivotButton="0" quotePrefix="0" xfId="0">
      <alignment horizontal="general" vertical="bottom"/>
    </xf>
    <xf numFmtId="2" fontId="18" fillId="2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2" fontId="18" fillId="0" borderId="0" applyAlignment="1" pivotButton="0" quotePrefix="0" xfId="0">
      <alignment horizontal="general" vertical="bottom"/>
    </xf>
    <xf numFmtId="0" fontId="18" fillId="2" borderId="0" applyAlignment="1" pivotButton="0" quotePrefix="0" xfId="0">
      <alignment horizontal="center" vertical="center" shrinkToFit="1"/>
    </xf>
    <xf numFmtId="49" fontId="22" fillId="0" borderId="0" applyAlignment="1" pivotButton="0" quotePrefix="0" xfId="0">
      <alignment horizontal="general" vertical="center" shrinkToFit="1" readingOrder="1"/>
    </xf>
    <xf numFmtId="4" fontId="18" fillId="3" borderId="0" applyAlignment="1" pivotButton="0" quotePrefix="0" xfId="0">
      <alignment horizontal="right" vertical="center"/>
    </xf>
    <xf numFmtId="2" fontId="23" fillId="0" borderId="0" applyAlignment="1" pivotButton="0" quotePrefix="0" xfId="0">
      <alignment horizontal="right" vertical="center"/>
    </xf>
    <xf numFmtId="2" fontId="23" fillId="0" borderId="0" applyAlignment="1" pivotButton="0" quotePrefix="0" xfId="0">
      <alignment horizontal="center" vertical="center"/>
    </xf>
    <xf numFmtId="4" fontId="19" fillId="2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general" vertical="bottom"/>
    </xf>
    <xf numFmtId="4" fontId="18" fillId="0" borderId="0" applyAlignment="1" pivotButton="0" quotePrefix="0" xfId="0">
      <alignment horizontal="center" vertical="center"/>
    </xf>
    <xf numFmtId="4" fontId="18" fillId="0" borderId="0" applyAlignment="1" pivotButton="0" quotePrefix="0" xfId="0">
      <alignment horizontal="left" vertical="center"/>
    </xf>
    <xf numFmtId="4" fontId="19" fillId="0" borderId="0" applyAlignment="1" pivotButton="0" quotePrefix="0" xfId="0">
      <alignment horizontal="right" vertical="center"/>
    </xf>
    <xf numFmtId="4" fontId="18" fillId="0" borderId="0" applyAlignment="1" pivotButton="0" quotePrefix="0" xfId="0">
      <alignment horizontal="right" vertical="bottom"/>
    </xf>
    <xf numFmtId="4" fontId="19" fillId="0" borderId="0" applyAlignment="1" pivotButton="0" quotePrefix="0" xfId="0">
      <alignment horizontal="right" vertical="bottom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bottom"/>
    </xf>
    <xf numFmtId="4" fontId="25" fillId="0" borderId="0" applyAlignment="1" pivotButton="0" quotePrefix="0" xfId="0">
      <alignment horizontal="general" vertical="bottom"/>
    </xf>
    <xf numFmtId="0" fontId="26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general" vertical="center" wrapText="1" shrinkToFit="1" readingOrder="1"/>
    </xf>
    <xf numFmtId="0" fontId="29" fillId="0" borderId="21" applyAlignment="1" pivotButton="0" quotePrefix="0" xfId="0">
      <alignment horizontal="general" vertical="center" wrapText="1"/>
    </xf>
    <xf numFmtId="0" fontId="29" fillId="0" borderId="0" applyAlignment="1" pivotButton="0" quotePrefix="0" xfId="0">
      <alignment horizontal="general" vertical="bottom"/>
    </xf>
    <xf numFmtId="0" fontId="30" fillId="0" borderId="0" applyAlignment="1" pivotButton="0" quotePrefix="0" xfId="0">
      <alignment horizontal="general" vertical="bottom" wrapText="1"/>
    </xf>
    <xf numFmtId="0" fontId="29" fillId="0" borderId="0" applyAlignment="1" pivotButton="0" quotePrefix="0" xfId="0">
      <alignment horizontal="center" vertical="bottom" wrapText="1"/>
    </xf>
    <xf numFmtId="167" fontId="29" fillId="0" borderId="0" applyAlignment="1" pivotButton="0" quotePrefix="0" xfId="0">
      <alignment horizontal="right" vertical="bottom"/>
    </xf>
    <xf numFmtId="0" fontId="31" fillId="2" borderId="11" applyAlignment="1" pivotButton="0" quotePrefix="0" xfId="0">
      <alignment horizontal="center" vertical="center" wrapText="1"/>
    </xf>
    <xf numFmtId="0" fontId="31" fillId="0" borderId="11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32" fillId="4" borderId="11" applyAlignment="1" pivotButton="0" quotePrefix="0" xfId="0">
      <alignment horizontal="center" vertical="center" wrapText="1"/>
    </xf>
    <xf numFmtId="0" fontId="32" fillId="6" borderId="11" applyAlignment="1" pivotButton="0" quotePrefix="0" xfId="0">
      <alignment horizontal="center" vertical="center" wrapText="1"/>
    </xf>
    <xf numFmtId="0" fontId="32" fillId="5" borderId="11" applyAlignment="1" pivotButton="0" quotePrefix="0" xfId="0">
      <alignment horizontal="center" vertical="center" wrapText="1"/>
    </xf>
    <xf numFmtId="0" fontId="32" fillId="7" borderId="22" applyAlignment="1" pivotButton="0" quotePrefix="0" xfId="0">
      <alignment horizontal="center" vertical="center" wrapText="1"/>
    </xf>
    <xf numFmtId="0" fontId="32" fillId="7" borderId="23" applyAlignment="1" pivotButton="0" quotePrefix="0" xfId="0">
      <alignment horizontal="center" vertical="center" wrapText="1"/>
    </xf>
    <xf numFmtId="0" fontId="33" fillId="2" borderId="12" applyAlignment="1" pivotButton="0" quotePrefix="0" xfId="0">
      <alignment horizontal="center" vertical="center" shrinkToFit="1"/>
    </xf>
    <xf numFmtId="49" fontId="34" fillId="0" borderId="12" applyAlignment="1" pivotButton="0" quotePrefix="0" xfId="0">
      <alignment horizontal="center" vertical="center" wrapText="1" shrinkToFit="1" readingOrder="1"/>
    </xf>
    <xf numFmtId="49" fontId="34" fillId="0" borderId="12" applyAlignment="1" pivotButton="0" quotePrefix="0" xfId="0">
      <alignment horizontal="general" vertical="center" wrapText="1" shrinkToFit="1" readingOrder="1"/>
    </xf>
    <xf numFmtId="4" fontId="33" fillId="0" borderId="12" applyAlignment="1" pivotButton="0" quotePrefix="0" xfId="0">
      <alignment horizontal="center" vertical="center"/>
    </xf>
    <xf numFmtId="2" fontId="26" fillId="0" borderId="20" applyAlignment="1" pivotButton="0" quotePrefix="0" xfId="0">
      <alignment horizontal="center" vertical="center"/>
    </xf>
    <xf numFmtId="2" fontId="26" fillId="0" borderId="12" applyAlignment="1" pivotButton="0" quotePrefix="0" xfId="0">
      <alignment horizontal="center" vertical="center"/>
    </xf>
    <xf numFmtId="4" fontId="33" fillId="2" borderId="12" applyAlignment="1" pivotButton="0" quotePrefix="0" xfId="0">
      <alignment horizontal="center" vertical="center"/>
    </xf>
    <xf numFmtId="0" fontId="33" fillId="2" borderId="12" applyAlignment="1" pivotButton="0" quotePrefix="0" xfId="0">
      <alignment horizontal="center" vertical="center"/>
    </xf>
    <xf numFmtId="49" fontId="34" fillId="0" borderId="12" applyAlignment="1" pivotButton="0" quotePrefix="0" xfId="0">
      <alignment horizontal="left" vertical="center" wrapText="1" shrinkToFit="1" readingOrder="1"/>
    </xf>
    <xf numFmtId="0" fontId="33" fillId="2" borderId="0" applyAlignment="1" pivotButton="0" quotePrefix="0" xfId="0">
      <alignment horizontal="center" vertical="center" shrinkToFit="1"/>
    </xf>
    <xf numFmtId="49" fontId="34" fillId="0" borderId="0" applyAlignment="1" pivotButton="0" quotePrefix="0" xfId="0">
      <alignment horizontal="center" vertical="center" shrinkToFit="1" readingOrder="1"/>
    </xf>
    <xf numFmtId="49" fontId="35" fillId="0" borderId="0" applyAlignment="1" pivotButton="0" quotePrefix="0" xfId="0">
      <alignment horizontal="right" vertical="center" wrapText="1" shrinkToFit="1" readingOrder="1"/>
    </xf>
    <xf numFmtId="4" fontId="33" fillId="9" borderId="12" applyAlignment="1" pivotButton="0" quotePrefix="0" xfId="0">
      <alignment horizontal="center" vertical="center"/>
    </xf>
    <xf numFmtId="49" fontId="34" fillId="0" borderId="0" applyAlignment="1" pivotButton="0" quotePrefix="0" xfId="0">
      <alignment horizontal="left" vertical="center" shrinkToFit="1" readingOrder="1"/>
    </xf>
    <xf numFmtId="4" fontId="33" fillId="2" borderId="0" applyAlignment="1" pivotButton="0" quotePrefix="0" xfId="0">
      <alignment horizontal="center" vertical="center"/>
    </xf>
    <xf numFmtId="2" fontId="26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3" fillId="2" borderId="24" applyAlignment="1" pivotButton="0" quotePrefix="0" xfId="0">
      <alignment horizontal="center" vertical="center" shrinkToFit="1"/>
    </xf>
    <xf numFmtId="49" fontId="34" fillId="0" borderId="25" applyAlignment="1" pivotButton="0" quotePrefix="0" xfId="0">
      <alignment horizontal="center" vertical="center" wrapText="1" shrinkToFit="1" readingOrder="1"/>
    </xf>
    <xf numFmtId="49" fontId="34" fillId="0" borderId="25" applyAlignment="1" pivotButton="0" quotePrefix="0" xfId="0">
      <alignment horizontal="left" vertical="center" wrapText="1" shrinkToFit="1" readingOrder="1"/>
    </xf>
    <xf numFmtId="0" fontId="33" fillId="2" borderId="26" applyAlignment="1" pivotButton="0" quotePrefix="0" xfId="0">
      <alignment horizontal="center" vertical="center"/>
    </xf>
    <xf numFmtId="0" fontId="33" fillId="2" borderId="27" applyAlignment="1" pivotButton="0" quotePrefix="0" xfId="0">
      <alignment horizontal="center" vertical="center" shrinkToFit="1"/>
    </xf>
    <xf numFmtId="0" fontId="33" fillId="2" borderId="28" applyAlignment="1" pivotButton="0" quotePrefix="0" xfId="0">
      <alignment horizontal="center" vertical="center"/>
    </xf>
    <xf numFmtId="49" fontId="34" fillId="0" borderId="29" applyAlignment="1" pivotButton="0" quotePrefix="0" xfId="0">
      <alignment horizontal="center" vertical="center" wrapText="1" shrinkToFit="1" readingOrder="1"/>
    </xf>
    <xf numFmtId="49" fontId="34" fillId="0" borderId="29" applyAlignment="1" pivotButton="0" quotePrefix="0" xfId="0">
      <alignment horizontal="left" vertical="center" wrapText="1" shrinkToFit="1" readingOrder="1"/>
    </xf>
    <xf numFmtId="0" fontId="33" fillId="2" borderId="30" applyAlignment="1" pivotButton="0" quotePrefix="0" xfId="0">
      <alignment horizontal="center" vertical="center"/>
    </xf>
    <xf numFmtId="4" fontId="33" fillId="9" borderId="31" applyAlignment="1" pivotButton="0" quotePrefix="0" xfId="0">
      <alignment horizontal="center" vertical="center"/>
    </xf>
    <xf numFmtId="4" fontId="33" fillId="3" borderId="12" applyAlignment="1" pivotButton="0" quotePrefix="0" xfId="0">
      <alignment horizontal="center" vertical="center"/>
    </xf>
    <xf numFmtId="49" fontId="36" fillId="8" borderId="12" applyAlignment="1" pivotButton="0" quotePrefix="0" xfId="0">
      <alignment horizontal="general" vertical="center" wrapText="1" shrinkToFit="1" readingOrder="1"/>
    </xf>
    <xf numFmtId="4" fontId="4" fillId="8" borderId="12" applyAlignment="1" pivotButton="0" quotePrefix="0" xfId="0">
      <alignment horizontal="center" vertical="center"/>
    </xf>
    <xf numFmtId="4" fontId="0" fillId="0" borderId="0" applyAlignment="1" pivotButton="0" quotePrefix="0" xfId="0">
      <alignment horizontal="general" vertical="bottom"/>
    </xf>
    <xf numFmtId="0" fontId="33" fillId="9" borderId="31" applyAlignment="1" pivotButton="0" quotePrefix="0" xfId="0">
      <alignment horizontal="center" vertical="center"/>
    </xf>
    <xf numFmtId="2" fontId="26" fillId="0" borderId="19" applyAlignment="1" pivotButton="0" quotePrefix="0" xfId="0">
      <alignment horizontal="center" vertical="center"/>
    </xf>
    <xf numFmtId="0" fontId="31" fillId="2" borderId="4" applyAlignment="1" pivotButton="0" quotePrefix="0" xfId="0">
      <alignment horizontal="center" vertical="center" wrapText="1"/>
    </xf>
    <xf numFmtId="0" fontId="33" fillId="2" borderId="20" applyAlignment="1" pivotButton="0" quotePrefix="0" xfId="0">
      <alignment horizontal="center" vertical="center" shrinkToFit="1"/>
    </xf>
    <xf numFmtId="0" fontId="33" fillId="2" borderId="18" applyAlignment="1" pivotButton="0" quotePrefix="0" xfId="0">
      <alignment horizontal="center" vertical="center" shrinkToFit="1"/>
    </xf>
    <xf numFmtId="4" fontId="33" fillId="2" borderId="31" applyAlignment="1" pivotButton="0" quotePrefix="0" xfId="0">
      <alignment horizontal="center" vertical="center"/>
    </xf>
    <xf numFmtId="2" fontId="26" fillId="0" borderId="18" applyAlignment="1" pivotButton="0" quotePrefix="0" xfId="0">
      <alignment horizontal="center" vertical="center"/>
    </xf>
    <xf numFmtId="2" fontId="26" fillId="0" borderId="31" applyAlignment="1" pivotButton="0" quotePrefix="0" xfId="0">
      <alignment horizontal="center" vertical="center"/>
    </xf>
    <xf numFmtId="4" fontId="33" fillId="9" borderId="23" applyAlignment="1" pivotButton="0" quotePrefix="0" xfId="0">
      <alignment horizontal="center" vertical="center"/>
    </xf>
    <xf numFmtId="0" fontId="33" fillId="9" borderId="23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shrinkToFit="1"/>
    </xf>
    <xf numFmtId="4" fontId="33" fillId="0" borderId="0" applyAlignment="1" pivotButton="0" quotePrefix="0" xfId="0">
      <alignment horizontal="center" vertical="center"/>
    </xf>
    <xf numFmtId="4" fontId="33" fillId="2" borderId="25" applyAlignment="1" pivotButton="0" quotePrefix="0" xfId="0">
      <alignment horizontal="center" vertical="center"/>
    </xf>
    <xf numFmtId="2" fontId="26" fillId="0" borderId="32" applyAlignment="1" pivotButton="0" quotePrefix="0" xfId="0">
      <alignment horizontal="center" vertical="center"/>
    </xf>
    <xf numFmtId="2" fontId="26" fillId="0" borderId="25" applyAlignment="1" pivotButton="0" quotePrefix="0" xfId="0">
      <alignment horizontal="center" vertical="center"/>
    </xf>
    <xf numFmtId="0" fontId="33" fillId="2" borderId="33" applyAlignment="1" pivotButton="0" quotePrefix="0" xfId="0">
      <alignment horizontal="center" vertical="center" shrinkToFit="1"/>
    </xf>
    <xf numFmtId="4" fontId="33" fillId="2" borderId="29" applyAlignment="1" pivotButton="0" quotePrefix="0" xfId="0">
      <alignment horizontal="center" vertical="center"/>
    </xf>
    <xf numFmtId="2" fontId="26" fillId="0" borderId="34" applyAlignment="1" pivotButton="0" quotePrefix="0" xfId="0">
      <alignment horizontal="center" vertical="center"/>
    </xf>
    <xf numFmtId="2" fontId="26" fillId="0" borderId="29" applyAlignment="1" pivotButton="0" quotePrefix="0" xfId="0">
      <alignment horizontal="center" vertical="center"/>
    </xf>
    <xf numFmtId="4" fontId="33" fillId="9" borderId="35" applyAlignment="1" pivotButton="0" quotePrefix="0" xfId="0">
      <alignment horizontal="center" vertical="center"/>
    </xf>
    <xf numFmtId="4" fontId="33" fillId="0" borderId="25" applyAlignment="1" pivotButton="0" quotePrefix="0" xfId="0">
      <alignment horizontal="center" vertical="center"/>
    </xf>
    <xf numFmtId="49" fontId="34" fillId="0" borderId="23" applyAlignment="1" pivotButton="0" quotePrefix="0" xfId="0">
      <alignment horizontal="center" vertical="center" wrapText="1" shrinkToFit="1" readingOrder="1"/>
    </xf>
    <xf numFmtId="49" fontId="34" fillId="0" borderId="23" applyAlignment="1" pivotButton="0" quotePrefix="0" xfId="0">
      <alignment horizontal="left" vertical="center" wrapText="1" shrinkToFit="1" readingOrder="1"/>
    </xf>
    <xf numFmtId="4" fontId="33" fillId="2" borderId="23" applyAlignment="1" pivotButton="0" quotePrefix="0" xfId="0">
      <alignment horizontal="center" vertical="center"/>
    </xf>
    <xf numFmtId="2" fontId="26" fillId="0" borderId="36" applyAlignment="1" pivotButton="0" quotePrefix="0" xfId="0">
      <alignment horizontal="center" vertical="center"/>
    </xf>
    <xf numFmtId="2" fontId="26" fillId="0" borderId="23" applyAlignment="1" pivotButton="0" quotePrefix="0" xfId="0">
      <alignment horizontal="center" vertical="center"/>
    </xf>
    <xf numFmtId="0" fontId="33" fillId="2" borderId="37" applyAlignment="1" pivotButton="0" quotePrefix="0" xfId="0">
      <alignment horizontal="center" vertical="center"/>
    </xf>
    <xf numFmtId="0" fontId="33" fillId="9" borderId="35" applyAlignment="1" pivotButton="0" quotePrefix="0" xfId="0">
      <alignment horizontal="center" vertical="center"/>
    </xf>
    <xf numFmtId="0" fontId="31" fillId="0" borderId="38" applyAlignment="1" pivotButton="0" quotePrefix="0" xfId="0">
      <alignment horizontal="center" vertical="center" wrapText="1"/>
    </xf>
    <xf numFmtId="0" fontId="31" fillId="0" borderId="39" applyAlignment="1" pivotButton="0" quotePrefix="0" xfId="0">
      <alignment horizontal="center" vertical="center"/>
    </xf>
    <xf numFmtId="0" fontId="31" fillId="0" borderId="40" applyAlignment="1" pivotButton="0" quotePrefix="0" xfId="0">
      <alignment horizontal="center" vertical="center"/>
    </xf>
    <xf numFmtId="0" fontId="33" fillId="0" borderId="28" applyAlignment="1" pivotButton="0" quotePrefix="0" xfId="0">
      <alignment horizontal="center" vertical="center"/>
    </xf>
    <xf numFmtId="4" fontId="33" fillId="0" borderId="29" applyAlignment="1" pivotButton="0" quotePrefix="0" xfId="0">
      <alignment horizontal="center" vertical="center"/>
    </xf>
    <xf numFmtId="0" fontId="33" fillId="2" borderId="0" applyAlignment="1" pivotButton="0" quotePrefix="0" xfId="0">
      <alignment horizontal="center" vertical="center"/>
    </xf>
    <xf numFmtId="0" fontId="31" fillId="0" borderId="5" applyAlignment="1" pivotButton="0" quotePrefix="0" xfId="0">
      <alignment horizontal="center" vertical="center" wrapText="1"/>
    </xf>
    <xf numFmtId="0" fontId="31" fillId="0" borderId="41" applyAlignment="1" pivotButton="0" quotePrefix="0" xfId="0">
      <alignment horizontal="center" vertical="center"/>
    </xf>
    <xf numFmtId="0" fontId="31" fillId="0" borderId="42" applyAlignment="1" pivotButton="0" quotePrefix="0" xfId="0">
      <alignment horizontal="center" vertical="center"/>
    </xf>
    <xf numFmtId="0" fontId="32" fillId="4" borderId="4" applyAlignment="1" pivotButton="0" quotePrefix="0" xfId="0">
      <alignment horizontal="center" vertical="center" wrapText="1"/>
    </xf>
    <xf numFmtId="0" fontId="32" fillId="6" borderId="4" applyAlignment="1" pivotButton="0" quotePrefix="0" xfId="0">
      <alignment horizontal="center" vertical="center" wrapText="1"/>
    </xf>
    <xf numFmtId="0" fontId="32" fillId="5" borderId="4" applyAlignment="1" pivotButton="0" quotePrefix="0" xfId="0">
      <alignment horizontal="center" vertical="center" wrapText="1"/>
    </xf>
    <xf numFmtId="0" fontId="32" fillId="7" borderId="15" applyAlignment="1" pivotButton="0" quotePrefix="0" xfId="0">
      <alignment horizontal="center" vertical="center" wrapText="1"/>
    </xf>
    <xf numFmtId="0" fontId="32" fillId="7" borderId="16" applyAlignment="1" pivotButton="0" quotePrefix="0" xfId="0">
      <alignment horizontal="center" vertical="center" wrapText="1"/>
    </xf>
    <xf numFmtId="0" fontId="32" fillId="7" borderId="17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general" vertical="bottom"/>
    </xf>
    <xf numFmtId="0" fontId="31" fillId="2" borderId="44" applyAlignment="1" pivotButton="0" quotePrefix="0" xfId="0">
      <alignment horizontal="center" vertical="center" wrapText="1"/>
    </xf>
    <xf numFmtId="0" fontId="0" fillId="0" borderId="59" pivotButton="0" quotePrefix="0" xfId="0"/>
    <xf numFmtId="0" fontId="0" fillId="0" borderId="60" pivotButton="0" quotePrefix="0" xfId="0"/>
    <xf numFmtId="49" fontId="34" fillId="0" borderId="31" applyAlignment="1" pivotButton="0" quotePrefix="0" xfId="0">
      <alignment horizontal="center" vertical="center" wrapText="1" shrinkToFit="1" readingOrder="1"/>
    </xf>
    <xf numFmtId="49" fontId="34" fillId="0" borderId="31" applyAlignment="1" pivotButton="0" quotePrefix="0" xfId="0">
      <alignment horizontal="left" vertical="center" wrapText="1" shrinkToFit="1" readingOrder="1"/>
    </xf>
    <xf numFmtId="4" fontId="33" fillId="0" borderId="31" applyAlignment="1" pivotButton="0" quotePrefix="0" xfId="0">
      <alignment horizontal="center" vertical="center"/>
    </xf>
    <xf numFmtId="0" fontId="33" fillId="2" borderId="31" applyAlignment="1" pivotButton="0" quotePrefix="0" xfId="0">
      <alignment horizontal="center" vertical="center"/>
    </xf>
    <xf numFmtId="2" fontId="26" fillId="0" borderId="45" applyAlignment="1" pivotButton="0" quotePrefix="0" xfId="0">
      <alignment horizontal="center" vertical="center"/>
    </xf>
    <xf numFmtId="49" fontId="34" fillId="0" borderId="20" applyAlignment="1" pivotButton="0" quotePrefix="0" xfId="0">
      <alignment horizontal="general" vertical="center" wrapText="1" shrinkToFit="1" readingOrder="1"/>
    </xf>
    <xf numFmtId="0" fontId="37" fillId="0" borderId="0" applyAlignment="1" pivotButton="0" quotePrefix="0" xfId="0">
      <alignment horizontal="right" vertical="bottom"/>
    </xf>
    <xf numFmtId="4" fontId="26" fillId="9" borderId="12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168" fontId="12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Unknown Author</author>
  </authors>
  <commentList>
    <comment ref="X4" authorId="0" shapeId="0">
      <text>
        <t>Raul Pavon Fuentes:
Salario mas vacaciones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../../../../Users/suilen.reyes/AppData/Local/Microsoft/Windows/Temporary%20Internet%20Files/Content.Outlook/LBJW3R04/Reporte_Salario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IO"/>
      <sheetName val="VACACIONES 1"/>
      <sheetName val="Hoja3"/>
    </sheetNames>
    <sheetDataSet>
      <sheetData sheetId="0"/>
      <sheetData sheetId="1">
        <row r="3">
          <cell r="A3" t="str">
            <v>0363</v>
          </cell>
          <cell r="B3" t="str">
            <v>81102406997</v>
          </cell>
          <cell r="C3" t="str">
            <v>DILENIA HIDALGO SUÁREZ</v>
          </cell>
          <cell r="D3">
            <v>427.75</v>
          </cell>
        </row>
        <row r="4">
          <cell r="A4" t="str">
            <v>0015</v>
          </cell>
          <cell r="B4" t="str">
            <v>71061529583</v>
          </cell>
          <cell r="C4" t="str">
            <v>ROBERTO SUÁREZ  ANTÚNEZ</v>
          </cell>
          <cell r="D4">
            <v>729.91</v>
          </cell>
        </row>
        <row r="5">
          <cell r="A5" t="str">
            <v>0378</v>
          </cell>
          <cell r="B5" t="str">
            <v>74103102985</v>
          </cell>
          <cell r="C5" t="str">
            <v>JUAN ALEXANDER  ALBUQUERQUE HERRERA</v>
          </cell>
          <cell r="D5">
            <v>2650.87</v>
          </cell>
        </row>
        <row r="6">
          <cell r="A6" t="str">
            <v>0402</v>
          </cell>
          <cell r="B6" t="str">
            <v>92110530422</v>
          </cell>
          <cell r="C6" t="str">
            <v xml:space="preserve">DAYLON  QUESADA  HECHAVARRÍA </v>
          </cell>
          <cell r="D6">
            <v>3359.05</v>
          </cell>
        </row>
        <row r="7">
          <cell r="A7" t="str">
            <v>0349</v>
          </cell>
          <cell r="B7" t="str">
            <v>50062408808</v>
          </cell>
          <cell r="C7" t="str">
            <v>JUAN DE LEÓN  CARMENATY</v>
          </cell>
          <cell r="D7">
            <v>928.34</v>
          </cell>
        </row>
        <row r="8">
          <cell r="A8" t="str">
            <v>0014</v>
          </cell>
          <cell r="B8" t="str">
            <v>69062900029</v>
          </cell>
          <cell r="C8" t="str">
            <v>REINALDO RAMOS  GÓMEZ</v>
          </cell>
          <cell r="D8">
            <v>933.03</v>
          </cell>
        </row>
        <row r="9">
          <cell r="A9" t="str">
            <v>0232</v>
          </cell>
          <cell r="B9" t="str">
            <v>65061729741</v>
          </cell>
          <cell r="C9" t="str">
            <v>HUMBERTO PABLO CABEZAS   ALONSO</v>
          </cell>
          <cell r="D9">
            <v>3074.79</v>
          </cell>
        </row>
        <row r="10">
          <cell r="A10" t="str">
            <v>0235</v>
          </cell>
          <cell r="B10" t="str">
            <v>96101410001</v>
          </cell>
          <cell r="C10" t="str">
            <v>LUIS DANIEL GONZÁLEZ  VIERA</v>
          </cell>
          <cell r="D10">
            <v>3585.61</v>
          </cell>
        </row>
        <row r="11">
          <cell r="A11" t="str">
            <v>0246</v>
          </cell>
          <cell r="B11" t="str">
            <v>74092311300</v>
          </cell>
          <cell r="C11" t="str">
            <v>YORGENIS RAMÍREZ  VELÁZQUEZ</v>
          </cell>
          <cell r="D11">
            <v>3291.72</v>
          </cell>
        </row>
        <row r="12">
          <cell r="A12" t="str">
            <v>03117</v>
          </cell>
          <cell r="B12" t="str">
            <v>99092006922</v>
          </cell>
          <cell r="C12" t="str">
            <v>MALKIEL  MOJENA HERNANDEZ</v>
          </cell>
          <cell r="D12">
            <v>3643.5</v>
          </cell>
        </row>
        <row r="13">
          <cell r="A13" t="str">
            <v>03118</v>
          </cell>
          <cell r="B13" t="str">
            <v>91122907042</v>
          </cell>
          <cell r="C13" t="str">
            <v>RAIDEL RAMOS ARREBATO</v>
          </cell>
          <cell r="D13">
            <v>3008.06</v>
          </cell>
        </row>
        <row r="14">
          <cell r="A14" t="str">
            <v>0398</v>
          </cell>
          <cell r="B14" t="str">
            <v>93060633862</v>
          </cell>
          <cell r="C14" t="str">
            <v>YASSER BOTELLO VIDAL</v>
          </cell>
          <cell r="D14">
            <v>3212.88</v>
          </cell>
        </row>
        <row r="15">
          <cell r="A15" t="str">
            <v>0003</v>
          </cell>
          <cell r="B15" t="str">
            <v>43072708657</v>
          </cell>
          <cell r="C15" t="str">
            <v>ARMINDA JULIA ARIAS  HERNÁNDEZ</v>
          </cell>
          <cell r="D15">
            <v>1272.08</v>
          </cell>
        </row>
        <row r="16">
          <cell r="A16" t="str">
            <v>0010</v>
          </cell>
          <cell r="B16" t="str">
            <v>66102813664</v>
          </cell>
          <cell r="C16" t="str">
            <v>LEONEL SILVA  ABAD</v>
          </cell>
          <cell r="D16">
            <v>1495.9</v>
          </cell>
        </row>
        <row r="17">
          <cell r="A17" t="str">
            <v>0022</v>
          </cell>
          <cell r="B17" t="str">
            <v>82081709443</v>
          </cell>
          <cell r="C17" t="str">
            <v>YUNIERT CUTIÑO  GRIÑAN</v>
          </cell>
          <cell r="D17">
            <v>1413.79</v>
          </cell>
        </row>
        <row r="18">
          <cell r="A18" t="str">
            <v>0064</v>
          </cell>
          <cell r="B18" t="str">
            <v>82022408624</v>
          </cell>
          <cell r="C18" t="str">
            <v>YUSNIEL MOJENA  CAMPILLO</v>
          </cell>
          <cell r="D18">
            <v>1188.74</v>
          </cell>
        </row>
        <row r="19">
          <cell r="A19" t="str">
            <v>0120</v>
          </cell>
          <cell r="B19" t="str">
            <v>66090527133</v>
          </cell>
          <cell r="C19" t="str">
            <v>VIRGINIA ISABEL SOTO  CASTRO</v>
          </cell>
          <cell r="D19">
            <v>2930.4</v>
          </cell>
        </row>
        <row r="20">
          <cell r="A20" t="str">
            <v>0130</v>
          </cell>
          <cell r="B20" t="str">
            <v>73022234416</v>
          </cell>
          <cell r="C20" t="str">
            <v>YAMILKA DE LA CARIDAD SOSA  REMÓN</v>
          </cell>
          <cell r="D20">
            <v>1955.1</v>
          </cell>
        </row>
        <row r="21">
          <cell r="A21" t="str">
            <v>0133</v>
          </cell>
          <cell r="B21" t="str">
            <v>75082000671</v>
          </cell>
          <cell r="C21" t="str">
            <v>VALIA NOGUERA FIGUEROA</v>
          </cell>
          <cell r="D21">
            <v>1479.81</v>
          </cell>
        </row>
        <row r="22">
          <cell r="A22" t="str">
            <v>0142</v>
          </cell>
          <cell r="B22" t="str">
            <v>77011307082</v>
          </cell>
          <cell r="C22" t="str">
            <v>ALAIN GARCÍA  JEREZ</v>
          </cell>
          <cell r="D22">
            <v>1243.17</v>
          </cell>
        </row>
        <row r="23">
          <cell r="A23" t="str">
            <v>0158</v>
          </cell>
          <cell r="B23" t="str">
            <v>64101405101</v>
          </cell>
          <cell r="C23" t="str">
            <v>BÁRBARO PABLO GONZÁLEZ  RODRÍGUEZ</v>
          </cell>
          <cell r="D23">
            <v>2169.61</v>
          </cell>
        </row>
        <row r="24">
          <cell r="A24" t="str">
            <v>0160</v>
          </cell>
          <cell r="B24" t="str">
            <v>67091002169</v>
          </cell>
          <cell r="C24" t="str">
            <v>ORLANDO LLANES  MESA</v>
          </cell>
          <cell r="D24">
            <v>1695.74</v>
          </cell>
        </row>
        <row r="25">
          <cell r="A25" t="str">
            <v>0183</v>
          </cell>
          <cell r="B25" t="str">
            <v>78111703042</v>
          </cell>
          <cell r="C25" t="str">
            <v>YANOSKY ESCAÑO  RODRÍGUEZ</v>
          </cell>
          <cell r="D25">
            <v>905.97</v>
          </cell>
        </row>
        <row r="26">
          <cell r="A26" t="str">
            <v>0189</v>
          </cell>
          <cell r="B26" t="str">
            <v>83051405903</v>
          </cell>
          <cell r="C26" t="str">
            <v>RAYWER SIERRA  RODRÍGUEZ</v>
          </cell>
          <cell r="D26">
            <v>1485</v>
          </cell>
        </row>
        <row r="27">
          <cell r="A27" t="str">
            <v>0261</v>
          </cell>
          <cell r="B27" t="str">
            <v>71123000994</v>
          </cell>
          <cell r="C27" t="str">
            <v>YADIRA FERRARI  SUÁREZ</v>
          </cell>
          <cell r="D27">
            <v>1754.44</v>
          </cell>
        </row>
        <row r="28">
          <cell r="A28" t="str">
            <v>0159</v>
          </cell>
          <cell r="B28" t="str">
            <v>65032131369</v>
          </cell>
          <cell r="C28" t="str">
            <v>ALEXIS SUÁREZ  CAPOTE</v>
          </cell>
          <cell r="D28">
            <v>2118.48</v>
          </cell>
        </row>
        <row r="29">
          <cell r="A29" t="str">
            <v>0353</v>
          </cell>
          <cell r="B29" t="str">
            <v>91071629640</v>
          </cell>
          <cell r="C29" t="str">
            <v>ALFREDO LOPEZ ALEMAN</v>
          </cell>
          <cell r="D29">
            <v>2266.46</v>
          </cell>
        </row>
        <row r="30">
          <cell r="A30" t="str">
            <v>0145</v>
          </cell>
          <cell r="B30" t="str">
            <v>77071308519</v>
          </cell>
          <cell r="C30" t="str">
            <v>YUDIETH PALENZUELA  YANES</v>
          </cell>
          <cell r="D30">
            <v>2988.24</v>
          </cell>
        </row>
        <row r="31">
          <cell r="A31" t="str">
            <v>0121</v>
          </cell>
          <cell r="B31" t="str">
            <v>67012521893</v>
          </cell>
          <cell r="C31" t="str">
            <v>ANA MARIA HERNÁNDEZ  GONZÁLEZ</v>
          </cell>
          <cell r="D31">
            <v>4205.38</v>
          </cell>
        </row>
        <row r="32">
          <cell r="A32" t="str">
            <v>0304</v>
          </cell>
          <cell r="B32" t="str">
            <v>67030304540</v>
          </cell>
          <cell r="C32" t="str">
            <v>EVIS ACUÑA BRAVO</v>
          </cell>
          <cell r="D32">
            <v>3103.24</v>
          </cell>
        </row>
        <row r="33">
          <cell r="A33" t="str">
            <v>03121</v>
          </cell>
          <cell r="B33" t="str">
            <v>72010305503</v>
          </cell>
          <cell r="C33" t="str">
            <v>RAUL  RODRIGUEZ SANCHEZ</v>
          </cell>
          <cell r="D33">
            <v>1767.21</v>
          </cell>
        </row>
        <row r="34">
          <cell r="A34" t="str">
            <v>0006</v>
          </cell>
          <cell r="B34" t="str">
            <v>60110319785</v>
          </cell>
          <cell r="C34" t="str">
            <v>ALFONSO COLINA  HURTADO</v>
          </cell>
          <cell r="D34">
            <v>2085.82</v>
          </cell>
        </row>
        <row r="35">
          <cell r="A35" t="str">
            <v>03128</v>
          </cell>
          <cell r="B35" t="str">
            <v>74040127747</v>
          </cell>
          <cell r="C35" t="str">
            <v>ADEL  FERNANDEZ GONZALEZ</v>
          </cell>
          <cell r="D35">
            <v>2252.58</v>
          </cell>
        </row>
        <row r="36">
          <cell r="A36" t="str">
            <v>0277</v>
          </cell>
          <cell r="B36" t="str">
            <v>60042007981</v>
          </cell>
          <cell r="C36" t="str">
            <v>PATRICIO HERNÁNDEZ  FÁBREGAS</v>
          </cell>
          <cell r="D36">
            <v>2986.77</v>
          </cell>
        </row>
        <row r="37">
          <cell r="A37" t="str">
            <v>0280</v>
          </cell>
          <cell r="B37" t="str">
            <v>66100605447</v>
          </cell>
          <cell r="C37" t="str">
            <v>ALEXIS ELIA CASTILLO  JIMÉNEZ</v>
          </cell>
          <cell r="D37">
            <v>2756.73</v>
          </cell>
        </row>
        <row r="38">
          <cell r="A38" t="str">
            <v>0126</v>
          </cell>
          <cell r="B38" t="str">
            <v>70092908981</v>
          </cell>
          <cell r="C38" t="str">
            <v>LUIS ROBERTO ALMAGUER  SOLIS</v>
          </cell>
          <cell r="D38">
            <v>3786.67</v>
          </cell>
        </row>
        <row r="39">
          <cell r="A39" t="str">
            <v>0161</v>
          </cell>
          <cell r="B39" t="str">
            <v>70100309809</v>
          </cell>
          <cell r="C39" t="str">
            <v>RAMÓN SALINA  RICARDO</v>
          </cell>
          <cell r="D39">
            <v>2726.85</v>
          </cell>
        </row>
        <row r="40">
          <cell r="A40" t="str">
            <v>0276</v>
          </cell>
          <cell r="B40" t="str">
            <v>85052422029</v>
          </cell>
          <cell r="C40" t="str">
            <v>JORGE LUIS SAAVEDRA  GARCÍA</v>
          </cell>
          <cell r="D40">
            <v>2953.87</v>
          </cell>
        </row>
        <row r="41">
          <cell r="A41" t="str">
            <v>03191</v>
          </cell>
          <cell r="B41" t="str">
            <v>88050126187</v>
          </cell>
          <cell r="C41" t="str">
            <v>RAIDEL PEREDA AGUILERA</v>
          </cell>
          <cell r="D41">
            <v>497.71</v>
          </cell>
        </row>
        <row r="42">
          <cell r="A42" t="str">
            <v>0376</v>
          </cell>
          <cell r="B42" t="str">
            <v>72012608486</v>
          </cell>
          <cell r="C42" t="str">
            <v>OSMANIS FERNANDEZ ANZARDO</v>
          </cell>
          <cell r="D42">
            <v>2082.91</v>
          </cell>
        </row>
        <row r="43">
          <cell r="A43" t="str">
            <v>0001</v>
          </cell>
          <cell r="B43" t="str">
            <v>68100113668</v>
          </cell>
          <cell r="C43" t="str">
            <v>ALFREDO IGARZA  BARRIEL</v>
          </cell>
          <cell r="D43">
            <v>2199.79</v>
          </cell>
        </row>
        <row r="44">
          <cell r="A44" t="str">
            <v>0023</v>
          </cell>
          <cell r="B44" t="str">
            <v>85071026793</v>
          </cell>
          <cell r="C44" t="str">
            <v>DIUNEIKY GIRÓN  NOA</v>
          </cell>
          <cell r="D44">
            <v>2016.84</v>
          </cell>
        </row>
        <row r="45">
          <cell r="A45" t="str">
            <v>0131</v>
          </cell>
          <cell r="B45" t="str">
            <v>73092710173</v>
          </cell>
          <cell r="C45" t="str">
            <v>GRISEL ORTEGA  ALVAREZ</v>
          </cell>
          <cell r="D45">
            <v>1233</v>
          </cell>
        </row>
        <row r="46">
          <cell r="A46" t="str">
            <v>0105</v>
          </cell>
          <cell r="B46" t="str">
            <v>64061801112</v>
          </cell>
          <cell r="C46" t="str">
            <v>DANIA BERETERVIDE  DOPICO</v>
          </cell>
          <cell r="D46">
            <v>3500.63</v>
          </cell>
        </row>
        <row r="47">
          <cell r="A47" t="str">
            <v>0333</v>
          </cell>
          <cell r="B47" t="str">
            <v>90050622896</v>
          </cell>
          <cell r="C47" t="str">
            <v>MARTHA BRENDA DÍAZ DELGADO</v>
          </cell>
          <cell r="D47">
            <v>747.72</v>
          </cell>
        </row>
        <row r="48">
          <cell r="A48" t="str">
            <v>0262</v>
          </cell>
          <cell r="B48" t="str">
            <v>66042814748</v>
          </cell>
          <cell r="C48" t="str">
            <v>FRANCISCO JAVIER CASTELLÓN  BARTROLI</v>
          </cell>
          <cell r="D48">
            <v>2177.47</v>
          </cell>
        </row>
        <row r="49">
          <cell r="A49" t="str">
            <v>0331</v>
          </cell>
          <cell r="B49" t="str">
            <v>96093008988</v>
          </cell>
          <cell r="C49" t="str">
            <v>ALEJANDRO  RAMÍREZ COMESAÑAS</v>
          </cell>
          <cell r="D49">
            <v>2034.15</v>
          </cell>
        </row>
        <row r="50">
          <cell r="A50" t="str">
            <v>0044</v>
          </cell>
          <cell r="B50" t="str">
            <v>64042014641</v>
          </cell>
          <cell r="C50" t="str">
            <v>ABEL ERNESTO URGELLES GARRIDO</v>
          </cell>
          <cell r="D50">
            <v>2779.9</v>
          </cell>
        </row>
        <row r="51">
          <cell r="A51" t="str">
            <v>0049</v>
          </cell>
          <cell r="B51" t="str">
            <v>61081602442</v>
          </cell>
          <cell r="C51" t="str">
            <v>OMAR VEGA  SIERRA</v>
          </cell>
          <cell r="D51">
            <v>1752.69</v>
          </cell>
        </row>
        <row r="52">
          <cell r="A52" t="str">
            <v>0067</v>
          </cell>
          <cell r="B52" t="str">
            <v>61121029863</v>
          </cell>
          <cell r="C52" t="str">
            <v>JORGE LUIS MARTÍNEZ  GONZÁLEZ</v>
          </cell>
          <cell r="D52">
            <v>1299.09</v>
          </cell>
        </row>
        <row r="53">
          <cell r="A53" t="str">
            <v>0169</v>
          </cell>
          <cell r="B53" t="str">
            <v>74120502342</v>
          </cell>
          <cell r="C53" t="str">
            <v>VLADIMIR  CLARO  NIKOLAIEVA</v>
          </cell>
          <cell r="D53">
            <v>2666.59</v>
          </cell>
        </row>
        <row r="54">
          <cell r="A54" t="str">
            <v>0180</v>
          </cell>
          <cell r="B54" t="str">
            <v>77012704342</v>
          </cell>
          <cell r="C54" t="str">
            <v>MANUEL GARCÍA  GUTIERREZ</v>
          </cell>
          <cell r="D54">
            <v>1731.46</v>
          </cell>
        </row>
        <row r="55">
          <cell r="A55" t="str">
            <v>03113</v>
          </cell>
          <cell r="B55" t="str">
            <v>95102746105</v>
          </cell>
          <cell r="C55" t="str">
            <v>MICHEL BARZAGA URQUIZA</v>
          </cell>
          <cell r="D55">
            <v>2760.06</v>
          </cell>
        </row>
        <row r="56">
          <cell r="A56" t="str">
            <v>03131</v>
          </cell>
          <cell r="B56" t="str">
            <v>87010707708</v>
          </cell>
          <cell r="C56" t="str">
            <v>OSMEL LEONARDO ZAMORA PEREZ</v>
          </cell>
          <cell r="D56">
            <v>2644.96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AY276"/>
  <sheetViews>
    <sheetView showFormulas="0" showGridLines="1" showRowColHeaders="1" showZeros="1" rightToLeft="0" tabSelected="1" showOutlineSymbols="1" defaultGridColor="1" view="normal" topLeftCell="B4" colorId="64" zoomScale="85" zoomScaleNormal="85" zoomScalePageLayoutView="100" workbookViewId="0">
      <pane xSplit="2" ySplit="0" topLeftCell="J4" activePane="topRight" state="frozen"/>
      <selection pane="topLeft" activeCell="B4" activeCellId="0" sqref="B4"/>
      <selection pane="topRight" activeCell="W21" activeCellId="0" sqref="W21"/>
    </sheetView>
  </sheetViews>
  <sheetFormatPr baseColWidth="8" defaultColWidth="16.2890625" defaultRowHeight="18" zeroHeight="0" outlineLevelRow="0"/>
  <cols>
    <col width="9.289999999999999" customWidth="1" style="225" min="1" max="1"/>
    <col width="7" customWidth="1" style="226" min="2" max="2"/>
    <col width="8.67" customWidth="1" style="226" min="3" max="3"/>
    <col width="15.38" customWidth="1" style="226" min="4" max="4"/>
    <col width="41.42" customWidth="1" style="227" min="5" max="5"/>
    <col width="7.86" customWidth="1" style="228" min="6" max="6"/>
    <col width="7.57" customWidth="1" style="229" min="7" max="7"/>
    <col width="11.14" customWidth="1" style="229" min="8" max="8"/>
    <col width="8.15" customWidth="1" style="229" min="9" max="9"/>
    <col width="10.57" customWidth="1" style="229" min="10" max="10"/>
    <col width="8.57" customWidth="1" style="229" min="11" max="11"/>
    <col width="11" customWidth="1" style="229" min="12" max="12"/>
    <col width="16.71" customWidth="1" style="229" min="13" max="13"/>
    <col width="7.42" customWidth="1" style="230" min="14" max="14"/>
    <col width="6.85" customWidth="1" style="230" min="15" max="15"/>
    <col width="7.29" customWidth="1" style="230" min="16" max="16"/>
    <col width="9.140000000000001" customWidth="1" style="226" min="17" max="17"/>
    <col width="12.15" customWidth="1" style="226" min="18" max="18"/>
    <col width="18.42" customWidth="1" style="231" min="19" max="19"/>
    <col width="13.71" customWidth="1" style="232" min="20" max="20"/>
    <col width="18.71" customWidth="1" style="233" min="21" max="22"/>
    <col width="13.42" customWidth="1" style="234" min="23" max="23"/>
    <col width="16.43" customWidth="1" style="225" min="24" max="48"/>
    <col width="16.29" customWidth="1" style="225" min="49" max="49"/>
    <col width="19.29" customWidth="1" style="225" min="50" max="50"/>
    <col width="16.29" customWidth="1" style="225" min="51" max="16384"/>
  </cols>
  <sheetData>
    <row r="1" ht="39.75" customHeight="1" s="235">
      <c r="I1" s="236" t="n"/>
      <c r="J1" s="237" t="n"/>
    </row>
    <row r="2" ht="72" customHeight="1" s="235">
      <c r="B2" s="238" t="n"/>
      <c r="C2" s="238" t="n"/>
      <c r="D2" s="238" t="n"/>
      <c r="E2" s="239" t="inlineStr">
        <is>
          <t>LISTADO PARA EL PAGO DE UTILIDADES ANTICIPADAS III TRIMESTRE 2024</t>
        </is>
      </c>
      <c r="H2" s="240" t="n"/>
      <c r="I2" s="241" t="inlineStr">
        <is>
          <t xml:space="preserve">Monto A Distribuir </t>
        </is>
      </c>
      <c r="J2" s="242" t="n"/>
      <c r="K2" s="243" t="inlineStr">
        <is>
          <t xml:space="preserve">Suma del Salario Base de Calculo </t>
        </is>
      </c>
      <c r="L2" s="244" t="n"/>
      <c r="M2" s="241" t="inlineStr">
        <is>
          <t>Coeficiente de Utilidad a Distribuir</t>
        </is>
      </c>
      <c r="N2" s="245" t="n"/>
      <c r="O2" s="245" t="n"/>
      <c r="P2" s="245" t="n"/>
      <c r="Q2" s="246" t="n"/>
      <c r="R2" s="246" t="n"/>
      <c r="S2" s="246" t="n"/>
      <c r="T2" s="247" t="n"/>
      <c r="U2" s="248" t="n"/>
      <c r="V2" s="249" t="n"/>
      <c r="W2" s="250" t="n"/>
    </row>
    <row r="3" ht="29.25" customHeight="1" s="235">
      <c r="B3" s="251" t="n"/>
      <c r="C3" s="251" t="n"/>
      <c r="D3" s="251" t="n"/>
      <c r="F3" s="252" t="n"/>
      <c r="G3" s="253" t="n"/>
      <c r="H3" s="254" t="n"/>
      <c r="I3" s="255" t="n">
        <v>25248647.35</v>
      </c>
      <c r="J3" s="242" t="n"/>
      <c r="K3" s="256">
        <f>SUM(S6:S278)</f>
        <v/>
      </c>
      <c r="L3" s="244" t="n"/>
      <c r="M3" s="257">
        <f>I3/K3</f>
        <v/>
      </c>
      <c r="N3" s="245" t="n"/>
      <c r="O3" s="245" t="n"/>
      <c r="P3" s="245" t="n"/>
      <c r="Q3" s="246" t="n"/>
      <c r="R3" s="246" t="n"/>
      <c r="S3" s="246" t="n"/>
      <c r="T3" s="247" t="n"/>
      <c r="U3" s="248" t="n"/>
      <c r="V3" s="249" t="n"/>
      <c r="W3" s="250" t="n"/>
    </row>
    <row r="4" ht="28.5" customHeight="1" s="235">
      <c r="B4" s="258" t="inlineStr">
        <is>
          <t>No</t>
        </is>
      </c>
      <c r="C4" s="258" t="inlineStr">
        <is>
          <t>Código</t>
        </is>
      </c>
      <c r="D4" s="258" t="inlineStr">
        <is>
          <t>CI</t>
        </is>
      </c>
      <c r="E4" s="259" t="inlineStr">
        <is>
          <t xml:space="preserve">Nombre y Apellidos </t>
        </is>
      </c>
      <c r="F4" s="260" t="n"/>
      <c r="G4" s="261" t="inlineStr">
        <is>
          <t>Abril</t>
        </is>
      </c>
      <c r="H4" s="262" t="n"/>
      <c r="I4" s="261" t="inlineStr">
        <is>
          <t>Mayo</t>
        </is>
      </c>
      <c r="J4" s="262" t="n"/>
      <c r="K4" s="261" t="inlineStr">
        <is>
          <t>Junio</t>
        </is>
      </c>
      <c r="L4" s="262" t="n"/>
      <c r="M4" s="263" t="inlineStr">
        <is>
          <t>Salario Promedio del Trimestre</t>
        </is>
      </c>
      <c r="N4" s="261" t="inlineStr">
        <is>
          <t>Evaluación Desempeño</t>
        </is>
      </c>
      <c r="O4" s="264" t="n"/>
      <c r="P4" s="264" t="n"/>
      <c r="Q4" s="262" t="n"/>
      <c r="R4" s="265" t="inlineStr">
        <is>
          <t xml:space="preserve">Puntuación en Correspondencia con la Evaluación </t>
        </is>
      </c>
      <c r="S4" s="265" t="inlineStr">
        <is>
          <t xml:space="preserve">Salario Base de Calculo </t>
        </is>
      </c>
      <c r="T4" s="266" t="inlineStr">
        <is>
          <t>Coeficiente de Utilidad a Distribuir</t>
        </is>
      </c>
      <c r="U4" s="267" t="inlineStr">
        <is>
          <t xml:space="preserve">Monto a Pagar </t>
        </is>
      </c>
      <c r="V4" s="268" t="n"/>
      <c r="W4" s="269" t="n"/>
      <c r="X4" s="270" t="inlineStr">
        <is>
          <t>Devengado Mes SEPTIEMBRE</t>
        </is>
      </c>
      <c r="Y4" s="270" t="inlineStr">
        <is>
          <t>Devengado Utilidades III trimestre</t>
        </is>
      </c>
      <c r="Z4" s="271" t="inlineStr">
        <is>
          <t>Devengado Total</t>
        </is>
      </c>
      <c r="AA4" s="272" t="inlineStr">
        <is>
          <t>Seguridad Social Salario</t>
        </is>
      </c>
      <c r="AB4" s="273" t="n"/>
      <c r="AC4" s="274" t="inlineStr">
        <is>
          <t>Seguridad Social Mes</t>
        </is>
      </c>
      <c r="AD4" s="275" t="inlineStr">
        <is>
          <t>Seguridad Social Total</t>
        </is>
      </c>
      <c r="AE4" s="273" t="n"/>
      <c r="AF4" s="274" t="inlineStr">
        <is>
          <t>Seguridad Social Total</t>
        </is>
      </c>
      <c r="AG4" s="276" t="inlineStr">
        <is>
          <t>Diferencia</t>
        </is>
      </c>
      <c r="AH4" s="277" t="inlineStr">
        <is>
          <t>Impuestos sobre ingresos</t>
        </is>
      </c>
      <c r="AI4" s="244" t="n"/>
      <c r="AJ4" s="244" t="n"/>
      <c r="AK4" s="244" t="n"/>
      <c r="AL4" s="244" t="n"/>
      <c r="AM4" s="244" t="n"/>
      <c r="AN4" s="278" t="inlineStr">
        <is>
          <t>Impuestos sobre ingresos Mes</t>
        </is>
      </c>
      <c r="AO4" s="277" t="inlineStr">
        <is>
          <t>Impuestos sobre ingresos</t>
        </is>
      </c>
      <c r="AP4" s="244" t="n"/>
      <c r="AQ4" s="244" t="n"/>
      <c r="AR4" s="244" t="n"/>
      <c r="AS4" s="244" t="n"/>
      <c r="AT4" s="244" t="n"/>
      <c r="AU4" s="278" t="inlineStr">
        <is>
          <t>Impuestos sobre ingresos Total</t>
        </is>
      </c>
      <c r="AV4" s="278" t="inlineStr">
        <is>
          <t>Diferencia</t>
        </is>
      </c>
      <c r="AW4" s="279" t="inlineStr">
        <is>
          <t>Descuentos Resp Mat.</t>
        </is>
      </c>
      <c r="AX4" s="279" t="inlineStr">
        <is>
          <t>Neto a Cobrar</t>
        </is>
      </c>
      <c r="AY4" s="279" t="inlineStr">
        <is>
          <t>Firma</t>
        </is>
      </c>
    </row>
    <row r="5" ht="90" customHeight="1" s="235">
      <c r="B5" s="280" t="n"/>
      <c r="C5" s="280" t="n"/>
      <c r="D5" s="280" t="n"/>
      <c r="E5" s="280" t="n"/>
      <c r="F5" s="281" t="inlineStr">
        <is>
          <t>Escala Salarial</t>
        </is>
      </c>
      <c r="G5" s="263" t="inlineStr">
        <is>
          <t xml:space="preserve">Horas
Lab  </t>
        </is>
      </c>
      <c r="H5" s="263" t="inlineStr">
        <is>
          <t>Total</t>
        </is>
      </c>
      <c r="I5" s="263" t="inlineStr">
        <is>
          <t xml:space="preserve">Horas
Lab  </t>
        </is>
      </c>
      <c r="J5" s="263" t="inlineStr">
        <is>
          <t>Total</t>
        </is>
      </c>
      <c r="K5" s="263" t="inlineStr">
        <is>
          <t xml:space="preserve">Horas
Lab  </t>
        </is>
      </c>
      <c r="L5" s="263" t="inlineStr">
        <is>
          <t>Total</t>
        </is>
      </c>
      <c r="M5" s="280" t="n"/>
      <c r="N5" s="282" t="inlineStr">
        <is>
          <t>Abril</t>
        </is>
      </c>
      <c r="O5" s="282" t="inlineStr">
        <is>
          <t>Mayo</t>
        </is>
      </c>
      <c r="P5" s="282" t="inlineStr">
        <is>
          <t>Junio</t>
        </is>
      </c>
      <c r="Q5" s="265" t="inlineStr">
        <is>
          <t xml:space="preserve">Resultado Final del trimestre </t>
        </is>
      </c>
      <c r="R5" s="280" t="n"/>
      <c r="S5" s="280" t="n"/>
      <c r="T5" s="280" t="n"/>
      <c r="U5" s="280" t="n"/>
      <c r="V5" s="268" t="n"/>
      <c r="W5" s="269" t="n"/>
      <c r="X5" s="283" t="n"/>
      <c r="Y5" s="283" t="n"/>
      <c r="Z5" s="284" t="n"/>
      <c r="AA5" s="285" t="n">
        <v>0.05</v>
      </c>
      <c r="AB5" s="286" t="n">
        <v>0.1</v>
      </c>
      <c r="AC5" s="284" t="n"/>
      <c r="AD5" s="287" t="n">
        <v>0.05</v>
      </c>
      <c r="AE5" s="288" t="n">
        <v>0.1</v>
      </c>
      <c r="AF5" s="284" t="n"/>
      <c r="AG5" s="289" t="n"/>
      <c r="AH5" s="290" t="n">
        <v>0.03</v>
      </c>
      <c r="AI5" s="291" t="n">
        <v>0.05</v>
      </c>
      <c r="AJ5" s="292" t="n">
        <v>0.075</v>
      </c>
      <c r="AK5" s="291" t="n">
        <v>0.1</v>
      </c>
      <c r="AL5" s="291" t="n">
        <v>0.15</v>
      </c>
      <c r="AM5" s="293" t="n">
        <v>0.2</v>
      </c>
      <c r="AN5" s="289" t="n"/>
      <c r="AO5" s="294" t="n">
        <v>0.03</v>
      </c>
      <c r="AP5" s="295" t="n">
        <v>0.05</v>
      </c>
      <c r="AQ5" s="296" t="n">
        <v>0.075</v>
      </c>
      <c r="AR5" s="295" t="n">
        <v>0.1</v>
      </c>
      <c r="AS5" s="295" t="n">
        <v>0.15</v>
      </c>
      <c r="AT5" s="297" t="n">
        <v>0.2</v>
      </c>
      <c r="AU5" s="289" t="n"/>
      <c r="AV5" s="289" t="n"/>
      <c r="AW5" s="298" t="n"/>
      <c r="AX5" s="298" t="n"/>
      <c r="AY5" s="298" t="n"/>
    </row>
    <row r="6" ht="16.5" customHeight="1" s="235">
      <c r="B6" s="460" t="n">
        <v>1</v>
      </c>
      <c r="C6" s="461" t="inlineStr">
        <is>
          <t>0082</t>
        </is>
      </c>
      <c r="D6" s="461" t="inlineStr">
        <is>
          <t>63121215640</t>
        </is>
      </c>
      <c r="E6" s="461" t="inlineStr">
        <is>
          <t>ARTURO EVASIO SÁNCHEZ  MARTÍNEZ</t>
        </is>
      </c>
      <c r="F6" s="461" t="inlineStr">
        <is>
          <t>XVII</t>
        </is>
      </c>
      <c r="G6" s="460" t="n">
        <v>194</v>
      </c>
      <c r="H6" s="460" t="n">
        <v>9262.33</v>
      </c>
      <c r="I6" s="460" t="n">
        <v>193</v>
      </c>
      <c r="J6" s="460" t="n">
        <v>11499.38</v>
      </c>
      <c r="K6" s="460" t="n">
        <v>132</v>
      </c>
      <c r="L6" s="460" t="n">
        <v>6302.2</v>
      </c>
      <c r="M6" s="460" t="n">
        <v>9021.299999999999</v>
      </c>
      <c r="N6" s="462" t="n">
        <v>4</v>
      </c>
      <c r="O6" s="462" t="n">
        <v>4</v>
      </c>
      <c r="P6" s="462" t="n">
        <v>4</v>
      </c>
      <c r="Q6" s="463" t="n">
        <v>4</v>
      </c>
      <c r="R6" s="463" t="n">
        <v>4</v>
      </c>
      <c r="S6" s="463">
        <f>M6*R6</f>
        <v/>
      </c>
      <c r="T6" s="463">
        <f>I3/K3</f>
        <v/>
      </c>
      <c r="U6" s="463" t="n">
        <v>167260.07</v>
      </c>
      <c r="X6" s="463" t="n">
        <v>6302.2</v>
      </c>
      <c r="Y6" s="463">
        <f>U6</f>
        <v/>
      </c>
      <c r="Z6" s="463">
        <f>X6+Y6</f>
        <v/>
      </c>
      <c r="AA6" s="463">
        <f>IF(X6&lt;=15000,X6*AA$5,15000*AA$5)</f>
        <v/>
      </c>
      <c r="AB6" s="463">
        <f>IF(X6&lt;=15000,0,(X6-15000)*AB$5)</f>
        <v/>
      </c>
      <c r="AC6" s="463">
        <f>SUM(AA6:AB6)</f>
        <v/>
      </c>
      <c r="AD6" s="463">
        <f>IF(Z6&lt;=15000,Z6*AD$5,15000*AD$5)</f>
        <v/>
      </c>
      <c r="AE6" s="463">
        <f>IF(Z6&lt;=15000,0,(Z6-15000)*AE$5)</f>
        <v/>
      </c>
      <c r="AF6" s="463">
        <f>SUM(AD6:AE6)</f>
        <v/>
      </c>
      <c r="AG6" s="463">
        <f>SUM(AF6-AC6)</f>
        <v/>
      </c>
      <c r="AH6" s="463">
        <f>IF(X6&gt;3260,IF(X6&gt;9510,(9510-3260)*AH$5,(X6-3260)*AH$5),0)</f>
        <v/>
      </c>
      <c r="AI6" s="463">
        <f>IF(X6&gt;9510,IF(X6&gt;15000,(15000-9510)*AI$5,(X6-9510)*AI$5),0)</f>
        <v/>
      </c>
      <c r="AJ6" s="463">
        <f>IF(X6&gt;15000,IF(X6&gt;20000,(20000-15000)*AJ$5,(X6-15000)*AJ$5),0)</f>
        <v/>
      </c>
      <c r="AK6" s="463">
        <f>IF(X6&gt;20000,IF(X6&gt;25000,(25000-20000)*AK$5,(X6-20000)*AK$5),0)</f>
        <v/>
      </c>
      <c r="AL6" s="463">
        <f>IF(X6&gt;25000,IF(X6&gt;30000,(30000-25000)*AL$5,(X6-25000)*AL$5),0)</f>
        <v/>
      </c>
      <c r="AM6" s="463">
        <f>IF(X6&gt;30000,(X6-30000)*AM$5,0)</f>
        <v/>
      </c>
      <c r="AN6" s="463">
        <f>SUM(AH6:AM6)</f>
        <v/>
      </c>
      <c r="AO6" s="463">
        <f>IF(Z6&gt;3260,IF(Z6&gt;9510,(9510-3260)*AO$5,(Z6-3260)*AO$5),0)</f>
        <v/>
      </c>
      <c r="AP6" s="463">
        <f>IF(Z6&gt;9510,IF(Z6&gt;15000,(15000-9510)*AP$5,(Z6-9510)*AP$5),0)</f>
        <v/>
      </c>
      <c r="AQ6" s="463">
        <f>IF(Z6&gt;15000,IF(Z6&gt;20000,(20000-15000)*AQ$5,(Z6-15000)*AQ$5),0)</f>
        <v/>
      </c>
      <c r="AR6" s="463">
        <f>IF(Z6&gt;20000,IF(Z6&gt;25000,(25000-20000)*AR$5,(Z6-20000)*AR$5),0)</f>
        <v/>
      </c>
      <c r="AS6" s="463">
        <f>IF(Z6&gt;25000,IF(Z6&gt;30000,(30000-25000)*AS$5,(Z6-25000)*AS$5),0)</f>
        <v/>
      </c>
      <c r="AT6" s="463">
        <f>IF(Z6&gt;30000,(Z6-30000)*AT$5,0)</f>
        <v/>
      </c>
      <c r="AU6" s="463">
        <f>SUM(AO6:AT6)</f>
        <v/>
      </c>
      <c r="AV6" s="463">
        <f>AU6-AN6</f>
        <v/>
      </c>
      <c r="AW6" s="463" t="n"/>
      <c r="AX6" s="463">
        <f>Y6-AG6-AV6-AW6</f>
        <v/>
      </c>
      <c r="AY6" t="inlineStr">
        <is>
          <t>TM</t>
        </is>
      </c>
    </row>
    <row r="7" ht="16.5" customHeight="1" s="235">
      <c r="B7" s="460" t="n">
        <v>2</v>
      </c>
      <c r="C7" s="461" t="inlineStr">
        <is>
          <t>0030</t>
        </is>
      </c>
      <c r="D7" s="461" t="inlineStr">
        <is>
          <t>65012826774</t>
        </is>
      </c>
      <c r="E7" s="461" t="inlineStr">
        <is>
          <t>MARITZA MOYA CUELLAR</t>
        </is>
      </c>
      <c r="F7" s="461" t="inlineStr">
        <is>
          <t>X</t>
        </is>
      </c>
      <c r="G7" s="460" t="n">
        <v>194</v>
      </c>
      <c r="H7" s="460" t="n">
        <v>7023.08</v>
      </c>
      <c r="I7" s="460" t="n">
        <v>184</v>
      </c>
      <c r="J7" s="460" t="n">
        <v>7268.84</v>
      </c>
      <c r="K7" s="460" t="n">
        <v>176</v>
      </c>
      <c r="L7" s="460" t="n">
        <v>6371.46</v>
      </c>
      <c r="M7" s="460" t="n">
        <v>6887.79</v>
      </c>
      <c r="N7" s="462" t="n">
        <v>4</v>
      </c>
      <c r="O7" s="462" t="n">
        <v>4</v>
      </c>
      <c r="P7" s="462" t="n">
        <v>4</v>
      </c>
      <c r="Q7" s="463" t="n">
        <v>4</v>
      </c>
      <c r="R7" s="463" t="n">
        <v>4</v>
      </c>
      <c r="S7" s="463">
        <f>M7*R7</f>
        <v/>
      </c>
      <c r="T7" s="463">
        <f>I3/K3</f>
        <v/>
      </c>
      <c r="U7" s="463" t="n">
        <v>127703.59</v>
      </c>
      <c r="X7" s="463" t="n">
        <v>6371.46</v>
      </c>
      <c r="Y7" s="463">
        <f>U7</f>
        <v/>
      </c>
      <c r="Z7" s="463">
        <f>X7+Y7</f>
        <v/>
      </c>
      <c r="AA7" s="463">
        <f>IF(X7&lt;=15000,X7*AA$5,15000*AA$5)</f>
        <v/>
      </c>
      <c r="AB7" s="463">
        <f>IF(X7&lt;=15000,0,(X7-15000)*AB$5)</f>
        <v/>
      </c>
      <c r="AC7" s="463">
        <f>SUM(AA7:AB7)</f>
        <v/>
      </c>
      <c r="AD7" s="463">
        <f>IF(Z7&lt;=15000,Z7*AD$5,15000*AD$5)</f>
        <v/>
      </c>
      <c r="AE7" s="463">
        <f>IF(Z7&lt;=15000,0,(Z7-15000)*AE$5)</f>
        <v/>
      </c>
      <c r="AF7" s="463">
        <f>SUM(AD7:AE7)</f>
        <v/>
      </c>
      <c r="AG7" s="463">
        <f>SUM(AF7-AC7)</f>
        <v/>
      </c>
      <c r="AH7" s="463">
        <f>IF(X7&gt;3260,IF(X7&gt;9510,(9510-3260)*AH$5,(X7-3260)*AH$5),0)</f>
        <v/>
      </c>
      <c r="AI7" s="463">
        <f>IF(X7&gt;9510,IF(X7&gt;15000,(15000-9510)*AI$5,(X7-9510)*AI$5),0)</f>
        <v/>
      </c>
      <c r="AJ7" s="463">
        <f>IF(X7&gt;15000,IF(X7&gt;20000,(20000-15000)*AJ$5,(X7-15000)*AJ$5),0)</f>
        <v/>
      </c>
      <c r="AK7" s="463">
        <f>IF(X7&gt;20000,IF(X7&gt;25000,(25000-20000)*AK$5,(X7-20000)*AK$5),0)</f>
        <v/>
      </c>
      <c r="AL7" s="463">
        <f>IF(X7&gt;25000,IF(X7&gt;30000,(30000-25000)*AL$5,(X7-25000)*AL$5),0)</f>
        <v/>
      </c>
      <c r="AM7" s="463">
        <f>IF(X7&gt;30000,(X7-30000)*AM$5,0)</f>
        <v/>
      </c>
      <c r="AN7" s="463">
        <f>SUM(AH7:AM7)</f>
        <v/>
      </c>
      <c r="AO7" s="463">
        <f>IF(Z7&gt;3260,IF(Z7&gt;9510,(9510-3260)*AO$5,(Z7-3260)*AO$5),0)</f>
        <v/>
      </c>
      <c r="AP7" s="463">
        <f>IF(Z7&gt;9510,IF(Z7&gt;15000,(15000-9510)*AP$5,(Z7-9510)*AP$5),0)</f>
        <v/>
      </c>
      <c r="AQ7" s="463">
        <f>IF(Z7&gt;15000,IF(Z7&gt;20000,(20000-15000)*AQ$5,(Z7-15000)*AQ$5),0)</f>
        <v/>
      </c>
      <c r="AR7" s="463">
        <f>IF(Z7&gt;20000,IF(Z7&gt;25000,(25000-20000)*AR$5,(Z7-20000)*AR$5),0)</f>
        <v/>
      </c>
      <c r="AS7" s="463">
        <f>IF(Z7&gt;25000,IF(Z7&gt;30000,(30000-25000)*AS$5,(Z7-25000)*AS$5),0)</f>
        <v/>
      </c>
      <c r="AT7" s="463">
        <f>IF(Z7&gt;30000,(Z7-30000)*AT$5,0)</f>
        <v/>
      </c>
      <c r="AU7" s="463">
        <f>SUM(AO7:AT7)</f>
        <v/>
      </c>
      <c r="AV7" s="463">
        <f>AU7-AN7</f>
        <v/>
      </c>
      <c r="AW7" s="463" t="n"/>
      <c r="AX7" s="463">
        <f>Y7-AG7-AV7-AW7</f>
        <v/>
      </c>
      <c r="AY7" t="inlineStr">
        <is>
          <t>TM</t>
        </is>
      </c>
    </row>
    <row r="8" ht="16.5" customHeight="1" s="235">
      <c r="B8" s="460" t="n">
        <v>3</v>
      </c>
      <c r="C8" s="461" t="inlineStr">
        <is>
          <t>03177</t>
        </is>
      </c>
      <c r="D8" s="461" t="inlineStr">
        <is>
          <t>73082511608</t>
        </is>
      </c>
      <c r="E8" s="461" t="inlineStr">
        <is>
          <t>ALEXANDER CARDOSA SALAZAR</t>
        </is>
      </c>
      <c r="F8" s="461" t="inlineStr">
        <is>
          <t>X</t>
        </is>
      </c>
      <c r="G8" s="460" t="n">
        <v>0</v>
      </c>
      <c r="H8" s="460" t="n">
        <v>0</v>
      </c>
      <c r="I8" s="460" t="n">
        <v>0</v>
      </c>
      <c r="J8" s="460" t="n">
        <v>0</v>
      </c>
      <c r="K8" s="460" t="n">
        <v>88</v>
      </c>
      <c r="L8" s="460" t="n">
        <v>3185.73</v>
      </c>
      <c r="M8" s="460" t="n">
        <v>1061.91</v>
      </c>
      <c r="N8" s="462" t="n">
        <v>0</v>
      </c>
      <c r="O8" s="462" t="n">
        <v>0</v>
      </c>
      <c r="P8" s="462" t="n">
        <v>4</v>
      </c>
      <c r="Q8" s="463" t="n">
        <v>4</v>
      </c>
      <c r="R8" s="463" t="n">
        <v>4</v>
      </c>
      <c r="S8" s="463">
        <f>M8*R8</f>
        <v/>
      </c>
      <c r="T8" s="463">
        <f>I3/K3</f>
        <v/>
      </c>
      <c r="U8" s="463" t="n">
        <v>19688.41</v>
      </c>
      <c r="X8" s="463" t="n">
        <v>3185.73</v>
      </c>
      <c r="Y8" s="463">
        <f>U8</f>
        <v/>
      </c>
      <c r="Z8" s="463">
        <f>X8+Y8</f>
        <v/>
      </c>
      <c r="AA8" s="463">
        <f>IF(X8&lt;=15000,X8*AA$5,15000*AA$5)</f>
        <v/>
      </c>
      <c r="AB8" s="463">
        <f>IF(X8&lt;=15000,0,(X8-15000)*AB$5)</f>
        <v/>
      </c>
      <c r="AC8" s="463">
        <f>SUM(AA8:AB8)</f>
        <v/>
      </c>
      <c r="AD8" s="463">
        <f>IF(Z8&lt;=15000,Z8*AD$5,15000*AD$5)</f>
        <v/>
      </c>
      <c r="AE8" s="463">
        <f>IF(Z8&lt;=15000,0,(Z8-15000)*AE$5)</f>
        <v/>
      </c>
      <c r="AF8" s="463">
        <f>SUM(AD8:AE8)</f>
        <v/>
      </c>
      <c r="AG8" s="463">
        <f>SUM(AF8-AC8)</f>
        <v/>
      </c>
      <c r="AH8" s="463">
        <f>IF(X8&gt;3260,IF(X8&gt;9510,(9510-3260)*AH$5,(X8-3260)*AH$5),0)</f>
        <v/>
      </c>
      <c r="AI8" s="463">
        <f>IF(X8&gt;9510,IF(X8&gt;15000,(15000-9510)*AI$5,(X8-9510)*AI$5),0)</f>
        <v/>
      </c>
      <c r="AJ8" s="463">
        <f>IF(X8&gt;15000,IF(X8&gt;20000,(20000-15000)*AJ$5,(X8-15000)*AJ$5),0)</f>
        <v/>
      </c>
      <c r="AK8" s="463">
        <f>IF(X8&gt;20000,IF(X8&gt;25000,(25000-20000)*AK$5,(X8-20000)*AK$5),0)</f>
        <v/>
      </c>
      <c r="AL8" s="463">
        <f>IF(X8&gt;25000,IF(X8&gt;30000,(30000-25000)*AL$5,(X8-25000)*AL$5),0)</f>
        <v/>
      </c>
      <c r="AM8" s="463">
        <f>IF(X8&gt;30000,(X8-30000)*AM$5,0)</f>
        <v/>
      </c>
      <c r="AN8" s="463">
        <f>SUM(AH8:AM8)</f>
        <v/>
      </c>
      <c r="AO8" s="463">
        <f>IF(Z8&gt;3260,IF(Z8&gt;9510,(9510-3260)*AO$5,(Z8-3260)*AO$5),0)</f>
        <v/>
      </c>
      <c r="AP8" s="463">
        <f>IF(Z8&gt;9510,IF(Z8&gt;15000,(15000-9510)*AP$5,(Z8-9510)*AP$5),0)</f>
        <v/>
      </c>
      <c r="AQ8" s="463">
        <f>IF(Z8&gt;15000,IF(Z8&gt;20000,(20000-15000)*AQ$5,(Z8-15000)*AQ$5),0)</f>
        <v/>
      </c>
      <c r="AR8" s="463">
        <f>IF(Z8&gt;20000,IF(Z8&gt;25000,(25000-20000)*AR$5,(Z8-20000)*AR$5),0)</f>
        <v/>
      </c>
      <c r="AS8" s="463">
        <f>IF(Z8&gt;25000,IF(Z8&gt;30000,(30000-25000)*AS$5,(Z8-25000)*AS$5),0)</f>
        <v/>
      </c>
      <c r="AT8" s="463">
        <f>IF(Z8&gt;30000,(Z8-30000)*AT$5,0)</f>
        <v/>
      </c>
      <c r="AU8" s="463">
        <f>SUM(AO8:AT8)</f>
        <v/>
      </c>
      <c r="AV8" s="463">
        <f>AU8-AN8</f>
        <v/>
      </c>
      <c r="AW8" s="463" t="n"/>
      <c r="AX8" s="463">
        <f>Y8-AG8-AV8-AW8</f>
        <v/>
      </c>
      <c r="AY8" t="inlineStr">
        <is>
          <t>TM</t>
        </is>
      </c>
    </row>
    <row r="9" ht="16.5" customHeight="1" s="235">
      <c r="B9" s="460" t="n">
        <v>4</v>
      </c>
      <c r="C9" s="461" t="inlineStr">
        <is>
          <t>0365</t>
        </is>
      </c>
      <c r="D9" s="461" t="inlineStr">
        <is>
          <t>92082440121</t>
        </is>
      </c>
      <c r="E9" s="461" t="inlineStr">
        <is>
          <t>ONEDIS BASULTO HERNÁNDEZ</t>
        </is>
      </c>
      <c r="F9" s="461" t="inlineStr">
        <is>
          <t>XVI</t>
        </is>
      </c>
      <c r="G9" s="460" t="n">
        <v>194</v>
      </c>
      <c r="H9" s="460" t="n">
        <v>8855.190000000001</v>
      </c>
      <c r="I9" s="460" t="n">
        <v>193</v>
      </c>
      <c r="J9" s="460" t="n">
        <v>9220.360000000001</v>
      </c>
      <c r="K9" s="460" t="n">
        <v>176</v>
      </c>
      <c r="L9" s="460" t="n">
        <v>8033.58</v>
      </c>
      <c r="M9" s="460" t="n">
        <v>8703.040000000001</v>
      </c>
      <c r="N9" s="462" t="n">
        <v>4</v>
      </c>
      <c r="O9" s="462" t="n">
        <v>4</v>
      </c>
      <c r="P9" s="462" t="n">
        <v>4</v>
      </c>
      <c r="Q9" s="463" t="n">
        <v>4</v>
      </c>
      <c r="R9" s="463" t="n">
        <v>4</v>
      </c>
      <c r="S9" s="463">
        <f>M9*R9</f>
        <v/>
      </c>
      <c r="T9" s="463">
        <f>I3/K3</f>
        <v/>
      </c>
      <c r="U9" s="463" t="n">
        <v>161359.35</v>
      </c>
      <c r="X9" s="463" t="n">
        <v>8033.58</v>
      </c>
      <c r="Y9" s="463">
        <f>U9</f>
        <v/>
      </c>
      <c r="Z9" s="463">
        <f>X9+Y9</f>
        <v/>
      </c>
      <c r="AA9" s="463">
        <f>IF(X9&lt;=15000,X9*AA$5,15000*AA$5)</f>
        <v/>
      </c>
      <c r="AB9" s="463">
        <f>IF(X9&lt;=15000,0,(X9-15000)*AB$5)</f>
        <v/>
      </c>
      <c r="AC9" s="463">
        <f>SUM(AA9:AB9)</f>
        <v/>
      </c>
      <c r="AD9" s="463">
        <f>IF(Z9&lt;=15000,Z9*AD$5,15000*AD$5)</f>
        <v/>
      </c>
      <c r="AE9" s="463">
        <f>IF(Z9&lt;=15000,0,(Z9-15000)*AE$5)</f>
        <v/>
      </c>
      <c r="AF9" s="463">
        <f>SUM(AD9:AE9)</f>
        <v/>
      </c>
      <c r="AG9" s="463">
        <f>SUM(AF9-AC9)</f>
        <v/>
      </c>
      <c r="AH9" s="463">
        <f>IF(X9&gt;3260,IF(X9&gt;9510,(9510-3260)*AH$5,(X9-3260)*AH$5),0)</f>
        <v/>
      </c>
      <c r="AI9" s="463">
        <f>IF(X9&gt;9510,IF(X9&gt;15000,(15000-9510)*AI$5,(X9-9510)*AI$5),0)</f>
        <v/>
      </c>
      <c r="AJ9" s="463">
        <f>IF(X9&gt;15000,IF(X9&gt;20000,(20000-15000)*AJ$5,(X9-15000)*AJ$5),0)</f>
        <v/>
      </c>
      <c r="AK9" s="463">
        <f>IF(X9&gt;20000,IF(X9&gt;25000,(25000-20000)*AK$5,(X9-20000)*AK$5),0)</f>
        <v/>
      </c>
      <c r="AL9" s="463">
        <f>IF(X9&gt;25000,IF(X9&gt;30000,(30000-25000)*AL$5,(X9-25000)*AL$5),0)</f>
        <v/>
      </c>
      <c r="AM9" s="463">
        <f>IF(X9&gt;30000,(X9-30000)*AM$5,0)</f>
        <v/>
      </c>
      <c r="AN9" s="463">
        <f>SUM(AH9:AM9)</f>
        <v/>
      </c>
      <c r="AO9" s="463">
        <f>IF(Z9&gt;3260,IF(Z9&gt;9510,(9510-3260)*AO$5,(Z9-3260)*AO$5),0)</f>
        <v/>
      </c>
      <c r="AP9" s="463">
        <f>IF(Z9&gt;9510,IF(Z9&gt;15000,(15000-9510)*AP$5,(Z9-9510)*AP$5),0)</f>
        <v/>
      </c>
      <c r="AQ9" s="463">
        <f>IF(Z9&gt;15000,IF(Z9&gt;20000,(20000-15000)*AQ$5,(Z9-15000)*AQ$5),0)</f>
        <v/>
      </c>
      <c r="AR9" s="463">
        <f>IF(Z9&gt;20000,IF(Z9&gt;25000,(25000-20000)*AR$5,(Z9-20000)*AR$5),0)</f>
        <v/>
      </c>
      <c r="AS9" s="463">
        <f>IF(Z9&gt;25000,IF(Z9&gt;30000,(30000-25000)*AS$5,(Z9-25000)*AS$5),0)</f>
        <v/>
      </c>
      <c r="AT9" s="463">
        <f>IF(Z9&gt;30000,(Z9-30000)*AT$5,0)</f>
        <v/>
      </c>
      <c r="AU9" s="463">
        <f>SUM(AO9:AT9)</f>
        <v/>
      </c>
      <c r="AV9" s="463">
        <f>AU9-AN9</f>
        <v/>
      </c>
      <c r="AW9" s="463" t="n"/>
      <c r="AX9" s="463">
        <f>Y9-AG9-AV9-AW9</f>
        <v/>
      </c>
      <c r="AY9" t="inlineStr">
        <is>
          <t>TM</t>
        </is>
      </c>
    </row>
    <row r="10" ht="16.5" customHeight="1" s="235">
      <c r="B10" s="460" t="n">
        <v>5</v>
      </c>
      <c r="C10" s="461" t="inlineStr">
        <is>
          <t>0363</t>
        </is>
      </c>
      <c r="D10" s="461" t="inlineStr">
        <is>
          <t>81102406997</t>
        </is>
      </c>
      <c r="E10" s="461" t="inlineStr">
        <is>
          <t>DILENIA HIDALGO SUÁREZ</t>
        </is>
      </c>
      <c r="F10" s="461" t="inlineStr">
        <is>
          <t>IV</t>
        </is>
      </c>
      <c r="G10" s="460" t="n">
        <v>194</v>
      </c>
      <c r="H10" s="460" t="n">
        <v>5190.98</v>
      </c>
      <c r="I10" s="460" t="n">
        <v>193</v>
      </c>
      <c r="J10" s="460" t="n">
        <v>5405.04</v>
      </c>
      <c r="K10" s="460" t="n">
        <v>132</v>
      </c>
      <c r="L10" s="460" t="n">
        <v>4588.52</v>
      </c>
      <c r="M10" s="460" t="n">
        <v>5061.51</v>
      </c>
      <c r="N10" s="462" t="n">
        <v>4</v>
      </c>
      <c r="O10" s="462" t="n">
        <v>4</v>
      </c>
      <c r="P10" s="462" t="n">
        <v>4</v>
      </c>
      <c r="Q10" s="463" t="n">
        <v>4</v>
      </c>
      <c r="R10" s="463" t="n">
        <v>4</v>
      </c>
      <c r="S10" s="463">
        <f>M10*R10</f>
        <v/>
      </c>
      <c r="T10" s="463">
        <f>I3/K3</f>
        <v/>
      </c>
      <c r="U10" s="463" t="n">
        <v>93843.32000000001</v>
      </c>
      <c r="X10" s="463" t="n">
        <v>3532</v>
      </c>
      <c r="Y10" s="463">
        <f>U10</f>
        <v/>
      </c>
      <c r="Z10" s="463">
        <f>X10+Y10</f>
        <v/>
      </c>
      <c r="AA10" s="463">
        <f>IF(X10&lt;=15000,X10*AA$5,15000*AA$5)</f>
        <v/>
      </c>
      <c r="AB10" s="463">
        <f>IF(X10&lt;=15000,0,(X10-15000)*AB$5)</f>
        <v/>
      </c>
      <c r="AC10" s="463">
        <f>SUM(AA10:AB10)</f>
        <v/>
      </c>
      <c r="AD10" s="463">
        <f>IF(Z10&lt;=15000,Z10*AD$5,15000*AD$5)</f>
        <v/>
      </c>
      <c r="AE10" s="463">
        <f>IF(Z10&lt;=15000,0,(Z10-15000)*AE$5)</f>
        <v/>
      </c>
      <c r="AF10" s="463">
        <f>SUM(AD10:AE10)</f>
        <v/>
      </c>
      <c r="AG10" s="463">
        <f>SUM(AF10-AC10)</f>
        <v/>
      </c>
      <c r="AH10" s="463">
        <f>IF(X10&gt;3260,IF(X10&gt;9510,(9510-3260)*AH$5,(X10-3260)*AH$5),0)</f>
        <v/>
      </c>
      <c r="AI10" s="463">
        <f>IF(X10&gt;9510,IF(X10&gt;15000,(15000-9510)*AI$5,(X10-9510)*AI$5),0)</f>
        <v/>
      </c>
      <c r="AJ10" s="463">
        <f>IF(X10&gt;15000,IF(X10&gt;20000,(20000-15000)*AJ$5,(X10-15000)*AJ$5),0)</f>
        <v/>
      </c>
      <c r="AK10" s="463">
        <f>IF(X10&gt;20000,IF(X10&gt;25000,(25000-20000)*AK$5,(X10-20000)*AK$5),0)</f>
        <v/>
      </c>
      <c r="AL10" s="463">
        <f>IF(X10&gt;25000,IF(X10&gt;30000,(30000-25000)*AL$5,(X10-25000)*AL$5),0)</f>
        <v/>
      </c>
      <c r="AM10" s="463">
        <f>IF(X10&gt;30000,(X10-30000)*AM$5,0)</f>
        <v/>
      </c>
      <c r="AN10" s="463">
        <f>SUM(AH10:AM10)</f>
        <v/>
      </c>
      <c r="AO10" s="463">
        <f>IF(Z10&gt;3260,IF(Z10&gt;9510,(9510-3260)*AO$5,(Z10-3260)*AO$5),0)</f>
        <v/>
      </c>
      <c r="AP10" s="463">
        <f>IF(Z10&gt;9510,IF(Z10&gt;15000,(15000-9510)*AP$5,(Z10-9510)*AP$5),0)</f>
        <v/>
      </c>
      <c r="AQ10" s="463">
        <f>IF(Z10&gt;15000,IF(Z10&gt;20000,(20000-15000)*AQ$5,(Z10-15000)*AQ$5),0)</f>
        <v/>
      </c>
      <c r="AR10" s="463">
        <f>IF(Z10&gt;20000,IF(Z10&gt;25000,(25000-20000)*AR$5,(Z10-20000)*AR$5),0)</f>
        <v/>
      </c>
      <c r="AS10" s="463">
        <f>IF(Z10&gt;25000,IF(Z10&gt;30000,(30000-25000)*AS$5,(Z10-25000)*AS$5),0)</f>
        <v/>
      </c>
      <c r="AT10" s="463">
        <f>IF(Z10&gt;30000,(Z10-30000)*AT$5,0)</f>
        <v/>
      </c>
      <c r="AU10" s="463">
        <f>SUM(AO10:AT10)</f>
        <v/>
      </c>
      <c r="AV10" s="463">
        <f>AU10-AN10</f>
        <v/>
      </c>
      <c r="AW10" s="463" t="n"/>
      <c r="AX10" s="463">
        <f>Y10-AG10-AV10-AW10</f>
        <v/>
      </c>
      <c r="AY10" t="inlineStr">
        <is>
          <t>TM</t>
        </is>
      </c>
    </row>
    <row r="11" ht="16.5" customHeight="1" s="235">
      <c r="B11" s="460" t="n">
        <v>6</v>
      </c>
      <c r="C11" s="461" t="inlineStr">
        <is>
          <t>0309</t>
        </is>
      </c>
      <c r="D11" s="461" t="inlineStr">
        <is>
          <t>83070627289</t>
        </is>
      </c>
      <c r="E11" s="461" t="inlineStr">
        <is>
          <t>ERIK LÁZARO PRENDES LAGO</t>
        </is>
      </c>
      <c r="F11" s="461" t="inlineStr">
        <is>
          <t>X</t>
        </is>
      </c>
      <c r="G11" s="460" t="n">
        <v>194</v>
      </c>
      <c r="H11" s="460" t="n">
        <v>10397.48</v>
      </c>
      <c r="I11" s="460" t="n">
        <v>96</v>
      </c>
      <c r="J11" s="460" t="n">
        <v>3801.15</v>
      </c>
      <c r="K11" s="460" t="n">
        <v>176</v>
      </c>
      <c r="L11" s="460" t="n">
        <v>6371.46</v>
      </c>
      <c r="M11" s="460" t="n">
        <v>6856.7</v>
      </c>
      <c r="N11" s="462" t="n">
        <v>4</v>
      </c>
      <c r="O11" s="462" t="n">
        <v>4</v>
      </c>
      <c r="P11" s="462" t="n">
        <v>4</v>
      </c>
      <c r="Q11" s="463" t="n">
        <v>4</v>
      </c>
      <c r="R11" s="463" t="n">
        <v>4</v>
      </c>
      <c r="S11" s="463">
        <f>M11*R11</f>
        <v/>
      </c>
      <c r="T11" s="463">
        <f>I3/K3</f>
        <v/>
      </c>
      <c r="U11" s="463" t="n">
        <v>127127.04</v>
      </c>
      <c r="X11" s="463" t="n">
        <v>6371.46</v>
      </c>
      <c r="Y11" s="463">
        <f>U11</f>
        <v/>
      </c>
      <c r="Z11" s="463">
        <f>X11+Y11</f>
        <v/>
      </c>
      <c r="AA11" s="463">
        <f>IF(X11&lt;=15000,X11*AA$5,15000*AA$5)</f>
        <v/>
      </c>
      <c r="AB11" s="463">
        <f>IF(X11&lt;=15000,0,(X11-15000)*AB$5)</f>
        <v/>
      </c>
      <c r="AC11" s="463">
        <f>SUM(AA11:AB11)</f>
        <v/>
      </c>
      <c r="AD11" s="463">
        <f>IF(Z11&lt;=15000,Z11*AD$5,15000*AD$5)</f>
        <v/>
      </c>
      <c r="AE11" s="463">
        <f>IF(Z11&lt;=15000,0,(Z11-15000)*AE$5)</f>
        <v/>
      </c>
      <c r="AF11" s="463">
        <f>SUM(AD11:AE11)</f>
        <v/>
      </c>
      <c r="AG11" s="463">
        <f>SUM(AF11-AC11)</f>
        <v/>
      </c>
      <c r="AH11" s="463">
        <f>IF(X11&gt;3260,IF(X11&gt;9510,(9510-3260)*AH$5,(X11-3260)*AH$5),0)</f>
        <v/>
      </c>
      <c r="AI11" s="463">
        <f>IF(X11&gt;9510,IF(X11&gt;15000,(15000-9510)*AI$5,(X11-9510)*AI$5),0)</f>
        <v/>
      </c>
      <c r="AJ11" s="463">
        <f>IF(X11&gt;15000,IF(X11&gt;20000,(20000-15000)*AJ$5,(X11-15000)*AJ$5),0)</f>
        <v/>
      </c>
      <c r="AK11" s="463">
        <f>IF(X11&gt;20000,IF(X11&gt;25000,(25000-20000)*AK$5,(X11-20000)*AK$5),0)</f>
        <v/>
      </c>
      <c r="AL11" s="463">
        <f>IF(X11&gt;25000,IF(X11&gt;30000,(30000-25000)*AL$5,(X11-25000)*AL$5),0)</f>
        <v/>
      </c>
      <c r="AM11" s="463">
        <f>IF(X11&gt;30000,(X11-30000)*AM$5,0)</f>
        <v/>
      </c>
      <c r="AN11" s="463">
        <f>SUM(AH11:AM11)</f>
        <v/>
      </c>
      <c r="AO11" s="463">
        <f>IF(Z11&gt;3260,IF(Z11&gt;9510,(9510-3260)*AO$5,(Z11-3260)*AO$5),0)</f>
        <v/>
      </c>
      <c r="AP11" s="463">
        <f>IF(Z11&gt;9510,IF(Z11&gt;15000,(15000-9510)*AP$5,(Z11-9510)*AP$5),0)</f>
        <v/>
      </c>
      <c r="AQ11" s="463">
        <f>IF(Z11&gt;15000,IF(Z11&gt;20000,(20000-15000)*AQ$5,(Z11-15000)*AQ$5),0)</f>
        <v/>
      </c>
      <c r="AR11" s="463">
        <f>IF(Z11&gt;20000,IF(Z11&gt;25000,(25000-20000)*AR$5,(Z11-20000)*AR$5),0)</f>
        <v/>
      </c>
      <c r="AS11" s="463">
        <f>IF(Z11&gt;25000,IF(Z11&gt;30000,(30000-25000)*AS$5,(Z11-25000)*AS$5),0)</f>
        <v/>
      </c>
      <c r="AT11" s="463">
        <f>IF(Z11&gt;30000,(Z11-30000)*AT$5,0)</f>
        <v/>
      </c>
      <c r="AU11" s="463">
        <f>SUM(AO11:AT11)</f>
        <v/>
      </c>
      <c r="AV11" s="463">
        <f>AU11-AN11</f>
        <v/>
      </c>
      <c r="AW11" s="463" t="n"/>
      <c r="AX11" s="463">
        <f>Y11-AG11-AV11-AW11</f>
        <v/>
      </c>
      <c r="AY11" t="inlineStr">
        <is>
          <t>TM</t>
        </is>
      </c>
    </row>
    <row r="12" ht="16.5" customHeight="1" s="235">
      <c r="B12" s="460" t="n">
        <v>7</v>
      </c>
      <c r="C12" s="461" t="inlineStr">
        <is>
          <t>0093</t>
        </is>
      </c>
      <c r="D12" s="461" t="inlineStr">
        <is>
          <t>65111919779</t>
        </is>
      </c>
      <c r="E12" s="461" t="inlineStr">
        <is>
          <t>JANETT ADRIANA VÁZQUEZ  FANEGO</t>
        </is>
      </c>
      <c r="F12" s="461" t="inlineStr">
        <is>
          <t>X</t>
        </is>
      </c>
      <c r="G12" s="460" t="n">
        <v>194</v>
      </c>
      <c r="H12" s="460" t="n">
        <v>7023.08</v>
      </c>
      <c r="I12" s="460" t="n">
        <v>193</v>
      </c>
      <c r="J12" s="460" t="n">
        <v>7312.69</v>
      </c>
      <c r="K12" s="460" t="n">
        <v>176</v>
      </c>
      <c r="L12" s="460" t="n">
        <v>6371.46</v>
      </c>
      <c r="M12" s="460" t="n">
        <v>6902.41</v>
      </c>
      <c r="N12" s="462" t="n">
        <v>4</v>
      </c>
      <c r="O12" s="462" t="n">
        <v>4</v>
      </c>
      <c r="P12" s="462" t="n">
        <v>4</v>
      </c>
      <c r="Q12" s="463" t="n">
        <v>4</v>
      </c>
      <c r="R12" s="463" t="n">
        <v>4</v>
      </c>
      <c r="S12" s="463">
        <f>M12*R12</f>
        <v/>
      </c>
      <c r="T12" s="463">
        <f>I3/K3</f>
        <v/>
      </c>
      <c r="U12" s="463" t="n">
        <v>127974.59</v>
      </c>
      <c r="X12" s="463" t="n">
        <v>6371.46</v>
      </c>
      <c r="Y12" s="463">
        <f>U12</f>
        <v/>
      </c>
      <c r="Z12" s="463">
        <f>X12+Y12</f>
        <v/>
      </c>
      <c r="AA12" s="463">
        <f>IF(X12&lt;=15000,X12*AA$5,15000*AA$5)</f>
        <v/>
      </c>
      <c r="AB12" s="463">
        <f>IF(X12&lt;=15000,0,(X12-15000)*AB$5)</f>
        <v/>
      </c>
      <c r="AC12" s="463">
        <f>SUM(AA12:AB12)</f>
        <v/>
      </c>
      <c r="AD12" s="463">
        <f>IF(Z12&lt;=15000,Z12*AD$5,15000*AD$5)</f>
        <v/>
      </c>
      <c r="AE12" s="463">
        <f>IF(Z12&lt;=15000,0,(Z12-15000)*AE$5)</f>
        <v/>
      </c>
      <c r="AF12" s="463">
        <f>SUM(AD12:AE12)</f>
        <v/>
      </c>
      <c r="AG12" s="463">
        <f>SUM(AF12-AC12)</f>
        <v/>
      </c>
      <c r="AH12" s="463">
        <f>IF(X12&gt;3260,IF(X12&gt;9510,(9510-3260)*AH$5,(X12-3260)*AH$5),0)</f>
        <v/>
      </c>
      <c r="AI12" s="463">
        <f>IF(X12&gt;9510,IF(X12&gt;15000,(15000-9510)*AI$5,(X12-9510)*AI$5),0)</f>
        <v/>
      </c>
      <c r="AJ12" s="463">
        <f>IF(X12&gt;15000,IF(X12&gt;20000,(20000-15000)*AJ$5,(X12-15000)*AJ$5),0)</f>
        <v/>
      </c>
      <c r="AK12" s="463">
        <f>IF(X12&gt;20000,IF(X12&gt;25000,(25000-20000)*AK$5,(X12-20000)*AK$5),0)</f>
        <v/>
      </c>
      <c r="AL12" s="463">
        <f>IF(X12&gt;25000,IF(X12&gt;30000,(30000-25000)*AL$5,(X12-25000)*AL$5),0)</f>
        <v/>
      </c>
      <c r="AM12" s="463">
        <f>IF(X12&gt;30000,(X12-30000)*AM$5,0)</f>
        <v/>
      </c>
      <c r="AN12" s="463">
        <f>SUM(AH12:AM12)</f>
        <v/>
      </c>
      <c r="AO12" s="463">
        <f>IF(Z12&gt;3260,IF(Z12&gt;9510,(9510-3260)*AO$5,(Z12-3260)*AO$5),0)</f>
        <v/>
      </c>
      <c r="AP12" s="463">
        <f>IF(Z12&gt;9510,IF(Z12&gt;15000,(15000-9510)*AP$5,(Z12-9510)*AP$5),0)</f>
        <v/>
      </c>
      <c r="AQ12" s="463">
        <f>IF(Z12&gt;15000,IF(Z12&gt;20000,(20000-15000)*AQ$5,(Z12-15000)*AQ$5),0)</f>
        <v/>
      </c>
      <c r="AR12" s="463">
        <f>IF(Z12&gt;20000,IF(Z12&gt;25000,(25000-20000)*AR$5,(Z12-20000)*AR$5),0)</f>
        <v/>
      </c>
      <c r="AS12" s="463">
        <f>IF(Z12&gt;25000,IF(Z12&gt;30000,(30000-25000)*AS$5,(Z12-25000)*AS$5),0)</f>
        <v/>
      </c>
      <c r="AT12" s="463">
        <f>IF(Z12&gt;30000,(Z12-30000)*AT$5,0)</f>
        <v/>
      </c>
      <c r="AU12" s="463">
        <f>SUM(AO12:AT12)</f>
        <v/>
      </c>
      <c r="AV12" s="463">
        <f>AU12-AN12</f>
        <v/>
      </c>
      <c r="AW12" s="463" t="n"/>
      <c r="AX12" s="463">
        <f>Y12-AG12-AV12-AW12</f>
        <v/>
      </c>
      <c r="AY12" t="inlineStr">
        <is>
          <t>TM</t>
        </is>
      </c>
    </row>
    <row r="13" ht="16.5" customFormat="1" customHeight="1" s="299">
      <c r="B13" s="460" t="n">
        <v>8</v>
      </c>
      <c r="C13" s="461" t="inlineStr">
        <is>
          <t>0250</t>
        </is>
      </c>
      <c r="D13" s="461" t="inlineStr">
        <is>
          <t>92090230750</t>
        </is>
      </c>
      <c r="E13" s="461" t="inlineStr">
        <is>
          <t>ARIANNA PÉREZ  LLANO</t>
        </is>
      </c>
      <c r="F13" s="461" t="inlineStr">
        <is>
          <t>VI</t>
        </is>
      </c>
      <c r="G13" s="460" t="n">
        <v>194</v>
      </c>
      <c r="H13" s="460" t="n">
        <v>6005.25</v>
      </c>
      <c r="I13" s="460" t="n">
        <v>0</v>
      </c>
      <c r="J13" s="460" t="n">
        <v>0</v>
      </c>
      <c r="K13" s="460" t="n">
        <v>0</v>
      </c>
      <c r="L13" s="460" t="n">
        <v>0</v>
      </c>
      <c r="M13" s="460" t="n">
        <v>2001.75</v>
      </c>
      <c r="N13" s="462" t="n">
        <v>4</v>
      </c>
      <c r="O13" s="462" t="n">
        <v>0</v>
      </c>
      <c r="P13" s="462" t="n">
        <v>0</v>
      </c>
      <c r="Q13" s="463" t="n">
        <v>4</v>
      </c>
      <c r="R13" s="463" t="n">
        <v>4</v>
      </c>
      <c r="S13" s="463">
        <f>M13*R13</f>
        <v/>
      </c>
      <c r="T13" s="463">
        <f>I3/K3</f>
        <v/>
      </c>
      <c r="U13" s="463" t="n">
        <v>37113.57</v>
      </c>
      <c r="X13" s="463" t="n">
        <v>0</v>
      </c>
      <c r="Y13" s="463">
        <f>U13</f>
        <v/>
      </c>
      <c r="Z13" s="463">
        <f>X13+Y13</f>
        <v/>
      </c>
      <c r="AA13" s="463">
        <f>IF(X13&lt;=15000,X13*AA$5,15000*AA$5)</f>
        <v/>
      </c>
      <c r="AB13" s="463">
        <f>IF(X13&lt;=15000,0,(X13-15000)*AB$5)</f>
        <v/>
      </c>
      <c r="AC13" s="463">
        <f>SUM(AA13:AB13)</f>
        <v/>
      </c>
      <c r="AD13" s="463">
        <f>IF(Z13&lt;=15000,Z13*AD$5,15000*AD$5)</f>
        <v/>
      </c>
      <c r="AE13" s="463">
        <f>IF(Z13&lt;=15000,0,(Z13-15000)*AE$5)</f>
        <v/>
      </c>
      <c r="AF13" s="463">
        <f>SUM(AD13:AE13)</f>
        <v/>
      </c>
      <c r="AG13" s="463">
        <f>SUM(AF13-AC13)</f>
        <v/>
      </c>
      <c r="AH13" s="463">
        <f>IF(X13&gt;3260,IF(X13&gt;9510,(9510-3260)*AH$5,(X13-3260)*AH$5),0)</f>
        <v/>
      </c>
      <c r="AI13" s="463">
        <f>IF(X13&gt;9510,IF(X13&gt;15000,(15000-9510)*AI$5,(X13-9510)*AI$5),0)</f>
        <v/>
      </c>
      <c r="AJ13" s="463">
        <f>IF(X13&gt;15000,IF(X13&gt;20000,(20000-15000)*AJ$5,(X13-15000)*AJ$5),0)</f>
        <v/>
      </c>
      <c r="AK13" s="463">
        <f>IF(X13&gt;20000,IF(X13&gt;25000,(25000-20000)*AK$5,(X13-20000)*AK$5),0)</f>
        <v/>
      </c>
      <c r="AL13" s="463">
        <f>IF(X13&gt;25000,IF(X13&gt;30000,(30000-25000)*AL$5,(X13-25000)*AL$5),0)</f>
        <v/>
      </c>
      <c r="AM13" s="463">
        <f>IF(X13&gt;30000,(X13-30000)*AM$5,0)</f>
        <v/>
      </c>
      <c r="AN13" s="463">
        <f>SUM(AH13:AM13)</f>
        <v/>
      </c>
      <c r="AO13" s="463">
        <f>IF(Z13&gt;3260,IF(Z13&gt;9510,(9510-3260)*AO$5,(Z13-3260)*AO$5),0)</f>
        <v/>
      </c>
      <c r="AP13" s="463">
        <f>IF(Z13&gt;9510,IF(Z13&gt;15000,(15000-9510)*AP$5,(Z13-9510)*AP$5),0)</f>
        <v/>
      </c>
      <c r="AQ13" s="463">
        <f>IF(Z13&gt;15000,IF(Z13&gt;20000,(20000-15000)*AQ$5,(Z13-15000)*AQ$5),0)</f>
        <v/>
      </c>
      <c r="AR13" s="463">
        <f>IF(Z13&gt;20000,IF(Z13&gt;25000,(25000-20000)*AR$5,(Z13-20000)*AR$5),0)</f>
        <v/>
      </c>
      <c r="AS13" s="463">
        <f>IF(Z13&gt;25000,IF(Z13&gt;30000,(30000-25000)*AS$5,(Z13-25000)*AS$5),0)</f>
        <v/>
      </c>
      <c r="AT13" s="463">
        <f>IF(Z13&gt;30000,(Z13-30000)*AT$5,0)</f>
        <v/>
      </c>
      <c r="AU13" s="463">
        <f>SUM(AO13:AT13)</f>
        <v/>
      </c>
      <c r="AV13" s="463">
        <f>AU13-AN13</f>
        <v/>
      </c>
      <c r="AW13" s="463" t="n"/>
      <c r="AX13" s="463">
        <f>Y13-AG13-AV13-AW13</f>
        <v/>
      </c>
      <c r="AY13" t="inlineStr">
        <is>
          <t>TM</t>
        </is>
      </c>
    </row>
    <row r="14" ht="16.5" customHeight="1" s="235">
      <c r="B14" s="460" t="n">
        <v>9</v>
      </c>
      <c r="C14" s="461" t="inlineStr">
        <is>
          <t>03167</t>
        </is>
      </c>
      <c r="D14" s="461" t="inlineStr">
        <is>
          <t>91081528498</t>
        </is>
      </c>
      <c r="E14" s="461" t="inlineStr">
        <is>
          <t>JESSICA DE LAS MERCEDES DEL PESO ZAMBRANO</t>
        </is>
      </c>
      <c r="F14" s="461" t="inlineStr">
        <is>
          <t>VI</t>
        </is>
      </c>
      <c r="G14" s="460" t="n">
        <v>0</v>
      </c>
      <c r="H14" s="460" t="n">
        <v>0</v>
      </c>
      <c r="I14" s="460" t="n">
        <v>132</v>
      </c>
      <c r="J14" s="460" t="n">
        <v>4086.04</v>
      </c>
      <c r="K14" s="460" t="n">
        <v>176</v>
      </c>
      <c r="L14" s="460" t="n">
        <v>5448.06</v>
      </c>
      <c r="M14" s="460" t="n">
        <v>3178.03</v>
      </c>
      <c r="N14" s="462" t="n">
        <v>0</v>
      </c>
      <c r="O14" s="462" t="n">
        <v>4</v>
      </c>
      <c r="P14" s="462" t="n">
        <v>4</v>
      </c>
      <c r="Q14" s="463" t="n">
        <v>4</v>
      </c>
      <c r="R14" s="463" t="n">
        <v>4</v>
      </c>
      <c r="S14" s="463">
        <f>M14*R14</f>
        <v/>
      </c>
      <c r="T14" s="463">
        <f>I3/K3</f>
        <v/>
      </c>
      <c r="U14" s="463" t="n">
        <v>58922.53</v>
      </c>
      <c r="X14" s="463" t="n">
        <v>5448.06</v>
      </c>
      <c r="Y14" s="463">
        <f>U14</f>
        <v/>
      </c>
      <c r="Z14" s="463">
        <f>X14+Y14</f>
        <v/>
      </c>
      <c r="AA14" s="463">
        <f>IF(X14&lt;=15000,X14*AA$5,15000*AA$5)</f>
        <v/>
      </c>
      <c r="AB14" s="463">
        <f>IF(X14&lt;=15000,0,(X14-15000)*AB$5)</f>
        <v/>
      </c>
      <c r="AC14" s="463">
        <f>SUM(AA14:AB14)</f>
        <v/>
      </c>
      <c r="AD14" s="463">
        <f>IF(Z14&lt;=15000,Z14*AD$5,15000*AD$5)</f>
        <v/>
      </c>
      <c r="AE14" s="463">
        <f>IF(Z14&lt;=15000,0,(Z14-15000)*AE$5)</f>
        <v/>
      </c>
      <c r="AF14" s="463">
        <f>SUM(AD14:AE14)</f>
        <v/>
      </c>
      <c r="AG14" s="463">
        <f>SUM(AF14-AC14)</f>
        <v/>
      </c>
      <c r="AH14" s="463">
        <f>IF(X14&gt;3260,IF(X14&gt;9510,(9510-3260)*AH$5,(X14-3260)*AH$5),0)</f>
        <v/>
      </c>
      <c r="AI14" s="463">
        <f>IF(X14&gt;9510,IF(X14&gt;15000,(15000-9510)*AI$5,(X14-9510)*AI$5),0)</f>
        <v/>
      </c>
      <c r="AJ14" s="463">
        <f>IF(X14&gt;15000,IF(X14&gt;20000,(20000-15000)*AJ$5,(X14-15000)*AJ$5),0)</f>
        <v/>
      </c>
      <c r="AK14" s="463">
        <f>IF(X14&gt;20000,IF(X14&gt;25000,(25000-20000)*AK$5,(X14-20000)*AK$5),0)</f>
        <v/>
      </c>
      <c r="AL14" s="463">
        <f>IF(X14&gt;25000,IF(X14&gt;30000,(30000-25000)*AL$5,(X14-25000)*AL$5),0)</f>
        <v/>
      </c>
      <c r="AM14" s="463">
        <f>IF(X14&gt;30000,(X14-30000)*AM$5,0)</f>
        <v/>
      </c>
      <c r="AN14" s="463">
        <f>SUM(AH14:AM14)</f>
        <v/>
      </c>
      <c r="AO14" s="463">
        <f>IF(Z14&gt;3260,IF(Z14&gt;9510,(9510-3260)*AO$5,(Z14-3260)*AO$5),0)</f>
        <v/>
      </c>
      <c r="AP14" s="463">
        <f>IF(Z14&gt;9510,IF(Z14&gt;15000,(15000-9510)*AP$5,(Z14-9510)*AP$5),0)</f>
        <v/>
      </c>
      <c r="AQ14" s="463">
        <f>IF(Z14&gt;15000,IF(Z14&gt;20000,(20000-15000)*AQ$5,(Z14-15000)*AQ$5),0)</f>
        <v/>
      </c>
      <c r="AR14" s="463">
        <f>IF(Z14&gt;20000,IF(Z14&gt;25000,(25000-20000)*AR$5,(Z14-20000)*AR$5),0)</f>
        <v/>
      </c>
      <c r="AS14" s="463">
        <f>IF(Z14&gt;25000,IF(Z14&gt;30000,(30000-25000)*AS$5,(Z14-25000)*AS$5),0)</f>
        <v/>
      </c>
      <c r="AT14" s="463">
        <f>IF(Z14&gt;30000,(Z14-30000)*AT$5,0)</f>
        <v/>
      </c>
      <c r="AU14" s="463">
        <f>SUM(AO14:AT14)</f>
        <v/>
      </c>
      <c r="AV14" s="463">
        <f>AU14-AN14</f>
        <v/>
      </c>
      <c r="AW14" s="463" t="n"/>
      <c r="AX14" s="463">
        <f>Y14-AG14-AV14-AW14</f>
        <v/>
      </c>
      <c r="AY14" t="inlineStr">
        <is>
          <t>TM</t>
        </is>
      </c>
    </row>
    <row r="15" ht="16.5" customHeight="1" s="235">
      <c r="B15" s="460" t="n">
        <v>10</v>
      </c>
      <c r="C15" s="461" t="inlineStr">
        <is>
          <t>0399</t>
        </is>
      </c>
      <c r="D15" s="461" t="inlineStr">
        <is>
          <t>96040706757</t>
        </is>
      </c>
      <c r="E15" s="461" t="inlineStr">
        <is>
          <t>ADRIANA VALERA CORREA</t>
        </is>
      </c>
      <c r="F15" s="461" t="inlineStr">
        <is>
          <t>XIV</t>
        </is>
      </c>
      <c r="G15" s="460" t="n">
        <v>194</v>
      </c>
      <c r="H15" s="460" t="n">
        <v>8040.92</v>
      </c>
      <c r="I15" s="460" t="n">
        <v>202</v>
      </c>
      <c r="J15" s="460" t="n">
        <v>8745.540000000001</v>
      </c>
      <c r="K15" s="460" t="n">
        <v>176</v>
      </c>
      <c r="L15" s="460" t="n">
        <v>7294.86</v>
      </c>
      <c r="M15" s="460" t="n">
        <v>8027.11</v>
      </c>
      <c r="N15" s="462" t="n">
        <v>4</v>
      </c>
      <c r="O15" s="462" t="n">
        <v>4</v>
      </c>
      <c r="P15" s="462" t="n">
        <v>4</v>
      </c>
      <c r="Q15" s="463" t="n">
        <v>4</v>
      </c>
      <c r="R15" s="463" t="n">
        <v>4</v>
      </c>
      <c r="S15" s="463">
        <f>M15*R15</f>
        <v/>
      </c>
      <c r="T15" s="463">
        <f>I3/K3</f>
        <v/>
      </c>
      <c r="U15" s="463" t="n">
        <v>148827.1</v>
      </c>
      <c r="X15" s="463" t="n">
        <v>7294.86</v>
      </c>
      <c r="Y15" s="463">
        <f>U15</f>
        <v/>
      </c>
      <c r="Z15" s="463">
        <f>X15+Y15</f>
        <v/>
      </c>
      <c r="AA15" s="463">
        <f>IF(X15&lt;=15000,X15*AA$5,15000*AA$5)</f>
        <v/>
      </c>
      <c r="AB15" s="463">
        <f>IF(X15&lt;=15000,0,(X15-15000)*AB$5)</f>
        <v/>
      </c>
      <c r="AC15" s="463">
        <f>SUM(AA15:AB15)</f>
        <v/>
      </c>
      <c r="AD15" s="463">
        <f>IF(Z15&lt;=15000,Z15*AD$5,15000*AD$5)</f>
        <v/>
      </c>
      <c r="AE15" s="463">
        <f>IF(Z15&lt;=15000,0,(Z15-15000)*AE$5)</f>
        <v/>
      </c>
      <c r="AF15" s="463">
        <f>SUM(AD15:AE15)</f>
        <v/>
      </c>
      <c r="AG15" s="463">
        <f>SUM(AF15-AC15)</f>
        <v/>
      </c>
      <c r="AH15" s="463">
        <f>IF(X15&gt;3260,IF(X15&gt;9510,(9510-3260)*AH$5,(X15-3260)*AH$5),0)</f>
        <v/>
      </c>
      <c r="AI15" s="463">
        <f>IF(X15&gt;9510,IF(X15&gt;15000,(15000-9510)*AI$5,(X15-9510)*AI$5),0)</f>
        <v/>
      </c>
      <c r="AJ15" s="463">
        <f>IF(X15&gt;15000,IF(X15&gt;20000,(20000-15000)*AJ$5,(X15-15000)*AJ$5),0)</f>
        <v/>
      </c>
      <c r="AK15" s="463">
        <f>IF(X15&gt;20000,IF(X15&gt;25000,(25000-20000)*AK$5,(X15-20000)*AK$5),0)</f>
        <v/>
      </c>
      <c r="AL15" s="463">
        <f>IF(X15&gt;25000,IF(X15&gt;30000,(30000-25000)*AL$5,(X15-25000)*AL$5),0)</f>
        <v/>
      </c>
      <c r="AM15" s="463">
        <f>IF(X15&gt;30000,(X15-30000)*AM$5,0)</f>
        <v/>
      </c>
      <c r="AN15" s="463">
        <f>SUM(AH15:AM15)</f>
        <v/>
      </c>
      <c r="AO15" s="463">
        <f>IF(Z15&gt;3260,IF(Z15&gt;9510,(9510-3260)*AO$5,(Z15-3260)*AO$5),0)</f>
        <v/>
      </c>
      <c r="AP15" s="463">
        <f>IF(Z15&gt;9510,IF(Z15&gt;15000,(15000-9510)*AP$5,(Z15-9510)*AP$5),0)</f>
        <v/>
      </c>
      <c r="AQ15" s="463">
        <f>IF(Z15&gt;15000,IF(Z15&gt;20000,(20000-15000)*AQ$5,(Z15-15000)*AQ$5),0)</f>
        <v/>
      </c>
      <c r="AR15" s="463">
        <f>IF(Z15&gt;20000,IF(Z15&gt;25000,(25000-20000)*AR$5,(Z15-20000)*AR$5),0)</f>
        <v/>
      </c>
      <c r="AS15" s="463">
        <f>IF(Z15&gt;25000,IF(Z15&gt;30000,(30000-25000)*AS$5,(Z15-25000)*AS$5),0)</f>
        <v/>
      </c>
      <c r="AT15" s="463">
        <f>IF(Z15&gt;30000,(Z15-30000)*AT$5,0)</f>
        <v/>
      </c>
      <c r="AU15" s="463">
        <f>SUM(AO15:AT15)</f>
        <v/>
      </c>
      <c r="AV15" s="463">
        <f>AU15-AN15</f>
        <v/>
      </c>
      <c r="AW15" s="463" t="n"/>
      <c r="AX15" s="463">
        <f>Y15-AG15-AV15-AW15</f>
        <v/>
      </c>
      <c r="AY15" t="inlineStr">
        <is>
          <t>TM</t>
        </is>
      </c>
    </row>
    <row r="16" ht="16.5" customHeight="1" s="235">
      <c r="B16" s="460" t="n">
        <v>11</v>
      </c>
      <c r="C16" s="461" t="inlineStr">
        <is>
          <t>0089</t>
        </is>
      </c>
      <c r="D16" s="461" t="inlineStr">
        <is>
          <t>80091007502</t>
        </is>
      </c>
      <c r="E16" s="461" t="inlineStr">
        <is>
          <t>EDGAR SÁNCHEZ  OLIVA</t>
        </is>
      </c>
      <c r="F16" s="461" t="inlineStr">
        <is>
          <t>X</t>
        </is>
      </c>
      <c r="G16" s="460" t="n">
        <v>194</v>
      </c>
      <c r="H16" s="460" t="n">
        <v>7023.08</v>
      </c>
      <c r="I16" s="460" t="n">
        <v>193</v>
      </c>
      <c r="J16" s="460" t="n">
        <v>7312.69</v>
      </c>
      <c r="K16" s="460" t="n">
        <v>176</v>
      </c>
      <c r="L16" s="460" t="n">
        <v>6371.46</v>
      </c>
      <c r="M16" s="460" t="n">
        <v>6902.41</v>
      </c>
      <c r="N16" s="462" t="n">
        <v>4</v>
      </c>
      <c r="O16" s="462" t="n">
        <v>4</v>
      </c>
      <c r="P16" s="462" t="n">
        <v>4</v>
      </c>
      <c r="Q16" s="463" t="n">
        <v>4</v>
      </c>
      <c r="R16" s="463" t="n">
        <v>4</v>
      </c>
      <c r="S16" s="463">
        <f>M16*R16</f>
        <v/>
      </c>
      <c r="T16" s="463">
        <f>I3/K3</f>
        <v/>
      </c>
      <c r="U16" s="463" t="n">
        <v>127974.59</v>
      </c>
      <c r="X16" s="463" t="n">
        <v>6371.46</v>
      </c>
      <c r="Y16" s="463">
        <f>U16</f>
        <v/>
      </c>
      <c r="Z16" s="463">
        <f>X16+Y16</f>
        <v/>
      </c>
      <c r="AA16" s="463">
        <f>IF(X16&lt;=15000,X16*AA$5,15000*AA$5)</f>
        <v/>
      </c>
      <c r="AB16" s="463">
        <f>IF(X16&lt;=15000,0,(X16-15000)*AB$5)</f>
        <v/>
      </c>
      <c r="AC16" s="463">
        <f>SUM(AA16:AB16)</f>
        <v/>
      </c>
      <c r="AD16" s="463">
        <f>IF(Z16&lt;=15000,Z16*AD$5,15000*AD$5)</f>
        <v/>
      </c>
      <c r="AE16" s="463">
        <f>IF(Z16&lt;=15000,0,(Z16-15000)*AE$5)</f>
        <v/>
      </c>
      <c r="AF16" s="463">
        <f>SUM(AD16:AE16)</f>
        <v/>
      </c>
      <c r="AG16" s="463">
        <f>SUM(AF16-AC16)</f>
        <v/>
      </c>
      <c r="AH16" s="463">
        <f>IF(X16&gt;3260,IF(X16&gt;9510,(9510-3260)*AH$5,(X16-3260)*AH$5),0)</f>
        <v/>
      </c>
      <c r="AI16" s="463">
        <f>IF(X16&gt;9510,IF(X16&gt;15000,(15000-9510)*AI$5,(X16-9510)*AI$5),0)</f>
        <v/>
      </c>
      <c r="AJ16" s="463">
        <f>IF(X16&gt;15000,IF(X16&gt;20000,(20000-15000)*AJ$5,(X16-15000)*AJ$5),0)</f>
        <v/>
      </c>
      <c r="AK16" s="463">
        <f>IF(X16&gt;20000,IF(X16&gt;25000,(25000-20000)*AK$5,(X16-20000)*AK$5),0)</f>
        <v/>
      </c>
      <c r="AL16" s="463">
        <f>IF(X16&gt;25000,IF(X16&gt;30000,(30000-25000)*AL$5,(X16-25000)*AL$5),0)</f>
        <v/>
      </c>
      <c r="AM16" s="463">
        <f>IF(X16&gt;30000,(X16-30000)*AM$5,0)</f>
        <v/>
      </c>
      <c r="AN16" s="463">
        <f>SUM(AH16:AM16)</f>
        <v/>
      </c>
      <c r="AO16" s="463">
        <f>IF(Z16&gt;3260,IF(Z16&gt;9510,(9510-3260)*AO$5,(Z16-3260)*AO$5),0)</f>
        <v/>
      </c>
      <c r="AP16" s="463">
        <f>IF(Z16&gt;9510,IF(Z16&gt;15000,(15000-9510)*AP$5,(Z16-9510)*AP$5),0)</f>
        <v/>
      </c>
      <c r="AQ16" s="463">
        <f>IF(Z16&gt;15000,IF(Z16&gt;20000,(20000-15000)*AQ$5,(Z16-15000)*AQ$5),0)</f>
        <v/>
      </c>
      <c r="AR16" s="463">
        <f>IF(Z16&gt;20000,IF(Z16&gt;25000,(25000-20000)*AR$5,(Z16-20000)*AR$5),0)</f>
        <v/>
      </c>
      <c r="AS16" s="463">
        <f>IF(Z16&gt;25000,IF(Z16&gt;30000,(30000-25000)*AS$5,(Z16-25000)*AS$5),0)</f>
        <v/>
      </c>
      <c r="AT16" s="463">
        <f>IF(Z16&gt;30000,(Z16-30000)*AT$5,0)</f>
        <v/>
      </c>
      <c r="AU16" s="463">
        <f>SUM(AO16:AT16)</f>
        <v/>
      </c>
      <c r="AV16" s="463">
        <f>AU16-AN16</f>
        <v/>
      </c>
      <c r="AW16" s="463" t="n"/>
      <c r="AX16" s="463">
        <f>Y16-AG16-AV16-AW16</f>
        <v/>
      </c>
      <c r="AY16" t="inlineStr">
        <is>
          <t>TM</t>
        </is>
      </c>
    </row>
    <row r="17" ht="16.5" customFormat="1" customHeight="1" s="299">
      <c r="B17" s="460" t="n">
        <v>12</v>
      </c>
      <c r="C17" s="461" t="inlineStr">
        <is>
          <t>0029</t>
        </is>
      </c>
      <c r="D17" s="461" t="inlineStr">
        <is>
          <t>85022805459</t>
        </is>
      </c>
      <c r="E17" s="461" t="inlineStr">
        <is>
          <t>CLAUDIA LINARES  SOSA</t>
        </is>
      </c>
      <c r="F17" s="461" t="inlineStr">
        <is>
          <t>XVI</t>
        </is>
      </c>
      <c r="G17" s="460" t="n">
        <v>194</v>
      </c>
      <c r="H17" s="460" t="n">
        <v>8855.190000000001</v>
      </c>
      <c r="I17" s="460" t="n">
        <v>193</v>
      </c>
      <c r="J17" s="460" t="n">
        <v>9220.360000000001</v>
      </c>
      <c r="K17" s="460" t="n">
        <v>124</v>
      </c>
      <c r="L17" s="460" t="n">
        <v>8186.8</v>
      </c>
      <c r="M17" s="460" t="n">
        <v>8754.120000000001</v>
      </c>
      <c r="N17" s="462" t="n">
        <v>4</v>
      </c>
      <c r="O17" s="462" t="n">
        <v>4</v>
      </c>
      <c r="P17" s="462" t="n">
        <v>4</v>
      </c>
      <c r="Q17" s="463" t="n">
        <v>4</v>
      </c>
      <c r="R17" s="463" t="n">
        <v>4</v>
      </c>
      <c r="S17" s="463">
        <f>M17*R17</f>
        <v/>
      </c>
      <c r="T17" s="463">
        <f>I3/K3</f>
        <v/>
      </c>
      <c r="U17" s="463" t="n">
        <v>162306.28</v>
      </c>
      <c r="X17" s="463" t="n">
        <v>5660.02</v>
      </c>
      <c r="Y17" s="463">
        <f>U17</f>
        <v/>
      </c>
      <c r="Z17" s="463">
        <f>X17+Y17</f>
        <v/>
      </c>
      <c r="AA17" s="463">
        <f>IF(X17&lt;=15000,X17*AA$5,15000*AA$5)</f>
        <v/>
      </c>
      <c r="AB17" s="463">
        <f>IF(X17&lt;=15000,0,(X17-15000)*AB$5)</f>
        <v/>
      </c>
      <c r="AC17" s="463">
        <f>SUM(AA17:AB17)</f>
        <v/>
      </c>
      <c r="AD17" s="463">
        <f>IF(Z17&lt;=15000,Z17*AD$5,15000*AD$5)</f>
        <v/>
      </c>
      <c r="AE17" s="463">
        <f>IF(Z17&lt;=15000,0,(Z17-15000)*AE$5)</f>
        <v/>
      </c>
      <c r="AF17" s="463">
        <f>SUM(AD17:AE17)</f>
        <v/>
      </c>
      <c r="AG17" s="463">
        <f>SUM(AF17-AC17)</f>
        <v/>
      </c>
      <c r="AH17" s="463">
        <f>IF(X17&gt;3260,IF(X17&gt;9510,(9510-3260)*AH$5,(X17-3260)*AH$5),0)</f>
        <v/>
      </c>
      <c r="AI17" s="463">
        <f>IF(X17&gt;9510,IF(X17&gt;15000,(15000-9510)*AI$5,(X17-9510)*AI$5),0)</f>
        <v/>
      </c>
      <c r="AJ17" s="463">
        <f>IF(X17&gt;15000,IF(X17&gt;20000,(20000-15000)*AJ$5,(X17-15000)*AJ$5),0)</f>
        <v/>
      </c>
      <c r="AK17" s="463">
        <f>IF(X17&gt;20000,IF(X17&gt;25000,(25000-20000)*AK$5,(X17-20000)*AK$5),0)</f>
        <v/>
      </c>
      <c r="AL17" s="463">
        <f>IF(X17&gt;25000,IF(X17&gt;30000,(30000-25000)*AL$5,(X17-25000)*AL$5),0)</f>
        <v/>
      </c>
      <c r="AM17" s="463">
        <f>IF(X17&gt;30000,(X17-30000)*AM$5,0)</f>
        <v/>
      </c>
      <c r="AN17" s="463">
        <f>SUM(AH17:AM17)</f>
        <v/>
      </c>
      <c r="AO17" s="463">
        <f>IF(Z17&gt;3260,IF(Z17&gt;9510,(9510-3260)*AO$5,(Z17-3260)*AO$5),0)</f>
        <v/>
      </c>
      <c r="AP17" s="463">
        <f>IF(Z17&gt;9510,IF(Z17&gt;15000,(15000-9510)*AP$5,(Z17-9510)*AP$5),0)</f>
        <v/>
      </c>
      <c r="AQ17" s="463">
        <f>IF(Z17&gt;15000,IF(Z17&gt;20000,(20000-15000)*AQ$5,(Z17-15000)*AQ$5),0)</f>
        <v/>
      </c>
      <c r="AR17" s="463">
        <f>IF(Z17&gt;20000,IF(Z17&gt;25000,(25000-20000)*AR$5,(Z17-20000)*AR$5),0)</f>
        <v/>
      </c>
      <c r="AS17" s="463">
        <f>IF(Z17&gt;25000,IF(Z17&gt;30000,(30000-25000)*AS$5,(Z17-25000)*AS$5),0)</f>
        <v/>
      </c>
      <c r="AT17" s="463">
        <f>IF(Z17&gt;30000,(Z17-30000)*AT$5,0)</f>
        <v/>
      </c>
      <c r="AU17" s="463">
        <f>SUM(AO17:AT17)</f>
        <v/>
      </c>
      <c r="AV17" s="463">
        <f>AU17-AN17</f>
        <v/>
      </c>
      <c r="AW17" s="463" t="n"/>
      <c r="AX17" s="463">
        <f>Y17-AG17-AV17-AW17</f>
        <v/>
      </c>
      <c r="AY17" t="inlineStr">
        <is>
          <t>TM</t>
        </is>
      </c>
    </row>
    <row r="18" ht="16.5" customHeight="1" s="235">
      <c r="B18" s="460" t="n">
        <v>13</v>
      </c>
      <c r="C18" s="461" t="inlineStr">
        <is>
          <t>03166</t>
        </is>
      </c>
      <c r="D18" s="461" t="inlineStr">
        <is>
          <t>84040104860</t>
        </is>
      </c>
      <c r="E18" s="461" t="inlineStr">
        <is>
          <t>JOSE FERMIN CORTIÑA PIÑERA</t>
        </is>
      </c>
      <c r="F18" s="461" t="inlineStr">
        <is>
          <t>X</t>
        </is>
      </c>
      <c r="G18" s="460" t="n">
        <v>0</v>
      </c>
      <c r="H18" s="460" t="n">
        <v>0</v>
      </c>
      <c r="I18" s="460" t="n">
        <v>158</v>
      </c>
      <c r="J18" s="460" t="n">
        <v>5719.83</v>
      </c>
      <c r="K18" s="460" t="n">
        <v>176</v>
      </c>
      <c r="L18" s="460" t="n">
        <v>6371.46</v>
      </c>
      <c r="M18" s="460" t="n">
        <v>4030.43</v>
      </c>
      <c r="N18" s="462" t="n">
        <v>4</v>
      </c>
      <c r="O18" s="462" t="n">
        <v>4</v>
      </c>
      <c r="P18" s="462" t="n">
        <v>4</v>
      </c>
      <c r="Q18" s="463" t="n">
        <v>4</v>
      </c>
      <c r="R18" s="463" t="n">
        <v>4</v>
      </c>
      <c r="S18" s="463">
        <f>M18*R18</f>
        <v/>
      </c>
      <c r="T18" s="463">
        <f>I3/K3</f>
        <v/>
      </c>
      <c r="U18" s="463" t="n">
        <v>74726.45</v>
      </c>
      <c r="X18" s="463" t="n">
        <v>6371.46</v>
      </c>
      <c r="Y18" s="463">
        <f>U18</f>
        <v/>
      </c>
      <c r="Z18" s="463">
        <f>X18+Y18</f>
        <v/>
      </c>
      <c r="AA18" s="463">
        <f>IF(X18&lt;=15000,X18*AA$5,15000*AA$5)</f>
        <v/>
      </c>
      <c r="AB18" s="463">
        <f>IF(X18&lt;=15000,0,(X18-15000)*AB$5)</f>
        <v/>
      </c>
      <c r="AC18" s="463">
        <f>SUM(AA18:AB18)</f>
        <v/>
      </c>
      <c r="AD18" s="463">
        <f>IF(Z18&lt;=15000,Z18*AD$5,15000*AD$5)</f>
        <v/>
      </c>
      <c r="AE18" s="463">
        <f>IF(Z18&lt;=15000,0,(Z18-15000)*AE$5)</f>
        <v/>
      </c>
      <c r="AF18" s="463">
        <f>SUM(AD18:AE18)</f>
        <v/>
      </c>
      <c r="AG18" s="463">
        <f>SUM(AF18-AC18)</f>
        <v/>
      </c>
      <c r="AH18" s="463">
        <f>IF(X18&gt;3260,IF(X18&gt;9510,(9510-3260)*AH$5,(X18-3260)*AH$5),0)</f>
        <v/>
      </c>
      <c r="AI18" s="463">
        <f>IF(X18&gt;9510,IF(X18&gt;15000,(15000-9510)*AI$5,(X18-9510)*AI$5),0)</f>
        <v/>
      </c>
      <c r="AJ18" s="463">
        <f>IF(X18&gt;15000,IF(X18&gt;20000,(20000-15000)*AJ$5,(X18-15000)*AJ$5),0)</f>
        <v/>
      </c>
      <c r="AK18" s="463">
        <f>IF(X18&gt;20000,IF(X18&gt;25000,(25000-20000)*AK$5,(X18-20000)*AK$5),0)</f>
        <v/>
      </c>
      <c r="AL18" s="463">
        <f>IF(X18&gt;25000,IF(X18&gt;30000,(30000-25000)*AL$5,(X18-25000)*AL$5),0)</f>
        <v/>
      </c>
      <c r="AM18" s="463">
        <f>IF(X18&gt;30000,(X18-30000)*AM$5,0)</f>
        <v/>
      </c>
      <c r="AN18" s="463">
        <f>SUM(AH18:AM18)</f>
        <v/>
      </c>
      <c r="AO18" s="463">
        <f>IF(Z18&gt;3260,IF(Z18&gt;9510,(9510-3260)*AO$5,(Z18-3260)*AO$5),0)</f>
        <v/>
      </c>
      <c r="AP18" s="463">
        <f>IF(Z18&gt;9510,IF(Z18&gt;15000,(15000-9510)*AP$5,(Z18-9510)*AP$5),0)</f>
        <v/>
      </c>
      <c r="AQ18" s="463">
        <f>IF(Z18&gt;15000,IF(Z18&gt;20000,(20000-15000)*AQ$5,(Z18-15000)*AQ$5),0)</f>
        <v/>
      </c>
      <c r="AR18" s="463">
        <f>IF(Z18&gt;20000,IF(Z18&gt;25000,(25000-20000)*AR$5,(Z18-20000)*AR$5),0)</f>
        <v/>
      </c>
      <c r="AS18" s="463">
        <f>IF(Z18&gt;25000,IF(Z18&gt;30000,(30000-25000)*AS$5,(Z18-25000)*AS$5),0)</f>
        <v/>
      </c>
      <c r="AT18" s="463">
        <f>IF(Z18&gt;30000,(Z18-30000)*AT$5,0)</f>
        <v/>
      </c>
      <c r="AU18" s="463">
        <f>SUM(AO18:AT18)</f>
        <v/>
      </c>
      <c r="AV18" s="463">
        <f>AU18-AN18</f>
        <v/>
      </c>
      <c r="AW18" s="463" t="n"/>
      <c r="AX18" s="463">
        <f>Y18-AG18-AV18-AW18</f>
        <v/>
      </c>
      <c r="AY18" t="inlineStr">
        <is>
          <t>TM</t>
        </is>
      </c>
    </row>
    <row r="19" ht="16.5" customHeight="1" s="235">
      <c r="B19" s="460" t="n">
        <v>14</v>
      </c>
      <c r="C19" s="461" t="inlineStr">
        <is>
          <t>03161</t>
        </is>
      </c>
      <c r="D19" s="461" t="inlineStr">
        <is>
          <t>87092406817</t>
        </is>
      </c>
      <c r="E19" s="461" t="inlineStr">
        <is>
          <t>LISANDRA HERNANDEZ CREACH</t>
        </is>
      </c>
      <c r="F19" s="461" t="inlineStr">
        <is>
          <t>X</t>
        </is>
      </c>
      <c r="G19" s="460" t="n">
        <v>0</v>
      </c>
      <c r="H19" s="460" t="n">
        <v>0</v>
      </c>
      <c r="I19" s="460" t="n">
        <v>193</v>
      </c>
      <c r="J19" s="460" t="n">
        <v>7312.69</v>
      </c>
      <c r="K19" s="460" t="n">
        <v>176</v>
      </c>
      <c r="L19" s="460" t="n">
        <v>6371.46</v>
      </c>
      <c r="M19" s="460" t="n">
        <v>4561.38</v>
      </c>
      <c r="N19" s="462" t="n">
        <v>0</v>
      </c>
      <c r="O19" s="462" t="n">
        <v>4</v>
      </c>
      <c r="P19" s="462" t="n">
        <v>4</v>
      </c>
      <c r="Q19" s="463" t="n">
        <v>4</v>
      </c>
      <c r="R19" s="463" t="n">
        <v>4</v>
      </c>
      <c r="S19" s="463">
        <f>M19*R19</f>
        <v/>
      </c>
      <c r="T19" s="463">
        <f>I3/K3</f>
        <v/>
      </c>
      <c r="U19" s="463" t="n">
        <v>84570.63</v>
      </c>
      <c r="X19" s="463" t="n">
        <v>6371.46</v>
      </c>
      <c r="Y19" s="463">
        <f>U19</f>
        <v/>
      </c>
      <c r="Z19" s="463">
        <f>X19+Y19</f>
        <v/>
      </c>
      <c r="AA19" s="463">
        <f>IF(X19&lt;=15000,X19*AA$5,15000*AA$5)</f>
        <v/>
      </c>
      <c r="AB19" s="463">
        <f>IF(X19&lt;=15000,0,(X19-15000)*AB$5)</f>
        <v/>
      </c>
      <c r="AC19" s="463">
        <f>SUM(AA19:AB19)</f>
        <v/>
      </c>
      <c r="AD19" s="463">
        <f>IF(Z19&lt;=15000,Z19*AD$5,15000*AD$5)</f>
        <v/>
      </c>
      <c r="AE19" s="463">
        <f>IF(Z19&lt;=15000,0,(Z19-15000)*AE$5)</f>
        <v/>
      </c>
      <c r="AF19" s="463">
        <f>SUM(AD19:AE19)</f>
        <v/>
      </c>
      <c r="AG19" s="463">
        <f>SUM(AF19-AC19)</f>
        <v/>
      </c>
      <c r="AH19" s="463">
        <f>IF(X19&gt;3260,IF(X19&gt;9510,(9510-3260)*AH$5,(X19-3260)*AH$5),0)</f>
        <v/>
      </c>
      <c r="AI19" s="463">
        <f>IF(X19&gt;9510,IF(X19&gt;15000,(15000-9510)*AI$5,(X19-9510)*AI$5),0)</f>
        <v/>
      </c>
      <c r="AJ19" s="463">
        <f>IF(X19&gt;15000,IF(X19&gt;20000,(20000-15000)*AJ$5,(X19-15000)*AJ$5),0)</f>
        <v/>
      </c>
      <c r="AK19" s="463">
        <f>IF(X19&gt;20000,IF(X19&gt;25000,(25000-20000)*AK$5,(X19-20000)*AK$5),0)</f>
        <v/>
      </c>
      <c r="AL19" s="463">
        <f>IF(X19&gt;25000,IF(X19&gt;30000,(30000-25000)*AL$5,(X19-25000)*AL$5),0)</f>
        <v/>
      </c>
      <c r="AM19" s="463">
        <f>IF(X19&gt;30000,(X19-30000)*AM$5,0)</f>
        <v/>
      </c>
      <c r="AN19" s="463">
        <f>SUM(AH19:AM19)</f>
        <v/>
      </c>
      <c r="AO19" s="463">
        <f>IF(Z19&gt;3260,IF(Z19&gt;9510,(9510-3260)*AO$5,(Z19-3260)*AO$5),0)</f>
        <v/>
      </c>
      <c r="AP19" s="463">
        <f>IF(Z19&gt;9510,IF(Z19&gt;15000,(15000-9510)*AP$5,(Z19-9510)*AP$5),0)</f>
        <v/>
      </c>
      <c r="AQ19" s="463">
        <f>IF(Z19&gt;15000,IF(Z19&gt;20000,(20000-15000)*AQ$5,(Z19-15000)*AQ$5),0)</f>
        <v/>
      </c>
      <c r="AR19" s="463">
        <f>IF(Z19&gt;20000,IF(Z19&gt;25000,(25000-20000)*AR$5,(Z19-20000)*AR$5),0)</f>
        <v/>
      </c>
      <c r="AS19" s="463">
        <f>IF(Z19&gt;25000,IF(Z19&gt;30000,(30000-25000)*AS$5,(Z19-25000)*AS$5),0)</f>
        <v/>
      </c>
      <c r="AT19" s="463">
        <f>IF(Z19&gt;30000,(Z19-30000)*AT$5,0)</f>
        <v/>
      </c>
      <c r="AU19" s="463">
        <f>SUM(AO19:AT19)</f>
        <v/>
      </c>
      <c r="AV19" s="463">
        <f>AU19-AN19</f>
        <v/>
      </c>
      <c r="AW19" s="463" t="n"/>
      <c r="AX19" s="463">
        <f>Y19-AG19-AV19-AW19</f>
        <v/>
      </c>
      <c r="AY19" t="inlineStr">
        <is>
          <t>TM</t>
        </is>
      </c>
    </row>
    <row r="20" ht="16.5" customHeight="1" s="235">
      <c r="B20" s="460" t="n">
        <v>15</v>
      </c>
      <c r="C20" s="461" t="inlineStr">
        <is>
          <t>0341</t>
        </is>
      </c>
      <c r="D20" s="461" t="inlineStr">
        <is>
          <t>99011007555</t>
        </is>
      </c>
      <c r="E20" s="461" t="inlineStr">
        <is>
          <t>MAIYELIN  VERA VALDÉS</t>
        </is>
      </c>
      <c r="F20" s="461" t="inlineStr">
        <is>
          <t>X</t>
        </is>
      </c>
      <c r="G20" s="460" t="n">
        <v>176</v>
      </c>
      <c r="H20" s="460" t="n">
        <v>6371.46</v>
      </c>
      <c r="I20" s="460" t="n">
        <v>0</v>
      </c>
      <c r="J20" s="460" t="n">
        <v>0</v>
      </c>
      <c r="K20" s="460" t="n">
        <v>0</v>
      </c>
      <c r="L20" s="460" t="n">
        <v>0</v>
      </c>
      <c r="M20" s="460" t="n">
        <v>2123.82</v>
      </c>
      <c r="N20" s="462" t="n">
        <v>2</v>
      </c>
      <c r="O20" s="462" t="n">
        <v>0</v>
      </c>
      <c r="P20" s="462" t="n">
        <v>0</v>
      </c>
      <c r="Q20" s="463" t="n">
        <v>2</v>
      </c>
      <c r="R20" s="463" t="n">
        <v>0</v>
      </c>
      <c r="S20" s="463">
        <f>M20*R20</f>
        <v/>
      </c>
      <c r="T20" s="463">
        <f>I3/K3</f>
        <v/>
      </c>
      <c r="U20" s="463" t="n">
        <v>0</v>
      </c>
      <c r="X20" s="463" t="n">
        <v>0</v>
      </c>
      <c r="Y20" s="463">
        <f>U20</f>
        <v/>
      </c>
      <c r="Z20" s="463">
        <f>X20+Y20</f>
        <v/>
      </c>
      <c r="AA20" s="463">
        <f>IF(X20&lt;=15000,X20*AA$5,15000*AA$5)</f>
        <v/>
      </c>
      <c r="AB20" s="463">
        <f>IF(X20&lt;=15000,0,(X20-15000)*AB$5)</f>
        <v/>
      </c>
      <c r="AC20" s="463">
        <f>SUM(AA20:AB20)</f>
        <v/>
      </c>
      <c r="AD20" s="463">
        <f>IF(Z20&lt;=15000,Z20*AD$5,15000*AD$5)</f>
        <v/>
      </c>
      <c r="AE20" s="463">
        <f>IF(Z20&lt;=15000,0,(Z20-15000)*AE$5)</f>
        <v/>
      </c>
      <c r="AF20" s="463">
        <f>SUM(AD20:AE20)</f>
        <v/>
      </c>
      <c r="AG20" s="463">
        <f>SUM(AF20-AC20)</f>
        <v/>
      </c>
      <c r="AH20" s="463">
        <f>IF(X20&gt;3260,IF(X20&gt;9510,(9510-3260)*AH$5,(X20-3260)*AH$5),0)</f>
        <v/>
      </c>
      <c r="AI20" s="463">
        <f>IF(X20&gt;9510,IF(X20&gt;15000,(15000-9510)*AI$5,(X20-9510)*AI$5),0)</f>
        <v/>
      </c>
      <c r="AJ20" s="463">
        <f>IF(X20&gt;15000,IF(X20&gt;20000,(20000-15000)*AJ$5,(X20-15000)*AJ$5),0)</f>
        <v/>
      </c>
      <c r="AK20" s="463">
        <f>IF(X20&gt;20000,IF(X20&gt;25000,(25000-20000)*AK$5,(X20-20000)*AK$5),0)</f>
        <v/>
      </c>
      <c r="AL20" s="463">
        <f>IF(X20&gt;25000,IF(X20&gt;30000,(30000-25000)*AL$5,(X20-25000)*AL$5),0)</f>
        <v/>
      </c>
      <c r="AM20" s="463">
        <f>IF(X20&gt;30000,(X20-30000)*AM$5,0)</f>
        <v/>
      </c>
      <c r="AN20" s="463">
        <f>SUM(AH20:AM20)</f>
        <v/>
      </c>
      <c r="AO20" s="463">
        <f>IF(Z20&gt;3260,IF(Z20&gt;9510,(9510-3260)*AO$5,(Z20-3260)*AO$5),0)</f>
        <v/>
      </c>
      <c r="AP20" s="463">
        <f>IF(Z20&gt;9510,IF(Z20&gt;15000,(15000-9510)*AP$5,(Z20-9510)*AP$5),0)</f>
        <v/>
      </c>
      <c r="AQ20" s="463">
        <f>IF(Z20&gt;15000,IF(Z20&gt;20000,(20000-15000)*AQ$5,(Z20-15000)*AQ$5),0)</f>
        <v/>
      </c>
      <c r="AR20" s="463">
        <f>IF(Z20&gt;20000,IF(Z20&gt;25000,(25000-20000)*AR$5,(Z20-20000)*AR$5),0)</f>
        <v/>
      </c>
      <c r="AS20" s="463">
        <f>IF(Z20&gt;25000,IF(Z20&gt;30000,(30000-25000)*AS$5,(Z20-25000)*AS$5),0)</f>
        <v/>
      </c>
      <c r="AT20" s="463">
        <f>IF(Z20&gt;30000,(Z20-30000)*AT$5,0)</f>
        <v/>
      </c>
      <c r="AU20" s="463">
        <f>SUM(AO20:AT20)</f>
        <v/>
      </c>
      <c r="AV20" s="463">
        <f>AU20-AN20</f>
        <v/>
      </c>
      <c r="AW20" s="463" t="n"/>
      <c r="AX20" s="463">
        <f>Y20-AG20-AV20-AW20</f>
        <v/>
      </c>
      <c r="AY20" t="inlineStr">
        <is>
          <t>TM</t>
        </is>
      </c>
    </row>
    <row r="21" ht="16.5" customHeight="1" s="235">
      <c r="B21" s="460" t="n">
        <v>16</v>
      </c>
      <c r="C21" s="461" t="inlineStr">
        <is>
          <t>0345</t>
        </is>
      </c>
      <c r="D21" s="461" t="inlineStr">
        <is>
          <t>81100223416</t>
        </is>
      </c>
      <c r="E21" s="461" t="inlineStr">
        <is>
          <t>MARUCHA SERRET ROJAS</t>
        </is>
      </c>
      <c r="F21" s="461" t="inlineStr">
        <is>
          <t>X</t>
        </is>
      </c>
      <c r="G21" s="460" t="n">
        <v>0</v>
      </c>
      <c r="H21" s="460" t="n">
        <v>4578.93</v>
      </c>
      <c r="I21" s="460" t="n">
        <v>159</v>
      </c>
      <c r="J21" s="460" t="n">
        <v>5756.03</v>
      </c>
      <c r="K21" s="460" t="n">
        <v>0</v>
      </c>
      <c r="L21" s="460" t="n">
        <v>573.54</v>
      </c>
      <c r="M21" s="460" t="n">
        <v>3636.17</v>
      </c>
      <c r="N21" s="462" t="n">
        <v>4</v>
      </c>
      <c r="O21" s="462" t="n">
        <v>3</v>
      </c>
      <c r="P21" s="462" t="n">
        <v>3</v>
      </c>
      <c r="Q21" s="463" t="n">
        <v>3.333333333333333</v>
      </c>
      <c r="R21" s="463" t="n">
        <v>3.333333333333333</v>
      </c>
      <c r="S21" s="463">
        <f>M21*R21</f>
        <v/>
      </c>
      <c r="T21" s="463">
        <f>I3/K3</f>
        <v/>
      </c>
      <c r="U21" s="463" t="n">
        <v>56180.49</v>
      </c>
      <c r="X21" s="463" t="n">
        <v>0</v>
      </c>
      <c r="Y21" s="463">
        <f>U21</f>
        <v/>
      </c>
      <c r="Z21" s="463">
        <f>X21+Y21</f>
        <v/>
      </c>
      <c r="AA21" s="463">
        <f>IF(X21&lt;=15000,X21*AA$5,15000*AA$5)</f>
        <v/>
      </c>
      <c r="AB21" s="463">
        <f>IF(X21&lt;=15000,0,(X21-15000)*AB$5)</f>
        <v/>
      </c>
      <c r="AC21" s="463">
        <f>SUM(AA21:AB21)</f>
        <v/>
      </c>
      <c r="AD21" s="463">
        <f>IF(Z21&lt;=15000,Z21*AD$5,15000*AD$5)</f>
        <v/>
      </c>
      <c r="AE21" s="463">
        <f>IF(Z21&lt;=15000,0,(Z21-15000)*AE$5)</f>
        <v/>
      </c>
      <c r="AF21" s="463">
        <f>SUM(AD21:AE21)</f>
        <v/>
      </c>
      <c r="AG21" s="463">
        <f>SUM(AF21-AC21)</f>
        <v/>
      </c>
      <c r="AH21" s="463">
        <f>IF(X21&gt;3260,IF(X21&gt;9510,(9510-3260)*AH$5,(X21-3260)*AH$5),0)</f>
        <v/>
      </c>
      <c r="AI21" s="463">
        <f>IF(X21&gt;9510,IF(X21&gt;15000,(15000-9510)*AI$5,(X21-9510)*AI$5),0)</f>
        <v/>
      </c>
      <c r="AJ21" s="463">
        <f>IF(X21&gt;15000,IF(X21&gt;20000,(20000-15000)*AJ$5,(X21-15000)*AJ$5),0)</f>
        <v/>
      </c>
      <c r="AK21" s="463">
        <f>IF(X21&gt;20000,IF(X21&gt;25000,(25000-20000)*AK$5,(X21-20000)*AK$5),0)</f>
        <v/>
      </c>
      <c r="AL21" s="463">
        <f>IF(X21&gt;25000,IF(X21&gt;30000,(30000-25000)*AL$5,(X21-25000)*AL$5),0)</f>
        <v/>
      </c>
      <c r="AM21" s="463">
        <f>IF(X21&gt;30000,(X21-30000)*AM$5,0)</f>
        <v/>
      </c>
      <c r="AN21" s="463">
        <f>SUM(AH21:AM21)</f>
        <v/>
      </c>
      <c r="AO21" s="463">
        <f>IF(Z21&gt;3260,IF(Z21&gt;9510,(9510-3260)*AO$5,(Z21-3260)*AO$5),0)</f>
        <v/>
      </c>
      <c r="AP21" s="463">
        <f>IF(Z21&gt;9510,IF(Z21&gt;15000,(15000-9510)*AP$5,(Z21-9510)*AP$5),0)</f>
        <v/>
      </c>
      <c r="AQ21" s="463">
        <f>IF(Z21&gt;15000,IF(Z21&gt;20000,(20000-15000)*AQ$5,(Z21-15000)*AQ$5),0)</f>
        <v/>
      </c>
      <c r="AR21" s="463">
        <f>IF(Z21&gt;20000,IF(Z21&gt;25000,(25000-20000)*AR$5,(Z21-20000)*AR$5),0)</f>
        <v/>
      </c>
      <c r="AS21" s="463">
        <f>IF(Z21&gt;25000,IF(Z21&gt;30000,(30000-25000)*AS$5,(Z21-25000)*AS$5),0)</f>
        <v/>
      </c>
      <c r="AT21" s="463">
        <f>IF(Z21&gt;30000,(Z21-30000)*AT$5,0)</f>
        <v/>
      </c>
      <c r="AU21" s="463">
        <f>SUM(AO21:AT21)</f>
        <v/>
      </c>
      <c r="AV21" s="463">
        <f>AU21-AN21</f>
        <v/>
      </c>
      <c r="AW21" s="463" t="n"/>
      <c r="AX21" s="463">
        <f>Y21-AG21-AV21-AW21</f>
        <v/>
      </c>
      <c r="AY21" t="inlineStr">
        <is>
          <t>TM</t>
        </is>
      </c>
    </row>
    <row r="22" ht="16.5" customHeight="1" s="235">
      <c r="B22" s="460" t="n">
        <v>17</v>
      </c>
      <c r="C22" s="461" t="inlineStr">
        <is>
          <t>03105</t>
        </is>
      </c>
      <c r="D22" s="461" t="inlineStr">
        <is>
          <t>83102119051</t>
        </is>
      </c>
      <c r="E22" s="461" t="inlineStr">
        <is>
          <t>ISIS IVETTE ESCALONA LEYVA</t>
        </is>
      </c>
      <c r="F22" s="461" t="inlineStr">
        <is>
          <t>XIV</t>
        </is>
      </c>
      <c r="G22" s="460" t="n">
        <v>150</v>
      </c>
      <c r="H22" s="460" t="n">
        <v>8195.41</v>
      </c>
      <c r="I22" s="460" t="n">
        <v>202</v>
      </c>
      <c r="J22" s="460" t="n">
        <v>8745.540000000001</v>
      </c>
      <c r="K22" s="460" t="n">
        <v>176</v>
      </c>
      <c r="L22" s="460" t="n">
        <v>7294.86</v>
      </c>
      <c r="M22" s="460" t="n">
        <v>8078.6</v>
      </c>
      <c r="N22" s="462" t="n">
        <v>4</v>
      </c>
      <c r="O22" s="462" t="n">
        <v>4</v>
      </c>
      <c r="P22" s="462" t="n">
        <v>4</v>
      </c>
      <c r="Q22" s="463" t="n">
        <v>4</v>
      </c>
      <c r="R22" s="463" t="n">
        <v>4</v>
      </c>
      <c r="S22" s="463">
        <f>M22*R22</f>
        <v/>
      </c>
      <c r="T22" s="463">
        <f>I3/K3</f>
        <v/>
      </c>
      <c r="U22" s="463" t="n">
        <v>149781.88</v>
      </c>
      <c r="X22" s="463" t="n">
        <v>7294.86</v>
      </c>
      <c r="Y22" s="463">
        <f>U22</f>
        <v/>
      </c>
      <c r="Z22" s="463">
        <f>X22+Y22</f>
        <v/>
      </c>
      <c r="AA22" s="463">
        <f>IF(X22&lt;=15000,X22*AA$5,15000*AA$5)</f>
        <v/>
      </c>
      <c r="AB22" s="463">
        <f>IF(X22&lt;=15000,0,(X22-15000)*AB$5)</f>
        <v/>
      </c>
      <c r="AC22" s="463">
        <f>SUM(AA22:AB22)</f>
        <v/>
      </c>
      <c r="AD22" s="463">
        <f>IF(Z22&lt;=15000,Z22*AD$5,15000*AD$5)</f>
        <v/>
      </c>
      <c r="AE22" s="463">
        <f>IF(Z22&lt;=15000,0,(Z22-15000)*AE$5)</f>
        <v/>
      </c>
      <c r="AF22" s="463">
        <f>SUM(AD22:AE22)</f>
        <v/>
      </c>
      <c r="AG22" s="463">
        <f>SUM(AF22-AC22)</f>
        <v/>
      </c>
      <c r="AH22" s="463">
        <f>IF(X22&gt;3260,IF(X22&gt;9510,(9510-3260)*AH$5,(X22-3260)*AH$5),0)</f>
        <v/>
      </c>
      <c r="AI22" s="463">
        <f>IF(X22&gt;9510,IF(X22&gt;15000,(15000-9510)*AI$5,(X22-9510)*AI$5),0)</f>
        <v/>
      </c>
      <c r="AJ22" s="463">
        <f>IF(X22&gt;15000,IF(X22&gt;20000,(20000-15000)*AJ$5,(X22-15000)*AJ$5),0)</f>
        <v/>
      </c>
      <c r="AK22" s="463">
        <f>IF(X22&gt;20000,IF(X22&gt;25000,(25000-20000)*AK$5,(X22-20000)*AK$5),0)</f>
        <v/>
      </c>
      <c r="AL22" s="463">
        <f>IF(X22&gt;25000,IF(X22&gt;30000,(30000-25000)*AL$5,(X22-25000)*AL$5),0)</f>
        <v/>
      </c>
      <c r="AM22" s="463">
        <f>IF(X22&gt;30000,(X22-30000)*AM$5,0)</f>
        <v/>
      </c>
      <c r="AN22" s="463">
        <f>SUM(AH22:AM22)</f>
        <v/>
      </c>
      <c r="AO22" s="463">
        <f>IF(Z22&gt;3260,IF(Z22&gt;9510,(9510-3260)*AO$5,(Z22-3260)*AO$5),0)</f>
        <v/>
      </c>
      <c r="AP22" s="463">
        <f>IF(Z22&gt;9510,IF(Z22&gt;15000,(15000-9510)*AP$5,(Z22-9510)*AP$5),0)</f>
        <v/>
      </c>
      <c r="AQ22" s="463">
        <f>IF(Z22&gt;15000,IF(Z22&gt;20000,(20000-15000)*AQ$5,(Z22-15000)*AQ$5),0)</f>
        <v/>
      </c>
      <c r="AR22" s="463">
        <f>IF(Z22&gt;20000,IF(Z22&gt;25000,(25000-20000)*AR$5,(Z22-20000)*AR$5),0)</f>
        <v/>
      </c>
      <c r="AS22" s="463">
        <f>IF(Z22&gt;25000,IF(Z22&gt;30000,(30000-25000)*AS$5,(Z22-25000)*AS$5),0)</f>
        <v/>
      </c>
      <c r="AT22" s="463">
        <f>IF(Z22&gt;30000,(Z22-30000)*AT$5,0)</f>
        <v/>
      </c>
      <c r="AU22" s="463">
        <f>SUM(AO22:AT22)</f>
        <v/>
      </c>
      <c r="AV22" s="463">
        <f>AU22-AN22</f>
        <v/>
      </c>
      <c r="AW22" s="463" t="n"/>
      <c r="AX22" s="463">
        <f>Y22-AG22-AV22-AW22</f>
        <v/>
      </c>
      <c r="AY22" t="inlineStr">
        <is>
          <t>TM</t>
        </is>
      </c>
    </row>
    <row r="23" ht="16.5" customHeight="1" s="235">
      <c r="B23" s="460" t="n">
        <v>18</v>
      </c>
      <c r="C23" s="461" t="inlineStr">
        <is>
          <t>0258</t>
        </is>
      </c>
      <c r="D23" s="461" t="inlineStr">
        <is>
          <t>82080307612</t>
        </is>
      </c>
      <c r="E23" s="461" t="inlineStr">
        <is>
          <t>SUILEN REYES  SUÁREZ</t>
        </is>
      </c>
      <c r="F23" s="461" t="inlineStr">
        <is>
          <t>XVI</t>
        </is>
      </c>
      <c r="G23" s="460" t="n">
        <v>194</v>
      </c>
      <c r="H23" s="460" t="n">
        <v>8855.190000000001</v>
      </c>
      <c r="I23" s="460" t="n">
        <v>149</v>
      </c>
      <c r="J23" s="460" t="n">
        <v>9017.559999999999</v>
      </c>
      <c r="K23" s="460" t="n">
        <v>176</v>
      </c>
      <c r="L23" s="460" t="n">
        <v>8033.58</v>
      </c>
      <c r="M23" s="460" t="n">
        <v>8635.440000000001</v>
      </c>
      <c r="N23" s="462" t="n">
        <v>4</v>
      </c>
      <c r="O23" s="462" t="n">
        <v>4</v>
      </c>
      <c r="P23" s="462" t="n">
        <v>4</v>
      </c>
      <c r="Q23" s="463" t="n">
        <v>4</v>
      </c>
      <c r="R23" s="463" t="n">
        <v>4</v>
      </c>
      <c r="S23" s="463">
        <f>M23*R23</f>
        <v/>
      </c>
      <c r="T23" s="463">
        <f>I3/K3</f>
        <v/>
      </c>
      <c r="U23" s="463" t="n">
        <v>160106.01</v>
      </c>
      <c r="X23" s="463" t="n">
        <v>8033.58</v>
      </c>
      <c r="Y23" s="463">
        <f>U23</f>
        <v/>
      </c>
      <c r="Z23" s="463">
        <f>X23+Y23</f>
        <v/>
      </c>
      <c r="AA23" s="463">
        <f>IF(X23&lt;=15000,X23*AA$5,15000*AA$5)</f>
        <v/>
      </c>
      <c r="AB23" s="463">
        <f>IF(X23&lt;=15000,0,(X23-15000)*AB$5)</f>
        <v/>
      </c>
      <c r="AC23" s="463">
        <f>SUM(AA23:AB23)</f>
        <v/>
      </c>
      <c r="AD23" s="463">
        <f>IF(Z23&lt;=15000,Z23*AD$5,15000*AD$5)</f>
        <v/>
      </c>
      <c r="AE23" s="463">
        <f>IF(Z23&lt;=15000,0,(Z23-15000)*AE$5)</f>
        <v/>
      </c>
      <c r="AF23" s="463">
        <f>SUM(AD23:AE23)</f>
        <v/>
      </c>
      <c r="AG23" s="463">
        <f>SUM(AF23-AC23)</f>
        <v/>
      </c>
      <c r="AH23" s="463">
        <f>IF(X23&gt;3260,IF(X23&gt;9510,(9510-3260)*AH$5,(X23-3260)*AH$5),0)</f>
        <v/>
      </c>
      <c r="AI23" s="463">
        <f>IF(X23&gt;9510,IF(X23&gt;15000,(15000-9510)*AI$5,(X23-9510)*AI$5),0)</f>
        <v/>
      </c>
      <c r="AJ23" s="463">
        <f>IF(X23&gt;15000,IF(X23&gt;20000,(20000-15000)*AJ$5,(X23-15000)*AJ$5),0)</f>
        <v/>
      </c>
      <c r="AK23" s="463">
        <f>IF(X23&gt;20000,IF(X23&gt;25000,(25000-20000)*AK$5,(X23-20000)*AK$5),0)</f>
        <v/>
      </c>
      <c r="AL23" s="463">
        <f>IF(X23&gt;25000,IF(X23&gt;30000,(30000-25000)*AL$5,(X23-25000)*AL$5),0)</f>
        <v/>
      </c>
      <c r="AM23" s="463">
        <f>IF(X23&gt;30000,(X23-30000)*AM$5,0)</f>
        <v/>
      </c>
      <c r="AN23" s="463">
        <f>SUM(AH23:AM23)</f>
        <v/>
      </c>
      <c r="AO23" s="463">
        <f>IF(Z23&gt;3260,IF(Z23&gt;9510,(9510-3260)*AO$5,(Z23-3260)*AO$5),0)</f>
        <v/>
      </c>
      <c r="AP23" s="463">
        <f>IF(Z23&gt;9510,IF(Z23&gt;15000,(15000-9510)*AP$5,(Z23-9510)*AP$5),0)</f>
        <v/>
      </c>
      <c r="AQ23" s="463">
        <f>IF(Z23&gt;15000,IF(Z23&gt;20000,(20000-15000)*AQ$5,(Z23-15000)*AQ$5),0)</f>
        <v/>
      </c>
      <c r="AR23" s="463">
        <f>IF(Z23&gt;20000,IF(Z23&gt;25000,(25000-20000)*AR$5,(Z23-20000)*AR$5),0)</f>
        <v/>
      </c>
      <c r="AS23" s="463">
        <f>IF(Z23&gt;25000,IF(Z23&gt;30000,(30000-25000)*AS$5,(Z23-25000)*AS$5),0)</f>
        <v/>
      </c>
      <c r="AT23" s="463">
        <f>IF(Z23&gt;30000,(Z23-30000)*AT$5,0)</f>
        <v/>
      </c>
      <c r="AU23" s="463">
        <f>SUM(AO23:AT23)</f>
        <v/>
      </c>
      <c r="AV23" s="463">
        <f>AU23-AN23</f>
        <v/>
      </c>
      <c r="AW23" s="463" t="n"/>
      <c r="AX23" s="463">
        <f>Y23-AG23-AV23-AW23</f>
        <v/>
      </c>
      <c r="AY23" t="inlineStr">
        <is>
          <t>TM</t>
        </is>
      </c>
    </row>
    <row r="24" ht="16.5" customHeight="1" s="235">
      <c r="B24" s="460" t="n">
        <v>19</v>
      </c>
      <c r="C24" s="461" t="inlineStr">
        <is>
          <t>0105</t>
        </is>
      </c>
      <c r="D24" s="461" t="inlineStr">
        <is>
          <t>64061801112</t>
        </is>
      </c>
      <c r="E24" s="461" t="inlineStr">
        <is>
          <t>DANIA BERETERVIDE  DOPICO</t>
        </is>
      </c>
      <c r="F24" s="461" t="inlineStr">
        <is>
          <t>X</t>
        </is>
      </c>
      <c r="G24" s="460" t="n">
        <v>194</v>
      </c>
      <c r="H24" s="460" t="n">
        <v>7023.08</v>
      </c>
      <c r="I24" s="460" t="n">
        <v>202</v>
      </c>
      <c r="J24" s="460" t="n">
        <v>7638.51</v>
      </c>
      <c r="K24" s="460" t="n">
        <v>176</v>
      </c>
      <c r="L24" s="460" t="n">
        <v>6371.46</v>
      </c>
      <c r="M24" s="460" t="n">
        <v>7011.02</v>
      </c>
      <c r="N24" s="462" t="n">
        <v>4</v>
      </c>
      <c r="O24" s="462" t="n">
        <v>4</v>
      </c>
      <c r="P24" s="462" t="n">
        <v>4</v>
      </c>
      <c r="Q24" s="463" t="n">
        <v>4</v>
      </c>
      <c r="R24" s="463" t="n">
        <v>4</v>
      </c>
      <c r="S24" s="463">
        <f>M24*R24</f>
        <v/>
      </c>
      <c r="T24" s="463">
        <f>I3/K3</f>
        <v/>
      </c>
      <c r="U24" s="463" t="n">
        <v>129988.22</v>
      </c>
      <c r="X24" s="463" t="n">
        <v>6371.46</v>
      </c>
      <c r="Y24" s="463">
        <f>U24</f>
        <v/>
      </c>
      <c r="Z24" s="463">
        <f>X24+Y24</f>
        <v/>
      </c>
      <c r="AA24" s="463">
        <f>IF(X24&lt;=15000,X24*AA$5,15000*AA$5)</f>
        <v/>
      </c>
      <c r="AB24" s="463">
        <f>IF(X24&lt;=15000,0,(X24-15000)*AB$5)</f>
        <v/>
      </c>
      <c r="AC24" s="463">
        <f>SUM(AA24:AB24)</f>
        <v/>
      </c>
      <c r="AD24" s="463">
        <f>IF(Z24&lt;=15000,Z24*AD$5,15000*AD$5)</f>
        <v/>
      </c>
      <c r="AE24" s="463">
        <f>IF(Z24&lt;=15000,0,(Z24-15000)*AE$5)</f>
        <v/>
      </c>
      <c r="AF24" s="463">
        <f>SUM(AD24:AE24)</f>
        <v/>
      </c>
      <c r="AG24" s="463">
        <f>SUM(AF24-AC24)</f>
        <v/>
      </c>
      <c r="AH24" s="463">
        <f>IF(X24&gt;3260,IF(X24&gt;9510,(9510-3260)*AH$5,(X24-3260)*AH$5),0)</f>
        <v/>
      </c>
      <c r="AI24" s="463">
        <f>IF(X24&gt;9510,IF(X24&gt;15000,(15000-9510)*AI$5,(X24-9510)*AI$5),0)</f>
        <v/>
      </c>
      <c r="AJ24" s="463">
        <f>IF(X24&gt;15000,IF(X24&gt;20000,(20000-15000)*AJ$5,(X24-15000)*AJ$5),0)</f>
        <v/>
      </c>
      <c r="AK24" s="463">
        <f>IF(X24&gt;20000,IF(X24&gt;25000,(25000-20000)*AK$5,(X24-20000)*AK$5),0)</f>
        <v/>
      </c>
      <c r="AL24" s="463">
        <f>IF(X24&gt;25000,IF(X24&gt;30000,(30000-25000)*AL$5,(X24-25000)*AL$5),0)</f>
        <v/>
      </c>
      <c r="AM24" s="463">
        <f>IF(X24&gt;30000,(X24-30000)*AM$5,0)</f>
        <v/>
      </c>
      <c r="AN24" s="463">
        <f>SUM(AH24:AM24)</f>
        <v/>
      </c>
      <c r="AO24" s="463">
        <f>IF(Z24&gt;3260,IF(Z24&gt;9510,(9510-3260)*AO$5,(Z24-3260)*AO$5),0)</f>
        <v/>
      </c>
      <c r="AP24" s="463">
        <f>IF(Z24&gt;9510,IF(Z24&gt;15000,(15000-9510)*AP$5,(Z24-9510)*AP$5),0)</f>
        <v/>
      </c>
      <c r="AQ24" s="463">
        <f>IF(Z24&gt;15000,IF(Z24&gt;20000,(20000-15000)*AQ$5,(Z24-15000)*AQ$5),0)</f>
        <v/>
      </c>
      <c r="AR24" s="463">
        <f>IF(Z24&gt;20000,IF(Z24&gt;25000,(25000-20000)*AR$5,(Z24-20000)*AR$5),0)</f>
        <v/>
      </c>
      <c r="AS24" s="463">
        <f>IF(Z24&gt;25000,IF(Z24&gt;30000,(30000-25000)*AS$5,(Z24-25000)*AS$5),0)</f>
        <v/>
      </c>
      <c r="AT24" s="463">
        <f>IF(Z24&gt;30000,(Z24-30000)*AT$5,0)</f>
        <v/>
      </c>
      <c r="AU24" s="463">
        <f>SUM(AO24:AT24)</f>
        <v/>
      </c>
      <c r="AV24" s="463">
        <f>AU24-AN24</f>
        <v/>
      </c>
      <c r="AW24" s="463" t="n"/>
      <c r="AX24" s="463">
        <f>Y24-AG24-AV24-AW24</f>
        <v/>
      </c>
      <c r="AY24" t="inlineStr">
        <is>
          <t>TM</t>
        </is>
      </c>
    </row>
    <row r="25" ht="16.5" customFormat="1" customHeight="1" s="300">
      <c r="B25" s="460" t="n">
        <v>20</v>
      </c>
      <c r="C25" s="461" t="inlineStr">
        <is>
          <t>03172</t>
        </is>
      </c>
      <c r="D25" s="461" t="inlineStr">
        <is>
          <t>85072601148</t>
        </is>
      </c>
      <c r="E25" s="461" t="inlineStr">
        <is>
          <t>ABEL PRIETO CASQUERO</t>
        </is>
      </c>
      <c r="F25" s="461" t="inlineStr">
        <is>
          <t>XVI</t>
        </is>
      </c>
      <c r="G25" s="460" t="n">
        <v>0</v>
      </c>
      <c r="H25" s="460" t="n">
        <v>0</v>
      </c>
      <c r="I25" s="460" t="n">
        <v>96</v>
      </c>
      <c r="J25" s="460" t="n">
        <v>4381.95</v>
      </c>
      <c r="K25" s="460" t="n">
        <v>176</v>
      </c>
      <c r="L25" s="460" t="n">
        <v>8033.58</v>
      </c>
      <c r="M25" s="460" t="n">
        <v>4138.51</v>
      </c>
      <c r="N25" s="462" t="n">
        <v>0</v>
      </c>
      <c r="O25" s="462" t="n">
        <v>4</v>
      </c>
      <c r="P25" s="462" t="n">
        <v>4</v>
      </c>
      <c r="Q25" s="463" t="n">
        <v>4</v>
      </c>
      <c r="R25" s="463" t="n">
        <v>4</v>
      </c>
      <c r="S25" s="463">
        <f>M25*R25</f>
        <v/>
      </c>
      <c r="T25" s="463">
        <f>I3/K3</f>
        <v/>
      </c>
      <c r="U25" s="463" t="n">
        <v>76730.31</v>
      </c>
      <c r="X25" s="463" t="n">
        <v>8033.58</v>
      </c>
      <c r="Y25" s="463">
        <f>U25</f>
        <v/>
      </c>
      <c r="Z25" s="463">
        <f>X25+Y25</f>
        <v/>
      </c>
      <c r="AA25" s="463">
        <f>IF(X25&lt;=15000,X25*AA$5,15000*AA$5)</f>
        <v/>
      </c>
      <c r="AB25" s="463">
        <f>IF(X25&lt;=15000,0,(X25-15000)*AB$5)</f>
        <v/>
      </c>
      <c r="AC25" s="463">
        <f>SUM(AA25:AB25)</f>
        <v/>
      </c>
      <c r="AD25" s="463">
        <f>IF(Z25&lt;=15000,Z25*AD$5,15000*AD$5)</f>
        <v/>
      </c>
      <c r="AE25" s="463">
        <f>IF(Z25&lt;=15000,0,(Z25-15000)*AE$5)</f>
        <v/>
      </c>
      <c r="AF25" s="463">
        <f>SUM(AD25:AE25)</f>
        <v/>
      </c>
      <c r="AG25" s="463">
        <f>SUM(AF25-AC25)</f>
        <v/>
      </c>
      <c r="AH25" s="463">
        <f>IF(X25&gt;3260,IF(X25&gt;9510,(9510-3260)*AH$5,(X25-3260)*AH$5),0)</f>
        <v/>
      </c>
      <c r="AI25" s="463">
        <f>IF(X25&gt;9510,IF(X25&gt;15000,(15000-9510)*AI$5,(X25-9510)*AI$5),0)</f>
        <v/>
      </c>
      <c r="AJ25" s="463">
        <f>IF(X25&gt;15000,IF(X25&gt;20000,(20000-15000)*AJ$5,(X25-15000)*AJ$5),0)</f>
        <v/>
      </c>
      <c r="AK25" s="463">
        <f>IF(X25&gt;20000,IF(X25&gt;25000,(25000-20000)*AK$5,(X25-20000)*AK$5),0)</f>
        <v/>
      </c>
      <c r="AL25" s="463">
        <f>IF(X25&gt;25000,IF(X25&gt;30000,(30000-25000)*AL$5,(X25-25000)*AL$5),0)</f>
        <v/>
      </c>
      <c r="AM25" s="463">
        <f>IF(X25&gt;30000,(X25-30000)*AM$5,0)</f>
        <v/>
      </c>
      <c r="AN25" s="463">
        <f>SUM(AH25:AM25)</f>
        <v/>
      </c>
      <c r="AO25" s="463">
        <f>IF(Z25&gt;3260,IF(Z25&gt;9510,(9510-3260)*AO$5,(Z25-3260)*AO$5),0)</f>
        <v/>
      </c>
      <c r="AP25" s="463">
        <f>IF(Z25&gt;9510,IF(Z25&gt;15000,(15000-9510)*AP$5,(Z25-9510)*AP$5),0)</f>
        <v/>
      </c>
      <c r="AQ25" s="463">
        <f>IF(Z25&gt;15000,IF(Z25&gt;20000,(20000-15000)*AQ$5,(Z25-15000)*AQ$5),0)</f>
        <v/>
      </c>
      <c r="AR25" s="463">
        <f>IF(Z25&gt;20000,IF(Z25&gt;25000,(25000-20000)*AR$5,(Z25-20000)*AR$5),0)</f>
        <v/>
      </c>
      <c r="AS25" s="463">
        <f>IF(Z25&gt;25000,IF(Z25&gt;30000,(30000-25000)*AS$5,(Z25-25000)*AS$5),0)</f>
        <v/>
      </c>
      <c r="AT25" s="463">
        <f>IF(Z25&gt;30000,(Z25-30000)*AT$5,0)</f>
        <v/>
      </c>
      <c r="AU25" s="463">
        <f>SUM(AO25:AT25)</f>
        <v/>
      </c>
      <c r="AV25" s="463">
        <f>AU25-AN25</f>
        <v/>
      </c>
      <c r="AW25" s="463" t="n"/>
      <c r="AX25" s="463">
        <f>Y25-AG25-AV25-AW25</f>
        <v/>
      </c>
      <c r="AY25" t="inlineStr">
        <is>
          <t>TM</t>
        </is>
      </c>
    </row>
    <row r="26" ht="16.5" customFormat="1" customHeight="1" s="300">
      <c r="B26" s="460" t="n">
        <v>21</v>
      </c>
      <c r="C26" s="461" t="inlineStr">
        <is>
          <t>03133</t>
        </is>
      </c>
      <c r="D26" s="461" t="inlineStr">
        <is>
          <t>65051504181</t>
        </is>
      </c>
      <c r="E26" s="461" t="inlineStr">
        <is>
          <t>JOSE LUIS CATURLA TERRY</t>
        </is>
      </c>
      <c r="F26" s="461" t="inlineStr">
        <is>
          <t>III</t>
        </is>
      </c>
      <c r="G26" s="460" t="n">
        <v>194</v>
      </c>
      <c r="H26" s="460" t="n">
        <v>7095.25</v>
      </c>
      <c r="I26" s="460" t="n">
        <v>96</v>
      </c>
      <c r="J26" s="460" t="n">
        <v>2589.19</v>
      </c>
      <c r="K26" s="460" t="n">
        <v>176</v>
      </c>
      <c r="L26" s="460" t="n">
        <v>4339.98</v>
      </c>
      <c r="M26" s="460" t="n">
        <v>4674.81</v>
      </c>
      <c r="N26" s="462" t="n">
        <v>4</v>
      </c>
      <c r="O26" s="462" t="n">
        <v>4</v>
      </c>
      <c r="P26" s="462" t="n">
        <v>4</v>
      </c>
      <c r="Q26" s="463" t="n">
        <v>4</v>
      </c>
      <c r="R26" s="463" t="n">
        <v>4</v>
      </c>
      <c r="S26" s="463">
        <f>M26*R26</f>
        <v/>
      </c>
      <c r="T26" s="463">
        <f>I3/K3</f>
        <v/>
      </c>
      <c r="U26" s="463" t="n">
        <v>86673.56</v>
      </c>
      <c r="X26" s="463" t="n">
        <v>4339.98</v>
      </c>
      <c r="Y26" s="463">
        <f>U26</f>
        <v/>
      </c>
      <c r="Z26" s="463">
        <f>X26+Y26</f>
        <v/>
      </c>
      <c r="AA26" s="463">
        <f>IF(X26&lt;=15000,X26*AA$5,15000*AA$5)</f>
        <v/>
      </c>
      <c r="AB26" s="463">
        <f>IF(X26&lt;=15000,0,(X26-15000)*AB$5)</f>
        <v/>
      </c>
      <c r="AC26" s="463">
        <f>SUM(AA26:AB26)</f>
        <v/>
      </c>
      <c r="AD26" s="463">
        <f>IF(Z26&lt;=15000,Z26*AD$5,15000*AD$5)</f>
        <v/>
      </c>
      <c r="AE26" s="463">
        <f>IF(Z26&lt;=15000,0,(Z26-15000)*AE$5)</f>
        <v/>
      </c>
      <c r="AF26" s="463">
        <f>SUM(AD26:AE26)</f>
        <v/>
      </c>
      <c r="AG26" s="463">
        <f>SUM(AF26-AC26)</f>
        <v/>
      </c>
      <c r="AH26" s="463">
        <f>IF(X26&gt;3260,IF(X26&gt;9510,(9510-3260)*AH$5,(X26-3260)*AH$5),0)</f>
        <v/>
      </c>
      <c r="AI26" s="463">
        <f>IF(X26&gt;9510,IF(X26&gt;15000,(15000-9510)*AI$5,(X26-9510)*AI$5),0)</f>
        <v/>
      </c>
      <c r="AJ26" s="463">
        <f>IF(X26&gt;15000,IF(X26&gt;20000,(20000-15000)*AJ$5,(X26-15000)*AJ$5),0)</f>
        <v/>
      </c>
      <c r="AK26" s="463">
        <f>IF(X26&gt;20000,IF(X26&gt;25000,(25000-20000)*AK$5,(X26-20000)*AK$5),0)</f>
        <v/>
      </c>
      <c r="AL26" s="463">
        <f>IF(X26&gt;25000,IF(X26&gt;30000,(30000-25000)*AL$5,(X26-25000)*AL$5),0)</f>
        <v/>
      </c>
      <c r="AM26" s="463">
        <f>IF(X26&gt;30000,(X26-30000)*AM$5,0)</f>
        <v/>
      </c>
      <c r="AN26" s="463">
        <f>SUM(AH26:AM26)</f>
        <v/>
      </c>
      <c r="AO26" s="463">
        <f>IF(Z26&gt;3260,IF(Z26&gt;9510,(9510-3260)*AO$5,(Z26-3260)*AO$5),0)</f>
        <v/>
      </c>
      <c r="AP26" s="463">
        <f>IF(Z26&gt;9510,IF(Z26&gt;15000,(15000-9510)*AP$5,(Z26-9510)*AP$5),0)</f>
        <v/>
      </c>
      <c r="AQ26" s="463">
        <f>IF(Z26&gt;15000,IF(Z26&gt;20000,(20000-15000)*AQ$5,(Z26-15000)*AQ$5),0)</f>
        <v/>
      </c>
      <c r="AR26" s="463">
        <f>IF(Z26&gt;20000,IF(Z26&gt;25000,(25000-20000)*AR$5,(Z26-20000)*AR$5),0)</f>
        <v/>
      </c>
      <c r="AS26" s="463">
        <f>IF(Z26&gt;25000,IF(Z26&gt;30000,(30000-25000)*AS$5,(Z26-25000)*AS$5),0)</f>
        <v/>
      </c>
      <c r="AT26" s="463">
        <f>IF(Z26&gt;30000,(Z26-30000)*AT$5,0)</f>
        <v/>
      </c>
      <c r="AU26" s="463">
        <f>SUM(AO26:AT26)</f>
        <v/>
      </c>
      <c r="AV26" s="463">
        <f>AU26-AN26</f>
        <v/>
      </c>
      <c r="AW26" s="463" t="n"/>
      <c r="AX26" s="463">
        <f>Y26-AG26-AV26-AW26</f>
        <v/>
      </c>
      <c r="AY26" t="inlineStr">
        <is>
          <t>TM</t>
        </is>
      </c>
    </row>
    <row r="27" ht="16.5" customFormat="1" customHeight="1" s="300">
      <c r="B27" s="460" t="n">
        <v>22</v>
      </c>
      <c r="C27" s="461" t="inlineStr">
        <is>
          <t>0032</t>
        </is>
      </c>
      <c r="D27" s="461" t="inlineStr">
        <is>
          <t>64030112417</t>
        </is>
      </c>
      <c r="E27" s="461" t="inlineStr">
        <is>
          <t>TERESA DE LA CARIDAD GARCÍA  BOLAÑOS</t>
        </is>
      </c>
      <c r="F27" s="461" t="inlineStr">
        <is>
          <t>I</t>
        </is>
      </c>
      <c r="G27" s="460" t="n">
        <v>194</v>
      </c>
      <c r="H27" s="460" t="n">
        <v>4173.14</v>
      </c>
      <c r="I27" s="460" t="n">
        <v>105</v>
      </c>
      <c r="J27" s="460" t="n">
        <v>4106.86</v>
      </c>
      <c r="K27" s="460" t="n">
        <v>176</v>
      </c>
      <c r="L27" s="460" t="n">
        <v>3785.94</v>
      </c>
      <c r="M27" s="460" t="n">
        <v>4021.98</v>
      </c>
      <c r="N27" s="462" t="n">
        <v>4</v>
      </c>
      <c r="O27" s="462" t="n">
        <v>4</v>
      </c>
      <c r="P27" s="462" t="n">
        <v>4</v>
      </c>
      <c r="Q27" s="463" t="n">
        <v>4</v>
      </c>
      <c r="R27" s="463" t="n">
        <v>4</v>
      </c>
      <c r="S27" s="463">
        <f>M27*R27</f>
        <v/>
      </c>
      <c r="T27" s="463">
        <f>I3/K3</f>
        <v/>
      </c>
      <c r="U27" s="463" t="n">
        <v>74569.78</v>
      </c>
      <c r="X27" s="463" t="n">
        <v>3785.94</v>
      </c>
      <c r="Y27" s="463">
        <f>U27</f>
        <v/>
      </c>
      <c r="Z27" s="463">
        <f>X27+Y27</f>
        <v/>
      </c>
      <c r="AA27" s="463">
        <f>IF(X27&lt;=15000,X27*AA$5,15000*AA$5)</f>
        <v/>
      </c>
      <c r="AB27" s="463">
        <f>IF(X27&lt;=15000,0,(X27-15000)*AB$5)</f>
        <v/>
      </c>
      <c r="AC27" s="463">
        <f>SUM(AA27:AB27)</f>
        <v/>
      </c>
      <c r="AD27" s="463">
        <f>IF(Z27&lt;=15000,Z27*AD$5,15000*AD$5)</f>
        <v/>
      </c>
      <c r="AE27" s="463">
        <f>IF(Z27&lt;=15000,0,(Z27-15000)*AE$5)</f>
        <v/>
      </c>
      <c r="AF27" s="463">
        <f>SUM(AD27:AE27)</f>
        <v/>
      </c>
      <c r="AG27" s="463">
        <f>SUM(AF27-AC27)</f>
        <v/>
      </c>
      <c r="AH27" s="463">
        <f>IF(X27&gt;3260,IF(X27&gt;9510,(9510-3260)*AH$5,(X27-3260)*AH$5),0)</f>
        <v/>
      </c>
      <c r="AI27" s="463">
        <f>IF(X27&gt;9510,IF(X27&gt;15000,(15000-9510)*AI$5,(X27-9510)*AI$5),0)</f>
        <v/>
      </c>
      <c r="AJ27" s="463">
        <f>IF(X27&gt;15000,IF(X27&gt;20000,(20000-15000)*AJ$5,(X27-15000)*AJ$5),0)</f>
        <v/>
      </c>
      <c r="AK27" s="463">
        <f>IF(X27&gt;20000,IF(X27&gt;25000,(25000-20000)*AK$5,(X27-20000)*AK$5),0)</f>
        <v/>
      </c>
      <c r="AL27" s="463">
        <f>IF(X27&gt;25000,IF(X27&gt;30000,(30000-25000)*AL$5,(X27-25000)*AL$5),0)</f>
        <v/>
      </c>
      <c r="AM27" s="463">
        <f>IF(X27&gt;30000,(X27-30000)*AM$5,0)</f>
        <v/>
      </c>
      <c r="AN27" s="463">
        <f>SUM(AH27:AM27)</f>
        <v/>
      </c>
      <c r="AO27" s="463">
        <f>IF(Z27&gt;3260,IF(Z27&gt;9510,(9510-3260)*AO$5,(Z27-3260)*AO$5),0)</f>
        <v/>
      </c>
      <c r="AP27" s="463">
        <f>IF(Z27&gt;9510,IF(Z27&gt;15000,(15000-9510)*AP$5,(Z27-9510)*AP$5),0)</f>
        <v/>
      </c>
      <c r="AQ27" s="463">
        <f>IF(Z27&gt;15000,IF(Z27&gt;20000,(20000-15000)*AQ$5,(Z27-15000)*AQ$5),0)</f>
        <v/>
      </c>
      <c r="AR27" s="463">
        <f>IF(Z27&gt;20000,IF(Z27&gt;25000,(25000-20000)*AR$5,(Z27-20000)*AR$5),0)</f>
        <v/>
      </c>
      <c r="AS27" s="463">
        <f>IF(Z27&gt;25000,IF(Z27&gt;30000,(30000-25000)*AS$5,(Z27-25000)*AS$5),0)</f>
        <v/>
      </c>
      <c r="AT27" s="463">
        <f>IF(Z27&gt;30000,(Z27-30000)*AT$5,0)</f>
        <v/>
      </c>
      <c r="AU27" s="463">
        <f>SUM(AO27:AT27)</f>
        <v/>
      </c>
      <c r="AV27" s="463">
        <f>AU27-AN27</f>
        <v/>
      </c>
      <c r="AW27" s="463" t="n"/>
      <c r="AX27" s="463">
        <f>Y27-AG27-AV27-AW27</f>
        <v/>
      </c>
      <c r="AY27" t="inlineStr">
        <is>
          <t>TM</t>
        </is>
      </c>
    </row>
    <row r="28" ht="16.5" customFormat="1" customHeight="1" s="300">
      <c r="B28" s="460" t="n">
        <v>23</v>
      </c>
      <c r="C28" s="461" t="inlineStr">
        <is>
          <t>03171</t>
        </is>
      </c>
      <c r="D28" s="461" t="inlineStr">
        <is>
          <t>70092002476</t>
        </is>
      </c>
      <c r="E28" s="461" t="inlineStr">
        <is>
          <t>ADA DANIA GONZALEZ GONZALEZ</t>
        </is>
      </c>
      <c r="F28" s="461" t="inlineStr">
        <is>
          <t>X</t>
        </is>
      </c>
      <c r="G28" s="460" t="n">
        <v>0</v>
      </c>
      <c r="H28" s="460" t="n">
        <v>0</v>
      </c>
      <c r="I28" s="460" t="n">
        <v>88</v>
      </c>
      <c r="J28" s="460" t="n">
        <v>3185.73</v>
      </c>
      <c r="K28" s="460" t="n">
        <v>176</v>
      </c>
      <c r="L28" s="460" t="n">
        <v>6371.46</v>
      </c>
      <c r="M28" s="460" t="n">
        <v>3185.73</v>
      </c>
      <c r="N28" s="462" t="n">
        <v>0</v>
      </c>
      <c r="O28" s="462" t="n">
        <v>4</v>
      </c>
      <c r="P28" s="462" t="n">
        <v>4</v>
      </c>
      <c r="Q28" s="463" t="n">
        <v>4</v>
      </c>
      <c r="R28" s="463" t="n">
        <v>4</v>
      </c>
      <c r="S28" s="463">
        <f>M28*R28</f>
        <v/>
      </c>
      <c r="T28" s="463">
        <f>I3/K3</f>
        <v/>
      </c>
      <c r="U28" s="463" t="n">
        <v>59065.23</v>
      </c>
      <c r="X28" s="463" t="n">
        <v>6371.46</v>
      </c>
      <c r="Y28" s="463">
        <f>U28</f>
        <v/>
      </c>
      <c r="Z28" s="463">
        <f>X28+Y28</f>
        <v/>
      </c>
      <c r="AA28" s="463">
        <f>IF(X28&lt;=15000,X28*AA$5,15000*AA$5)</f>
        <v/>
      </c>
      <c r="AB28" s="463">
        <f>IF(X28&lt;=15000,0,(X28-15000)*AB$5)</f>
        <v/>
      </c>
      <c r="AC28" s="463">
        <f>SUM(AA28:AB28)</f>
        <v/>
      </c>
      <c r="AD28" s="463">
        <f>IF(Z28&lt;=15000,Z28*AD$5,15000*AD$5)</f>
        <v/>
      </c>
      <c r="AE28" s="463">
        <f>IF(Z28&lt;=15000,0,(Z28-15000)*AE$5)</f>
        <v/>
      </c>
      <c r="AF28" s="463">
        <f>SUM(AD28:AE28)</f>
        <v/>
      </c>
      <c r="AG28" s="463">
        <f>SUM(AF28-AC28)</f>
        <v/>
      </c>
      <c r="AH28" s="463">
        <f>IF(X28&gt;3260,IF(X28&gt;9510,(9510-3260)*AH$5,(X28-3260)*AH$5),0)</f>
        <v/>
      </c>
      <c r="AI28" s="463">
        <f>IF(X28&gt;9510,IF(X28&gt;15000,(15000-9510)*AI$5,(X28-9510)*AI$5),0)</f>
        <v/>
      </c>
      <c r="AJ28" s="463">
        <f>IF(X28&gt;15000,IF(X28&gt;20000,(20000-15000)*AJ$5,(X28-15000)*AJ$5),0)</f>
        <v/>
      </c>
      <c r="AK28" s="463">
        <f>IF(X28&gt;20000,IF(X28&gt;25000,(25000-20000)*AK$5,(X28-20000)*AK$5),0)</f>
        <v/>
      </c>
      <c r="AL28" s="463">
        <f>IF(X28&gt;25000,IF(X28&gt;30000,(30000-25000)*AL$5,(X28-25000)*AL$5),0)</f>
        <v/>
      </c>
      <c r="AM28" s="463">
        <f>IF(X28&gt;30000,(X28-30000)*AM$5,0)</f>
        <v/>
      </c>
      <c r="AN28" s="463">
        <f>SUM(AH28:AM28)</f>
        <v/>
      </c>
      <c r="AO28" s="463">
        <f>IF(Z28&gt;3260,IF(Z28&gt;9510,(9510-3260)*AO$5,(Z28-3260)*AO$5),0)</f>
        <v/>
      </c>
      <c r="AP28" s="463">
        <f>IF(Z28&gt;9510,IF(Z28&gt;15000,(15000-9510)*AP$5,(Z28-9510)*AP$5),0)</f>
        <v/>
      </c>
      <c r="AQ28" s="463">
        <f>IF(Z28&gt;15000,IF(Z28&gt;20000,(20000-15000)*AQ$5,(Z28-15000)*AQ$5),0)</f>
        <v/>
      </c>
      <c r="AR28" s="463">
        <f>IF(Z28&gt;20000,IF(Z28&gt;25000,(25000-20000)*AR$5,(Z28-20000)*AR$5),0)</f>
        <v/>
      </c>
      <c r="AS28" s="463">
        <f>IF(Z28&gt;25000,IF(Z28&gt;30000,(30000-25000)*AS$5,(Z28-25000)*AS$5),0)</f>
        <v/>
      </c>
      <c r="AT28" s="463">
        <f>IF(Z28&gt;30000,(Z28-30000)*AT$5,0)</f>
        <v/>
      </c>
      <c r="AU28" s="463">
        <f>SUM(AO28:AT28)</f>
        <v/>
      </c>
      <c r="AV28" s="463">
        <f>AU28-AN28</f>
        <v/>
      </c>
      <c r="AW28" s="463" t="n"/>
      <c r="AX28" s="463">
        <f>Y28-AG28-AV28-AW28</f>
        <v/>
      </c>
      <c r="AY28" t="inlineStr">
        <is>
          <t>TM</t>
        </is>
      </c>
    </row>
    <row r="29" ht="16.5" customFormat="1" customHeight="1" s="300">
      <c r="B29" s="460" t="n">
        <v>24</v>
      </c>
      <c r="C29" s="461" t="inlineStr">
        <is>
          <t>0375</t>
        </is>
      </c>
      <c r="D29" s="461" t="inlineStr">
        <is>
          <t>98111206907</t>
        </is>
      </c>
      <c r="E29" s="461" t="inlineStr">
        <is>
          <t>ERNESTO GUERRA MATA</t>
        </is>
      </c>
      <c r="F29" s="461" t="inlineStr">
        <is>
          <t>III</t>
        </is>
      </c>
      <c r="G29" s="460" t="n">
        <v>194</v>
      </c>
      <c r="H29" s="460" t="n">
        <v>4783.84</v>
      </c>
      <c r="I29" s="460" t="n">
        <v>193</v>
      </c>
      <c r="J29" s="460" t="n">
        <v>4981.11</v>
      </c>
      <c r="K29" s="460" t="n">
        <v>159</v>
      </c>
      <c r="L29" s="460" t="n">
        <v>3920.78</v>
      </c>
      <c r="M29" s="460" t="n">
        <v>4561.91</v>
      </c>
      <c r="N29" s="462" t="n">
        <v>4</v>
      </c>
      <c r="O29" s="462" t="n">
        <v>4</v>
      </c>
      <c r="P29" s="462" t="n">
        <v>4</v>
      </c>
      <c r="Q29" s="463" t="n">
        <v>4</v>
      </c>
      <c r="R29" s="463" t="n">
        <v>4</v>
      </c>
      <c r="S29" s="463">
        <f>M29*R29</f>
        <v/>
      </c>
      <c r="T29" s="463">
        <f>I3/K3</f>
        <v/>
      </c>
      <c r="U29" s="463" t="n">
        <v>84580.39</v>
      </c>
      <c r="X29" s="463" t="n">
        <v>3920.78</v>
      </c>
      <c r="Y29" s="463">
        <f>U29</f>
        <v/>
      </c>
      <c r="Z29" s="463">
        <f>X29+Y29</f>
        <v/>
      </c>
      <c r="AA29" s="463">
        <f>IF(X29&lt;=15000,X29*AA$5,15000*AA$5)</f>
        <v/>
      </c>
      <c r="AB29" s="463">
        <f>IF(X29&lt;=15000,0,(X29-15000)*AB$5)</f>
        <v/>
      </c>
      <c r="AC29" s="463">
        <f>SUM(AA29:AB29)</f>
        <v/>
      </c>
      <c r="AD29" s="463">
        <f>IF(Z29&lt;=15000,Z29*AD$5,15000*AD$5)</f>
        <v/>
      </c>
      <c r="AE29" s="463">
        <f>IF(Z29&lt;=15000,0,(Z29-15000)*AE$5)</f>
        <v/>
      </c>
      <c r="AF29" s="463">
        <f>SUM(AD29:AE29)</f>
        <v/>
      </c>
      <c r="AG29" s="463">
        <f>SUM(AF29-AC29)</f>
        <v/>
      </c>
      <c r="AH29" s="463">
        <f>IF(X29&gt;3260,IF(X29&gt;9510,(9510-3260)*AH$5,(X29-3260)*AH$5),0)</f>
        <v/>
      </c>
      <c r="AI29" s="463">
        <f>IF(X29&gt;9510,IF(X29&gt;15000,(15000-9510)*AI$5,(X29-9510)*AI$5),0)</f>
        <v/>
      </c>
      <c r="AJ29" s="463">
        <f>IF(X29&gt;15000,IF(X29&gt;20000,(20000-15000)*AJ$5,(X29-15000)*AJ$5),0)</f>
        <v/>
      </c>
      <c r="AK29" s="463">
        <f>IF(X29&gt;20000,IF(X29&gt;25000,(25000-20000)*AK$5,(X29-20000)*AK$5),0)</f>
        <v/>
      </c>
      <c r="AL29" s="463">
        <f>IF(X29&gt;25000,IF(X29&gt;30000,(30000-25000)*AL$5,(X29-25000)*AL$5),0)</f>
        <v/>
      </c>
      <c r="AM29" s="463">
        <f>IF(X29&gt;30000,(X29-30000)*AM$5,0)</f>
        <v/>
      </c>
      <c r="AN29" s="463">
        <f>SUM(AH29:AM29)</f>
        <v/>
      </c>
      <c r="AO29" s="463">
        <f>IF(Z29&gt;3260,IF(Z29&gt;9510,(9510-3260)*AO$5,(Z29-3260)*AO$5),0)</f>
        <v/>
      </c>
      <c r="AP29" s="463">
        <f>IF(Z29&gt;9510,IF(Z29&gt;15000,(15000-9510)*AP$5,(Z29-9510)*AP$5),0)</f>
        <v/>
      </c>
      <c r="AQ29" s="463">
        <f>IF(Z29&gt;15000,IF(Z29&gt;20000,(20000-15000)*AQ$5,(Z29-15000)*AQ$5),0)</f>
        <v/>
      </c>
      <c r="AR29" s="463">
        <f>IF(Z29&gt;20000,IF(Z29&gt;25000,(25000-20000)*AR$5,(Z29-20000)*AR$5),0)</f>
        <v/>
      </c>
      <c r="AS29" s="463">
        <f>IF(Z29&gt;25000,IF(Z29&gt;30000,(30000-25000)*AS$5,(Z29-25000)*AS$5),0)</f>
        <v/>
      </c>
      <c r="AT29" s="463">
        <f>IF(Z29&gt;30000,(Z29-30000)*AT$5,0)</f>
        <v/>
      </c>
      <c r="AU29" s="463">
        <f>SUM(AO29:AT29)</f>
        <v/>
      </c>
      <c r="AV29" s="463">
        <f>AU29-AN29</f>
        <v/>
      </c>
      <c r="AW29" s="463" t="n"/>
      <c r="AX29" s="463">
        <f>Y29-AG29-AV29-AW29</f>
        <v/>
      </c>
      <c r="AY29" t="inlineStr">
        <is>
          <t>TM</t>
        </is>
      </c>
    </row>
    <row r="30" ht="16.5" customFormat="1" customHeight="1" s="299">
      <c r="B30" s="460" t="n">
        <v>25</v>
      </c>
      <c r="C30" s="461" t="inlineStr">
        <is>
          <t>0395</t>
        </is>
      </c>
      <c r="D30" s="461" t="inlineStr">
        <is>
          <t>63122918283</t>
        </is>
      </c>
      <c r="E30" s="461" t="inlineStr">
        <is>
          <t>CARLOS  DIAZ ORDAZ</t>
        </is>
      </c>
      <c r="F30" s="461" t="inlineStr">
        <is>
          <t>III</t>
        </is>
      </c>
      <c r="G30" s="460" t="n">
        <v>194</v>
      </c>
      <c r="H30" s="460" t="n">
        <v>4783.84</v>
      </c>
      <c r="I30" s="460" t="n">
        <v>193</v>
      </c>
      <c r="J30" s="460" t="n">
        <v>4981.11</v>
      </c>
      <c r="K30" s="460" t="n">
        <v>176</v>
      </c>
      <c r="L30" s="460" t="n">
        <v>4339.98</v>
      </c>
      <c r="M30" s="460" t="n">
        <v>4701.64</v>
      </c>
      <c r="N30" s="462" t="n">
        <v>4</v>
      </c>
      <c r="O30" s="462" t="n">
        <v>4</v>
      </c>
      <c r="P30" s="462" t="n">
        <v>4</v>
      </c>
      <c r="Q30" s="463" t="n">
        <v>4</v>
      </c>
      <c r="R30" s="463" t="n">
        <v>4</v>
      </c>
      <c r="S30" s="463">
        <f>M30*R30</f>
        <v/>
      </c>
      <c r="T30" s="463">
        <f>I3/K3</f>
        <v/>
      </c>
      <c r="U30" s="463" t="n">
        <v>87171.13</v>
      </c>
      <c r="X30" s="463" t="n">
        <v>4339.98</v>
      </c>
      <c r="Y30" s="463">
        <f>U30</f>
        <v/>
      </c>
      <c r="Z30" s="463">
        <f>X30+Y30</f>
        <v/>
      </c>
      <c r="AA30" s="463">
        <f>IF(X30&lt;=15000,X30*AA$5,15000*AA$5)</f>
        <v/>
      </c>
      <c r="AB30" s="463">
        <f>IF(X30&lt;=15000,0,(X30-15000)*AB$5)</f>
        <v/>
      </c>
      <c r="AC30" s="463">
        <f>SUM(AA30:AB30)</f>
        <v/>
      </c>
      <c r="AD30" s="463">
        <f>IF(Z30&lt;=15000,Z30*AD$5,15000*AD$5)</f>
        <v/>
      </c>
      <c r="AE30" s="463">
        <f>IF(Z30&lt;=15000,0,(Z30-15000)*AE$5)</f>
        <v/>
      </c>
      <c r="AF30" s="463">
        <f>SUM(AD30:AE30)</f>
        <v/>
      </c>
      <c r="AG30" s="463">
        <f>SUM(AF30-AC30)</f>
        <v/>
      </c>
      <c r="AH30" s="463">
        <f>IF(X30&gt;3260,IF(X30&gt;9510,(9510-3260)*AH$5,(X30-3260)*AH$5),0)</f>
        <v/>
      </c>
      <c r="AI30" s="463">
        <f>IF(X30&gt;9510,IF(X30&gt;15000,(15000-9510)*AI$5,(X30-9510)*AI$5),0)</f>
        <v/>
      </c>
      <c r="AJ30" s="463">
        <f>IF(X30&gt;15000,IF(X30&gt;20000,(20000-15000)*AJ$5,(X30-15000)*AJ$5),0)</f>
        <v/>
      </c>
      <c r="AK30" s="463">
        <f>IF(X30&gt;20000,IF(X30&gt;25000,(25000-20000)*AK$5,(X30-20000)*AK$5),0)</f>
        <v/>
      </c>
      <c r="AL30" s="463">
        <f>IF(X30&gt;25000,IF(X30&gt;30000,(30000-25000)*AL$5,(X30-25000)*AL$5),0)</f>
        <v/>
      </c>
      <c r="AM30" s="463">
        <f>IF(X30&gt;30000,(X30-30000)*AM$5,0)</f>
        <v/>
      </c>
      <c r="AN30" s="463">
        <f>SUM(AH30:AM30)</f>
        <v/>
      </c>
      <c r="AO30" s="463">
        <f>IF(Z30&gt;3260,IF(Z30&gt;9510,(9510-3260)*AO$5,(Z30-3260)*AO$5),0)</f>
        <v/>
      </c>
      <c r="AP30" s="463">
        <f>IF(Z30&gt;9510,IF(Z30&gt;15000,(15000-9510)*AP$5,(Z30-9510)*AP$5),0)</f>
        <v/>
      </c>
      <c r="AQ30" s="463">
        <f>IF(Z30&gt;15000,IF(Z30&gt;20000,(20000-15000)*AQ$5,(Z30-15000)*AQ$5),0)</f>
        <v/>
      </c>
      <c r="AR30" s="463">
        <f>IF(Z30&gt;20000,IF(Z30&gt;25000,(25000-20000)*AR$5,(Z30-20000)*AR$5),0)</f>
        <v/>
      </c>
      <c r="AS30" s="463">
        <f>IF(Z30&gt;25000,IF(Z30&gt;30000,(30000-25000)*AS$5,(Z30-25000)*AS$5),0)</f>
        <v/>
      </c>
      <c r="AT30" s="463">
        <f>IF(Z30&gt;30000,(Z30-30000)*AT$5,0)</f>
        <v/>
      </c>
      <c r="AU30" s="463">
        <f>SUM(AO30:AT30)</f>
        <v/>
      </c>
      <c r="AV30" s="463">
        <f>AU30-AN30</f>
        <v/>
      </c>
      <c r="AW30" s="463" t="n"/>
      <c r="AX30" s="463">
        <f>Y30-AG30-AV30-AW30</f>
        <v/>
      </c>
      <c r="AY30" t="inlineStr">
        <is>
          <t>TM</t>
        </is>
      </c>
    </row>
    <row r="31" ht="16.5" customHeight="1" s="235">
      <c r="B31" s="460" t="n">
        <v>26</v>
      </c>
      <c r="C31" s="461" t="inlineStr">
        <is>
          <t>03140</t>
        </is>
      </c>
      <c r="D31" s="461" t="inlineStr">
        <is>
          <t>69062916800</t>
        </is>
      </c>
      <c r="E31" s="461" t="inlineStr">
        <is>
          <t>LEONARDO PEREZ RAMIREZ</t>
        </is>
      </c>
      <c r="F31" s="461" t="inlineStr">
        <is>
          <t>X</t>
        </is>
      </c>
      <c r="G31" s="460" t="n">
        <v>194</v>
      </c>
      <c r="H31" s="460" t="n">
        <v>7023.08</v>
      </c>
      <c r="I31" s="460" t="n">
        <v>193</v>
      </c>
      <c r="J31" s="460" t="n">
        <v>7312.69</v>
      </c>
      <c r="K31" s="460" t="n">
        <v>176</v>
      </c>
      <c r="L31" s="460" t="n">
        <v>6371.46</v>
      </c>
      <c r="M31" s="460" t="n">
        <v>6902.41</v>
      </c>
      <c r="N31" s="462" t="n">
        <v>4</v>
      </c>
      <c r="O31" s="462" t="n">
        <v>4</v>
      </c>
      <c r="P31" s="462" t="n">
        <v>4</v>
      </c>
      <c r="Q31" s="463" t="n">
        <v>4</v>
      </c>
      <c r="R31" s="463" t="n">
        <v>4</v>
      </c>
      <c r="S31" s="463">
        <f>M31*R31</f>
        <v/>
      </c>
      <c r="T31" s="463">
        <f>I3/K3</f>
        <v/>
      </c>
      <c r="U31" s="463" t="n">
        <v>127974.59</v>
      </c>
      <c r="X31" s="463" t="n">
        <v>6371.46</v>
      </c>
      <c r="Y31" s="463">
        <f>U31</f>
        <v/>
      </c>
      <c r="Z31" s="463">
        <f>X31+Y31</f>
        <v/>
      </c>
      <c r="AA31" s="463">
        <f>IF(X31&lt;=15000,X31*AA$5,15000*AA$5)</f>
        <v/>
      </c>
      <c r="AB31" s="463">
        <f>IF(X31&lt;=15000,0,(X31-15000)*AB$5)</f>
        <v/>
      </c>
      <c r="AC31" s="463">
        <f>SUM(AA31:AB31)</f>
        <v/>
      </c>
      <c r="AD31" s="463">
        <f>IF(Z31&lt;=15000,Z31*AD$5,15000*AD$5)</f>
        <v/>
      </c>
      <c r="AE31" s="463">
        <f>IF(Z31&lt;=15000,0,(Z31-15000)*AE$5)</f>
        <v/>
      </c>
      <c r="AF31" s="463">
        <f>SUM(AD31:AE31)</f>
        <v/>
      </c>
      <c r="AG31" s="463">
        <f>SUM(AF31-AC31)</f>
        <v/>
      </c>
      <c r="AH31" s="463">
        <f>IF(X31&gt;3260,IF(X31&gt;9510,(9510-3260)*AH$5,(X31-3260)*AH$5),0)</f>
        <v/>
      </c>
      <c r="AI31" s="463">
        <f>IF(X31&gt;9510,IF(X31&gt;15000,(15000-9510)*AI$5,(X31-9510)*AI$5),0)</f>
        <v/>
      </c>
      <c r="AJ31" s="463">
        <f>IF(X31&gt;15000,IF(X31&gt;20000,(20000-15000)*AJ$5,(X31-15000)*AJ$5),0)</f>
        <v/>
      </c>
      <c r="AK31" s="463">
        <f>IF(X31&gt;20000,IF(X31&gt;25000,(25000-20000)*AK$5,(X31-20000)*AK$5),0)</f>
        <v/>
      </c>
      <c r="AL31" s="463">
        <f>IF(X31&gt;25000,IF(X31&gt;30000,(30000-25000)*AL$5,(X31-25000)*AL$5),0)</f>
        <v/>
      </c>
      <c r="AM31" s="463">
        <f>IF(X31&gt;30000,(X31-30000)*AM$5,0)</f>
        <v/>
      </c>
      <c r="AN31" s="463">
        <f>SUM(AH31:AM31)</f>
        <v/>
      </c>
      <c r="AO31" s="463">
        <f>IF(Z31&gt;3260,IF(Z31&gt;9510,(9510-3260)*AO$5,(Z31-3260)*AO$5),0)</f>
        <v/>
      </c>
      <c r="AP31" s="463">
        <f>IF(Z31&gt;9510,IF(Z31&gt;15000,(15000-9510)*AP$5,(Z31-9510)*AP$5),0)</f>
        <v/>
      </c>
      <c r="AQ31" s="463">
        <f>IF(Z31&gt;15000,IF(Z31&gt;20000,(20000-15000)*AQ$5,(Z31-15000)*AQ$5),0)</f>
        <v/>
      </c>
      <c r="AR31" s="463">
        <f>IF(Z31&gt;20000,IF(Z31&gt;25000,(25000-20000)*AR$5,(Z31-20000)*AR$5),0)</f>
        <v/>
      </c>
      <c r="AS31" s="463">
        <f>IF(Z31&gt;25000,IF(Z31&gt;30000,(30000-25000)*AS$5,(Z31-25000)*AS$5),0)</f>
        <v/>
      </c>
      <c r="AT31" s="463">
        <f>IF(Z31&gt;30000,(Z31-30000)*AT$5,0)</f>
        <v/>
      </c>
      <c r="AU31" s="463">
        <f>SUM(AO31:AT31)</f>
        <v/>
      </c>
      <c r="AV31" s="463">
        <f>AU31-AN31</f>
        <v/>
      </c>
      <c r="AW31" s="463" t="n"/>
      <c r="AX31" s="463">
        <f>Y31-AG31-AV31-AW31</f>
        <v/>
      </c>
      <c r="AY31" t="inlineStr">
        <is>
          <t>TM</t>
        </is>
      </c>
    </row>
    <row r="32" ht="16.5" customFormat="1" customHeight="1" s="301">
      <c r="B32" s="460" t="n">
        <v>27</v>
      </c>
      <c r="C32" s="461" t="inlineStr">
        <is>
          <t>0117</t>
        </is>
      </c>
      <c r="D32" s="461" t="inlineStr">
        <is>
          <t>65073102769</t>
        </is>
      </c>
      <c r="E32" s="461" t="inlineStr">
        <is>
          <t>RAÚL PAVÓN  FUENTES</t>
        </is>
      </c>
      <c r="F32" s="461" t="inlineStr">
        <is>
          <t>XIV</t>
        </is>
      </c>
      <c r="G32" s="460" t="n">
        <v>194</v>
      </c>
      <c r="H32" s="460" t="n">
        <v>8040.92</v>
      </c>
      <c r="I32" s="460" t="n">
        <v>70</v>
      </c>
      <c r="J32" s="460" t="n">
        <v>8493.67</v>
      </c>
      <c r="K32" s="460" t="n">
        <v>176</v>
      </c>
      <c r="L32" s="460" t="n">
        <v>7294.86</v>
      </c>
      <c r="M32" s="460" t="n">
        <v>7943.15</v>
      </c>
      <c r="N32" s="462" t="n">
        <v>4</v>
      </c>
      <c r="O32" s="462" t="n">
        <v>4</v>
      </c>
      <c r="P32" s="462" t="n">
        <v>4</v>
      </c>
      <c r="Q32" s="463" t="n">
        <v>4</v>
      </c>
      <c r="R32" s="463" t="n">
        <v>4</v>
      </c>
      <c r="S32" s="463">
        <f>M32*R32</f>
        <v/>
      </c>
      <c r="T32" s="463">
        <f>I3/K3</f>
        <v/>
      </c>
      <c r="U32" s="463" t="n">
        <v>147270.5</v>
      </c>
      <c r="X32" s="463" t="n">
        <v>7294.86</v>
      </c>
      <c r="Y32" s="463">
        <f>U32</f>
        <v/>
      </c>
      <c r="Z32" s="463">
        <f>X32+Y32</f>
        <v/>
      </c>
      <c r="AA32" s="463">
        <f>IF(X32&lt;=15000,X32*AA$5,15000*AA$5)</f>
        <v/>
      </c>
      <c r="AB32" s="463">
        <f>IF(X32&lt;=15000,0,(X32-15000)*AB$5)</f>
        <v/>
      </c>
      <c r="AC32" s="463">
        <f>SUM(AA32:AB32)</f>
        <v/>
      </c>
      <c r="AD32" s="463">
        <f>IF(Z32&lt;=15000,Z32*AD$5,15000*AD$5)</f>
        <v/>
      </c>
      <c r="AE32" s="463">
        <f>IF(Z32&lt;=15000,0,(Z32-15000)*AE$5)</f>
        <v/>
      </c>
      <c r="AF32" s="463">
        <f>SUM(AD32:AE32)</f>
        <v/>
      </c>
      <c r="AG32" s="463">
        <f>SUM(AF32-AC32)</f>
        <v/>
      </c>
      <c r="AH32" s="463">
        <f>IF(X32&gt;3260,IF(X32&gt;9510,(9510-3260)*AH$5,(X32-3260)*AH$5),0)</f>
        <v/>
      </c>
      <c r="AI32" s="463">
        <f>IF(X32&gt;9510,IF(X32&gt;15000,(15000-9510)*AI$5,(X32-9510)*AI$5),0)</f>
        <v/>
      </c>
      <c r="AJ32" s="463">
        <f>IF(X32&gt;15000,IF(X32&gt;20000,(20000-15000)*AJ$5,(X32-15000)*AJ$5),0)</f>
        <v/>
      </c>
      <c r="AK32" s="463">
        <f>IF(X32&gt;20000,IF(X32&gt;25000,(25000-20000)*AK$5,(X32-20000)*AK$5),0)</f>
        <v/>
      </c>
      <c r="AL32" s="463">
        <f>IF(X32&gt;25000,IF(X32&gt;30000,(30000-25000)*AL$5,(X32-25000)*AL$5),0)</f>
        <v/>
      </c>
      <c r="AM32" s="463">
        <f>IF(X32&gt;30000,(X32-30000)*AM$5,0)</f>
        <v/>
      </c>
      <c r="AN32" s="463">
        <f>SUM(AH32:AM32)</f>
        <v/>
      </c>
      <c r="AO32" s="463">
        <f>IF(Z32&gt;3260,IF(Z32&gt;9510,(9510-3260)*AO$5,(Z32-3260)*AO$5),0)</f>
        <v/>
      </c>
      <c r="AP32" s="463">
        <f>IF(Z32&gt;9510,IF(Z32&gt;15000,(15000-9510)*AP$5,(Z32-9510)*AP$5),0)</f>
        <v/>
      </c>
      <c r="AQ32" s="463">
        <f>IF(Z32&gt;15000,IF(Z32&gt;20000,(20000-15000)*AQ$5,(Z32-15000)*AQ$5),0)</f>
        <v/>
      </c>
      <c r="AR32" s="463">
        <f>IF(Z32&gt;20000,IF(Z32&gt;25000,(25000-20000)*AR$5,(Z32-20000)*AR$5),0)</f>
        <v/>
      </c>
      <c r="AS32" s="463">
        <f>IF(Z32&gt;25000,IF(Z32&gt;30000,(30000-25000)*AS$5,(Z32-25000)*AS$5),0)</f>
        <v/>
      </c>
      <c r="AT32" s="463">
        <f>IF(Z32&gt;30000,(Z32-30000)*AT$5,0)</f>
        <v/>
      </c>
      <c r="AU32" s="463">
        <f>SUM(AO32:AT32)</f>
        <v/>
      </c>
      <c r="AV32" s="463">
        <f>AU32-AN32</f>
        <v/>
      </c>
      <c r="AW32" s="463" t="n"/>
      <c r="AX32" s="463">
        <f>Y32-AG32-AV32-AW32</f>
        <v/>
      </c>
      <c r="AY32" t="inlineStr">
        <is>
          <t>TM</t>
        </is>
      </c>
    </row>
    <row r="33" ht="16.5" customHeight="1" s="235">
      <c r="B33" s="460" t="n">
        <v>28</v>
      </c>
      <c r="C33" s="461" t="inlineStr">
        <is>
          <t>03169</t>
        </is>
      </c>
      <c r="D33" s="461" t="inlineStr">
        <is>
          <t>87030909778</t>
        </is>
      </c>
      <c r="E33" s="461" t="inlineStr">
        <is>
          <t>YAILIN URRUTIA POMIER</t>
        </is>
      </c>
      <c r="F33" s="461" t="inlineStr">
        <is>
          <t>VI</t>
        </is>
      </c>
      <c r="G33" s="460" t="n">
        <v>0</v>
      </c>
      <c r="H33" s="460" t="n">
        <v>0</v>
      </c>
      <c r="I33" s="460" t="n">
        <v>44</v>
      </c>
      <c r="J33" s="460" t="n">
        <v>1362.01</v>
      </c>
      <c r="K33" s="460" t="n">
        <v>176</v>
      </c>
      <c r="L33" s="460" t="n">
        <v>5448.06</v>
      </c>
      <c r="M33" s="460" t="n">
        <v>2270.02</v>
      </c>
      <c r="N33" s="462" t="n">
        <v>0</v>
      </c>
      <c r="O33" s="462" t="n">
        <v>4</v>
      </c>
      <c r="P33" s="462" t="n">
        <v>4</v>
      </c>
      <c r="Q33" s="463" t="n">
        <v>4</v>
      </c>
      <c r="R33" s="463" t="n">
        <v>4</v>
      </c>
      <c r="S33" s="463">
        <f>M33*R33</f>
        <v/>
      </c>
      <c r="T33" s="463">
        <f>I3/K3</f>
        <v/>
      </c>
      <c r="U33" s="463" t="n">
        <v>42087.51</v>
      </c>
      <c r="X33" s="463" t="n">
        <v>5448.06</v>
      </c>
      <c r="Y33" s="463">
        <f>U33</f>
        <v/>
      </c>
      <c r="Z33" s="463">
        <f>X33+Y33</f>
        <v/>
      </c>
      <c r="AA33" s="463">
        <f>IF(X33&lt;=15000,X33*AA$5,15000*AA$5)</f>
        <v/>
      </c>
      <c r="AB33" s="463">
        <f>IF(X33&lt;=15000,0,(X33-15000)*AB$5)</f>
        <v/>
      </c>
      <c r="AC33" s="463">
        <f>SUM(AA33:AB33)</f>
        <v/>
      </c>
      <c r="AD33" s="463">
        <f>IF(Z33&lt;=15000,Z33*AD$5,15000*AD$5)</f>
        <v/>
      </c>
      <c r="AE33" s="463">
        <f>IF(Z33&lt;=15000,0,(Z33-15000)*AE$5)</f>
        <v/>
      </c>
      <c r="AF33" s="463">
        <f>SUM(AD33:AE33)</f>
        <v/>
      </c>
      <c r="AG33" s="463">
        <f>SUM(AF33-AC33)</f>
        <v/>
      </c>
      <c r="AH33" s="463">
        <f>IF(X33&gt;3260,IF(X33&gt;9510,(9510-3260)*AH$5,(X33-3260)*AH$5),0)</f>
        <v/>
      </c>
      <c r="AI33" s="463">
        <f>IF(X33&gt;9510,IF(X33&gt;15000,(15000-9510)*AI$5,(X33-9510)*AI$5),0)</f>
        <v/>
      </c>
      <c r="AJ33" s="463">
        <f>IF(X33&gt;15000,IF(X33&gt;20000,(20000-15000)*AJ$5,(X33-15000)*AJ$5),0)</f>
        <v/>
      </c>
      <c r="AK33" s="463">
        <f>IF(X33&gt;20000,IF(X33&gt;25000,(25000-20000)*AK$5,(X33-20000)*AK$5),0)</f>
        <v/>
      </c>
      <c r="AL33" s="463">
        <f>IF(X33&gt;25000,IF(X33&gt;30000,(30000-25000)*AL$5,(X33-25000)*AL$5),0)</f>
        <v/>
      </c>
      <c r="AM33" s="463">
        <f>IF(X33&gt;30000,(X33-30000)*AM$5,0)</f>
        <v/>
      </c>
      <c r="AN33" s="463">
        <f>SUM(AH33:AM33)</f>
        <v/>
      </c>
      <c r="AO33" s="463">
        <f>IF(Z33&gt;3260,IF(Z33&gt;9510,(9510-3260)*AO$5,(Z33-3260)*AO$5),0)</f>
        <v/>
      </c>
      <c r="AP33" s="463">
        <f>IF(Z33&gt;9510,IF(Z33&gt;15000,(15000-9510)*AP$5,(Z33-9510)*AP$5),0)</f>
        <v/>
      </c>
      <c r="AQ33" s="463">
        <f>IF(Z33&gt;15000,IF(Z33&gt;20000,(20000-15000)*AQ$5,(Z33-15000)*AQ$5),0)</f>
        <v/>
      </c>
      <c r="AR33" s="463">
        <f>IF(Z33&gt;20000,IF(Z33&gt;25000,(25000-20000)*AR$5,(Z33-20000)*AR$5),0)</f>
        <v/>
      </c>
      <c r="AS33" s="463">
        <f>IF(Z33&gt;25000,IF(Z33&gt;30000,(30000-25000)*AS$5,(Z33-25000)*AS$5),0)</f>
        <v/>
      </c>
      <c r="AT33" s="463">
        <f>IF(Z33&gt;30000,(Z33-30000)*AT$5,0)</f>
        <v/>
      </c>
      <c r="AU33" s="463">
        <f>SUM(AO33:AT33)</f>
        <v/>
      </c>
      <c r="AV33" s="463">
        <f>AU33-AN33</f>
        <v/>
      </c>
      <c r="AW33" s="463" t="n"/>
      <c r="AX33" s="463">
        <f>Y33-AG33-AV33-AW33</f>
        <v/>
      </c>
      <c r="AY33" t="inlineStr">
        <is>
          <t>TM</t>
        </is>
      </c>
    </row>
    <row r="34" ht="16.5" customFormat="1" customHeight="1" s="301">
      <c r="B34" s="460" t="n">
        <v>29</v>
      </c>
      <c r="C34" s="461" t="inlineStr">
        <is>
          <t>0333</t>
        </is>
      </c>
      <c r="D34" s="461" t="inlineStr">
        <is>
          <t>90050622896</t>
        </is>
      </c>
      <c r="E34" s="461" t="inlineStr">
        <is>
          <t>MARTHA BRENDA DÍAZ DELGADO</t>
        </is>
      </c>
      <c r="F34" s="461" t="inlineStr">
        <is>
          <t>XVI</t>
        </is>
      </c>
      <c r="G34" s="460" t="n">
        <v>194</v>
      </c>
      <c r="H34" s="460" t="n">
        <v>8855.190000000001</v>
      </c>
      <c r="I34" s="460" t="n">
        <v>193</v>
      </c>
      <c r="J34" s="460" t="n">
        <v>9220.360000000001</v>
      </c>
      <c r="K34" s="460" t="n">
        <v>176</v>
      </c>
      <c r="L34" s="460" t="n">
        <v>8033.58</v>
      </c>
      <c r="M34" s="460" t="n">
        <v>8703.040000000001</v>
      </c>
      <c r="N34" s="462" t="n">
        <v>4</v>
      </c>
      <c r="O34" s="462" t="n">
        <v>4</v>
      </c>
      <c r="P34" s="462" t="n">
        <v>4</v>
      </c>
      <c r="Q34" s="463" t="n">
        <v>4</v>
      </c>
      <c r="R34" s="463" t="n">
        <v>4</v>
      </c>
      <c r="S34" s="463">
        <f>M34*R34</f>
        <v/>
      </c>
      <c r="T34" s="463">
        <f>I3/K3</f>
        <v/>
      </c>
      <c r="U34" s="463" t="n">
        <v>161359.35</v>
      </c>
      <c r="X34" s="463" t="n">
        <v>8033.58</v>
      </c>
      <c r="Y34" s="463">
        <f>U34</f>
        <v/>
      </c>
      <c r="Z34" s="463">
        <f>X34+Y34</f>
        <v/>
      </c>
      <c r="AA34" s="463">
        <f>IF(X34&lt;=15000,X34*AA$5,15000*AA$5)</f>
        <v/>
      </c>
      <c r="AB34" s="463">
        <f>IF(X34&lt;=15000,0,(X34-15000)*AB$5)</f>
        <v/>
      </c>
      <c r="AC34" s="463">
        <f>SUM(AA34:AB34)</f>
        <v/>
      </c>
      <c r="AD34" s="463">
        <f>IF(Z34&lt;=15000,Z34*AD$5,15000*AD$5)</f>
        <v/>
      </c>
      <c r="AE34" s="463">
        <f>IF(Z34&lt;=15000,0,(Z34-15000)*AE$5)</f>
        <v/>
      </c>
      <c r="AF34" s="463">
        <f>SUM(AD34:AE34)</f>
        <v/>
      </c>
      <c r="AG34" s="463">
        <f>SUM(AF34-AC34)</f>
        <v/>
      </c>
      <c r="AH34" s="463">
        <f>IF(X34&gt;3260,IF(X34&gt;9510,(9510-3260)*AH$5,(X34-3260)*AH$5),0)</f>
        <v/>
      </c>
      <c r="AI34" s="463">
        <f>IF(X34&gt;9510,IF(X34&gt;15000,(15000-9510)*AI$5,(X34-9510)*AI$5),0)</f>
        <v/>
      </c>
      <c r="AJ34" s="463">
        <f>IF(X34&gt;15000,IF(X34&gt;20000,(20000-15000)*AJ$5,(X34-15000)*AJ$5),0)</f>
        <v/>
      </c>
      <c r="AK34" s="463">
        <f>IF(X34&gt;20000,IF(X34&gt;25000,(25000-20000)*AK$5,(X34-20000)*AK$5),0)</f>
        <v/>
      </c>
      <c r="AL34" s="463">
        <f>IF(X34&gt;25000,IF(X34&gt;30000,(30000-25000)*AL$5,(X34-25000)*AL$5),0)</f>
        <v/>
      </c>
      <c r="AM34" s="463">
        <f>IF(X34&gt;30000,(X34-30000)*AM$5,0)</f>
        <v/>
      </c>
      <c r="AN34" s="463">
        <f>SUM(AH34:AM34)</f>
        <v/>
      </c>
      <c r="AO34" s="463">
        <f>IF(Z34&gt;3260,IF(Z34&gt;9510,(9510-3260)*AO$5,(Z34-3260)*AO$5),0)</f>
        <v/>
      </c>
      <c r="AP34" s="463">
        <f>IF(Z34&gt;9510,IF(Z34&gt;15000,(15000-9510)*AP$5,(Z34-9510)*AP$5),0)</f>
        <v/>
      </c>
      <c r="AQ34" s="463">
        <f>IF(Z34&gt;15000,IF(Z34&gt;20000,(20000-15000)*AQ$5,(Z34-15000)*AQ$5),0)</f>
        <v/>
      </c>
      <c r="AR34" s="463">
        <f>IF(Z34&gt;20000,IF(Z34&gt;25000,(25000-20000)*AR$5,(Z34-20000)*AR$5),0)</f>
        <v/>
      </c>
      <c r="AS34" s="463">
        <f>IF(Z34&gt;25000,IF(Z34&gt;30000,(30000-25000)*AS$5,(Z34-25000)*AS$5),0)</f>
        <v/>
      </c>
      <c r="AT34" s="463">
        <f>IF(Z34&gt;30000,(Z34-30000)*AT$5,0)</f>
        <v/>
      </c>
      <c r="AU34" s="463">
        <f>SUM(AO34:AT34)</f>
        <v/>
      </c>
      <c r="AV34" s="463">
        <f>AU34-AN34</f>
        <v/>
      </c>
      <c r="AW34" s="463" t="n"/>
      <c r="AX34" s="463">
        <f>Y34-AG34-AV34-AW34</f>
        <v/>
      </c>
      <c r="AY34" t="inlineStr">
        <is>
          <t>TM</t>
        </is>
      </c>
    </row>
    <row r="35" ht="16.5" customHeight="1" s="235">
      <c r="B35" s="460" t="n">
        <v>30</v>
      </c>
      <c r="C35" s="461" t="inlineStr">
        <is>
          <t>03150</t>
        </is>
      </c>
      <c r="D35" s="461" t="inlineStr">
        <is>
          <t>86103105175</t>
        </is>
      </c>
      <c r="E35" s="461" t="inlineStr">
        <is>
          <t>ALIUSKA LOURDES SANCHEZ HERNANDEZ</t>
        </is>
      </c>
      <c r="F35" s="461" t="inlineStr">
        <is>
          <t>VI</t>
        </is>
      </c>
      <c r="G35" s="460" t="n">
        <v>0</v>
      </c>
      <c r="H35" s="460" t="n">
        <v>0</v>
      </c>
      <c r="I35" s="460" t="n">
        <v>0</v>
      </c>
      <c r="J35" s="460" t="n">
        <v>0</v>
      </c>
      <c r="K35" s="460" t="n">
        <v>0</v>
      </c>
      <c r="L35" s="460" t="n">
        <v>0</v>
      </c>
      <c r="M35" s="460" t="n">
        <v>0</v>
      </c>
      <c r="N35" s="462" t="n">
        <v>4</v>
      </c>
      <c r="O35" s="462" t="n">
        <v>4</v>
      </c>
      <c r="P35" s="462" t="n">
        <v>4</v>
      </c>
      <c r="Q35" s="463" t="n">
        <v>4</v>
      </c>
      <c r="R35" s="463" t="n">
        <v>4</v>
      </c>
      <c r="S35" s="463">
        <f>M35*R35</f>
        <v/>
      </c>
      <c r="T35" s="463">
        <f>I3/K3</f>
        <v/>
      </c>
      <c r="U35" s="463" t="n">
        <v>0</v>
      </c>
      <c r="X35" s="463" t="n">
        <v>0</v>
      </c>
      <c r="Y35" s="463">
        <f>U35</f>
        <v/>
      </c>
      <c r="Z35" s="463">
        <f>X35+Y35</f>
        <v/>
      </c>
      <c r="AA35" s="463">
        <f>IF(X35&lt;=15000,X35*AA$5,15000*AA$5)</f>
        <v/>
      </c>
      <c r="AB35" s="463">
        <f>IF(X35&lt;=15000,0,(X35-15000)*AB$5)</f>
        <v/>
      </c>
      <c r="AC35" s="463">
        <f>SUM(AA35:AB35)</f>
        <v/>
      </c>
      <c r="AD35" s="463">
        <f>IF(Z35&lt;=15000,Z35*AD$5,15000*AD$5)</f>
        <v/>
      </c>
      <c r="AE35" s="463">
        <f>IF(Z35&lt;=15000,0,(Z35-15000)*AE$5)</f>
        <v/>
      </c>
      <c r="AF35" s="463">
        <f>SUM(AD35:AE35)</f>
        <v/>
      </c>
      <c r="AG35" s="463">
        <f>SUM(AF35-AC35)</f>
        <v/>
      </c>
      <c r="AH35" s="463">
        <f>IF(X35&gt;3260,IF(X35&gt;9510,(9510-3260)*AH$5,(X35-3260)*AH$5),0)</f>
        <v/>
      </c>
      <c r="AI35" s="463">
        <f>IF(X35&gt;9510,IF(X35&gt;15000,(15000-9510)*AI$5,(X35-9510)*AI$5),0)</f>
        <v/>
      </c>
      <c r="AJ35" s="463">
        <f>IF(X35&gt;15000,IF(X35&gt;20000,(20000-15000)*AJ$5,(X35-15000)*AJ$5),0)</f>
        <v/>
      </c>
      <c r="AK35" s="463">
        <f>IF(X35&gt;20000,IF(X35&gt;25000,(25000-20000)*AK$5,(X35-20000)*AK$5),0)</f>
        <v/>
      </c>
      <c r="AL35" s="463">
        <f>IF(X35&gt;25000,IF(X35&gt;30000,(30000-25000)*AL$5,(X35-25000)*AL$5),0)</f>
        <v/>
      </c>
      <c r="AM35" s="463">
        <f>IF(X35&gt;30000,(X35-30000)*AM$5,0)</f>
        <v/>
      </c>
      <c r="AN35" s="463">
        <f>SUM(AH35:AM35)</f>
        <v/>
      </c>
      <c r="AO35" s="463">
        <f>IF(Z35&gt;3260,IF(Z35&gt;9510,(9510-3260)*AO$5,(Z35-3260)*AO$5),0)</f>
        <v/>
      </c>
      <c r="AP35" s="463">
        <f>IF(Z35&gt;9510,IF(Z35&gt;15000,(15000-9510)*AP$5,(Z35-9510)*AP$5),0)</f>
        <v/>
      </c>
      <c r="AQ35" s="463">
        <f>IF(Z35&gt;15000,IF(Z35&gt;20000,(20000-15000)*AQ$5,(Z35-15000)*AQ$5),0)</f>
        <v/>
      </c>
      <c r="AR35" s="463">
        <f>IF(Z35&gt;20000,IF(Z35&gt;25000,(25000-20000)*AR$5,(Z35-20000)*AR$5),0)</f>
        <v/>
      </c>
      <c r="AS35" s="463">
        <f>IF(Z35&gt;25000,IF(Z35&gt;30000,(30000-25000)*AS$5,(Z35-25000)*AS$5),0)</f>
        <v/>
      </c>
      <c r="AT35" s="463">
        <f>IF(Z35&gt;30000,(Z35-30000)*AT$5,0)</f>
        <v/>
      </c>
      <c r="AU35" s="463">
        <f>SUM(AO35:AT35)</f>
        <v/>
      </c>
      <c r="AV35" s="463">
        <f>AU35-AN35</f>
        <v/>
      </c>
      <c r="AW35" s="463" t="n"/>
      <c r="AX35" s="463">
        <f>Y35-AG35-AV35-AW35</f>
        <v/>
      </c>
      <c r="AY35" t="inlineStr">
        <is>
          <t>TM</t>
        </is>
      </c>
    </row>
    <row r="36" ht="16.5" customHeight="1" s="235">
      <c r="B36" s="460" t="n">
        <v>31</v>
      </c>
      <c r="C36" s="461" t="inlineStr">
        <is>
          <t>03141</t>
        </is>
      </c>
      <c r="D36" s="461" t="inlineStr">
        <is>
          <t>91071224652</t>
        </is>
      </c>
      <c r="E36" s="461" t="inlineStr">
        <is>
          <t>DANAY GUZMÁN BORGES</t>
        </is>
      </c>
      <c r="F36" s="461" t="inlineStr">
        <is>
          <t>VI</t>
        </is>
      </c>
      <c r="G36" s="460" t="n">
        <v>194</v>
      </c>
      <c r="H36" s="460" t="n">
        <v>6005.25</v>
      </c>
      <c r="I36" s="460" t="n">
        <v>202</v>
      </c>
      <c r="J36" s="460" t="n">
        <v>6531.48</v>
      </c>
      <c r="K36" s="460" t="n">
        <v>176</v>
      </c>
      <c r="L36" s="460" t="n">
        <v>5448.06</v>
      </c>
      <c r="M36" s="460" t="n">
        <v>5994.93</v>
      </c>
      <c r="N36" s="462" t="n">
        <v>4</v>
      </c>
      <c r="O36" s="462" t="n">
        <v>4</v>
      </c>
      <c r="P36" s="462" t="n">
        <v>4</v>
      </c>
      <c r="Q36" s="463" t="n">
        <v>4</v>
      </c>
      <c r="R36" s="463" t="n">
        <v>4</v>
      </c>
      <c r="S36" s="463">
        <f>M36*R36</f>
        <v/>
      </c>
      <c r="T36" s="463">
        <f>I3/K3</f>
        <v/>
      </c>
      <c r="U36" s="463" t="n">
        <v>111149.39</v>
      </c>
      <c r="X36" s="463" t="n">
        <v>5448.06</v>
      </c>
      <c r="Y36" s="463">
        <f>U36</f>
        <v/>
      </c>
      <c r="Z36" s="463">
        <f>X36+Y36</f>
        <v/>
      </c>
      <c r="AA36" s="463">
        <f>IF(X36&lt;=15000,X36*AA$5,15000*AA$5)</f>
        <v/>
      </c>
      <c r="AB36" s="463">
        <f>IF(X36&lt;=15000,0,(X36-15000)*AB$5)</f>
        <v/>
      </c>
      <c r="AC36" s="463">
        <f>SUM(AA36:AB36)</f>
        <v/>
      </c>
      <c r="AD36" s="463">
        <f>IF(Z36&lt;=15000,Z36*AD$5,15000*AD$5)</f>
        <v/>
      </c>
      <c r="AE36" s="463">
        <f>IF(Z36&lt;=15000,0,(Z36-15000)*AE$5)</f>
        <v/>
      </c>
      <c r="AF36" s="463">
        <f>SUM(AD36:AE36)</f>
        <v/>
      </c>
      <c r="AG36" s="463">
        <f>SUM(AF36-AC36)</f>
        <v/>
      </c>
      <c r="AH36" s="463">
        <f>IF(X36&gt;3260,IF(X36&gt;9510,(9510-3260)*AH$5,(X36-3260)*AH$5),0)</f>
        <v/>
      </c>
      <c r="AI36" s="463">
        <f>IF(X36&gt;9510,IF(X36&gt;15000,(15000-9510)*AI$5,(X36-9510)*AI$5),0)</f>
        <v/>
      </c>
      <c r="AJ36" s="463">
        <f>IF(X36&gt;15000,IF(X36&gt;20000,(20000-15000)*AJ$5,(X36-15000)*AJ$5),0)</f>
        <v/>
      </c>
      <c r="AK36" s="463">
        <f>IF(X36&gt;20000,IF(X36&gt;25000,(25000-20000)*AK$5,(X36-20000)*AK$5),0)</f>
        <v/>
      </c>
      <c r="AL36" s="463">
        <f>IF(X36&gt;25000,IF(X36&gt;30000,(30000-25000)*AL$5,(X36-25000)*AL$5),0)</f>
        <v/>
      </c>
      <c r="AM36" s="463">
        <f>IF(X36&gt;30000,(X36-30000)*AM$5,0)</f>
        <v/>
      </c>
      <c r="AN36" s="463">
        <f>SUM(AH36:AM36)</f>
        <v/>
      </c>
      <c r="AO36" s="463">
        <f>IF(Z36&gt;3260,IF(Z36&gt;9510,(9510-3260)*AO$5,(Z36-3260)*AO$5),0)</f>
        <v/>
      </c>
      <c r="AP36" s="463">
        <f>IF(Z36&gt;9510,IF(Z36&gt;15000,(15000-9510)*AP$5,(Z36-9510)*AP$5),0)</f>
        <v/>
      </c>
      <c r="AQ36" s="463">
        <f>IF(Z36&gt;15000,IF(Z36&gt;20000,(20000-15000)*AQ$5,(Z36-15000)*AQ$5),0)</f>
        <v/>
      </c>
      <c r="AR36" s="463">
        <f>IF(Z36&gt;20000,IF(Z36&gt;25000,(25000-20000)*AR$5,(Z36-20000)*AR$5),0)</f>
        <v/>
      </c>
      <c r="AS36" s="463">
        <f>IF(Z36&gt;25000,IF(Z36&gt;30000,(30000-25000)*AS$5,(Z36-25000)*AS$5),0)</f>
        <v/>
      </c>
      <c r="AT36" s="463">
        <f>IF(Z36&gt;30000,(Z36-30000)*AT$5,0)</f>
        <v/>
      </c>
      <c r="AU36" s="463">
        <f>SUM(AO36:AT36)</f>
        <v/>
      </c>
      <c r="AV36" s="463">
        <f>AU36-AN36</f>
        <v/>
      </c>
      <c r="AW36" s="463" t="n"/>
      <c r="AX36" s="463">
        <f>Y36-AG36-AV36-AW36</f>
        <v/>
      </c>
      <c r="AY36" t="inlineStr">
        <is>
          <t>TM</t>
        </is>
      </c>
    </row>
    <row r="37" ht="16.5" customHeight="1" s="235">
      <c r="B37" s="460" t="n">
        <v>32</v>
      </c>
      <c r="C37" s="461" t="inlineStr">
        <is>
          <t>0262</t>
        </is>
      </c>
      <c r="D37" s="461" t="inlineStr">
        <is>
          <t>66042814748</t>
        </is>
      </c>
      <c r="E37" s="461" t="inlineStr">
        <is>
          <t>FRANCISCO JAVIER CASTELLÓN  BARTROLI</t>
        </is>
      </c>
      <c r="F37" s="461" t="inlineStr">
        <is>
          <t>XVI</t>
        </is>
      </c>
      <c r="G37" s="460" t="n">
        <v>194</v>
      </c>
      <c r="H37" s="460" t="n">
        <v>8855.190000000001</v>
      </c>
      <c r="I37" s="460" t="n">
        <v>193</v>
      </c>
      <c r="J37" s="460" t="n">
        <v>12067</v>
      </c>
      <c r="K37" s="460" t="n">
        <v>115</v>
      </c>
      <c r="L37" s="460" t="n">
        <v>5249.21</v>
      </c>
      <c r="M37" s="460" t="n">
        <v>8723.799999999999</v>
      </c>
      <c r="N37" s="462" t="n">
        <v>4</v>
      </c>
      <c r="O37" s="462" t="n">
        <v>4</v>
      </c>
      <c r="P37" s="462" t="n">
        <v>4</v>
      </c>
      <c r="Q37" s="463" t="n">
        <v>4</v>
      </c>
      <c r="R37" s="463" t="n">
        <v>4</v>
      </c>
      <c r="S37" s="463">
        <f>M37*R37</f>
        <v/>
      </c>
      <c r="T37" s="463">
        <f>I3/K3</f>
        <v/>
      </c>
      <c r="U37" s="463" t="n">
        <v>161744.19</v>
      </c>
      <c r="X37" s="463" t="n">
        <v>5249.21</v>
      </c>
      <c r="Y37" s="463">
        <f>U37</f>
        <v/>
      </c>
      <c r="Z37" s="463">
        <f>X37+Y37</f>
        <v/>
      </c>
      <c r="AA37" s="463">
        <f>IF(X37&lt;=15000,X37*AA$5,15000*AA$5)</f>
        <v/>
      </c>
      <c r="AB37" s="463">
        <f>IF(X37&lt;=15000,0,(X37-15000)*AB$5)</f>
        <v/>
      </c>
      <c r="AC37" s="463">
        <f>SUM(AA37:AB37)</f>
        <v/>
      </c>
      <c r="AD37" s="463">
        <f>IF(Z37&lt;=15000,Z37*AD$5,15000*AD$5)</f>
        <v/>
      </c>
      <c r="AE37" s="463">
        <f>IF(Z37&lt;=15000,0,(Z37-15000)*AE$5)</f>
        <v/>
      </c>
      <c r="AF37" s="463">
        <f>SUM(AD37:AE37)</f>
        <v/>
      </c>
      <c r="AG37" s="463">
        <f>SUM(AF37-AC37)</f>
        <v/>
      </c>
      <c r="AH37" s="463">
        <f>IF(X37&gt;3260,IF(X37&gt;9510,(9510-3260)*AH$5,(X37-3260)*AH$5),0)</f>
        <v/>
      </c>
      <c r="AI37" s="463">
        <f>IF(X37&gt;9510,IF(X37&gt;15000,(15000-9510)*AI$5,(X37-9510)*AI$5),0)</f>
        <v/>
      </c>
      <c r="AJ37" s="463">
        <f>IF(X37&gt;15000,IF(X37&gt;20000,(20000-15000)*AJ$5,(X37-15000)*AJ$5),0)</f>
        <v/>
      </c>
      <c r="AK37" s="463">
        <f>IF(X37&gt;20000,IF(X37&gt;25000,(25000-20000)*AK$5,(X37-20000)*AK$5),0)</f>
        <v/>
      </c>
      <c r="AL37" s="463">
        <f>IF(X37&gt;25000,IF(X37&gt;30000,(30000-25000)*AL$5,(X37-25000)*AL$5),0)</f>
        <v/>
      </c>
      <c r="AM37" s="463">
        <f>IF(X37&gt;30000,(X37-30000)*AM$5,0)</f>
        <v/>
      </c>
      <c r="AN37" s="463">
        <f>SUM(AH37:AM37)</f>
        <v/>
      </c>
      <c r="AO37" s="463">
        <f>IF(Z37&gt;3260,IF(Z37&gt;9510,(9510-3260)*AO$5,(Z37-3260)*AO$5),0)</f>
        <v/>
      </c>
      <c r="AP37" s="463">
        <f>IF(Z37&gt;9510,IF(Z37&gt;15000,(15000-9510)*AP$5,(Z37-9510)*AP$5),0)</f>
        <v/>
      </c>
      <c r="AQ37" s="463">
        <f>IF(Z37&gt;15000,IF(Z37&gt;20000,(20000-15000)*AQ$5,(Z37-15000)*AQ$5),0)</f>
        <v/>
      </c>
      <c r="AR37" s="463">
        <f>IF(Z37&gt;20000,IF(Z37&gt;25000,(25000-20000)*AR$5,(Z37-20000)*AR$5),0)</f>
        <v/>
      </c>
      <c r="AS37" s="463">
        <f>IF(Z37&gt;25000,IF(Z37&gt;30000,(30000-25000)*AS$5,(Z37-25000)*AS$5),0)</f>
        <v/>
      </c>
      <c r="AT37" s="463">
        <f>IF(Z37&gt;30000,(Z37-30000)*AT$5,0)</f>
        <v/>
      </c>
      <c r="AU37" s="463">
        <f>SUM(AO37:AT37)</f>
        <v/>
      </c>
      <c r="AV37" s="463">
        <f>AU37-AN37</f>
        <v/>
      </c>
      <c r="AW37" s="463" t="n"/>
      <c r="AX37" s="463">
        <f>Y37-AG37-AV37-AW37</f>
        <v/>
      </c>
      <c r="AY37" t="inlineStr">
        <is>
          <t>TM</t>
        </is>
      </c>
    </row>
    <row r="38" ht="16.5" customHeight="1" s="235">
      <c r="B38" s="460" t="n">
        <v>33</v>
      </c>
      <c r="C38" s="461" t="inlineStr">
        <is>
          <t>03153</t>
        </is>
      </c>
      <c r="D38" s="461" t="inlineStr">
        <is>
          <t>90050928909</t>
        </is>
      </c>
      <c r="E38" s="461" t="inlineStr">
        <is>
          <t>EDUARDO  FORTE MARQUEZ</t>
        </is>
      </c>
      <c r="F38" s="461" t="inlineStr">
        <is>
          <t>X</t>
        </is>
      </c>
      <c r="G38" s="460" t="n">
        <v>194</v>
      </c>
      <c r="H38" s="460" t="n">
        <v>7023.08</v>
      </c>
      <c r="I38" s="460" t="n">
        <v>193</v>
      </c>
      <c r="J38" s="460" t="n">
        <v>7312.69</v>
      </c>
      <c r="K38" s="460" t="n">
        <v>176</v>
      </c>
      <c r="L38" s="460" t="n">
        <v>6371.46</v>
      </c>
      <c r="M38" s="460" t="n">
        <v>6902.41</v>
      </c>
      <c r="N38" s="462" t="n">
        <v>4</v>
      </c>
      <c r="O38" s="462" t="n">
        <v>4</v>
      </c>
      <c r="P38" s="462" t="n">
        <v>4</v>
      </c>
      <c r="Q38" s="463" t="n">
        <v>4</v>
      </c>
      <c r="R38" s="463" t="n">
        <v>4</v>
      </c>
      <c r="S38" s="463">
        <f>M38*R38</f>
        <v/>
      </c>
      <c r="T38" s="463">
        <f>I3/K3</f>
        <v/>
      </c>
      <c r="U38" s="463" t="n">
        <v>127974.59</v>
      </c>
      <c r="X38" s="463" t="n">
        <v>6371.46</v>
      </c>
      <c r="Y38" s="463">
        <f>U38</f>
        <v/>
      </c>
      <c r="Z38" s="463">
        <f>X38+Y38</f>
        <v/>
      </c>
      <c r="AA38" s="463">
        <f>IF(X38&lt;=15000,X38*AA$5,15000*AA$5)</f>
        <v/>
      </c>
      <c r="AB38" s="463">
        <f>IF(X38&lt;=15000,0,(X38-15000)*AB$5)</f>
        <v/>
      </c>
      <c r="AC38" s="463">
        <f>SUM(AA38:AB38)</f>
        <v/>
      </c>
      <c r="AD38" s="463">
        <f>IF(Z38&lt;=15000,Z38*AD$5,15000*AD$5)</f>
        <v/>
      </c>
      <c r="AE38" s="463">
        <f>IF(Z38&lt;=15000,0,(Z38-15000)*AE$5)</f>
        <v/>
      </c>
      <c r="AF38" s="463">
        <f>SUM(AD38:AE38)</f>
        <v/>
      </c>
      <c r="AG38" s="463">
        <f>SUM(AF38-AC38)</f>
        <v/>
      </c>
      <c r="AH38" s="463">
        <f>IF(X38&gt;3260,IF(X38&gt;9510,(9510-3260)*AH$5,(X38-3260)*AH$5),0)</f>
        <v/>
      </c>
      <c r="AI38" s="463">
        <f>IF(X38&gt;9510,IF(X38&gt;15000,(15000-9510)*AI$5,(X38-9510)*AI$5),0)</f>
        <v/>
      </c>
      <c r="AJ38" s="463">
        <f>IF(X38&gt;15000,IF(X38&gt;20000,(20000-15000)*AJ$5,(X38-15000)*AJ$5),0)</f>
        <v/>
      </c>
      <c r="AK38" s="463">
        <f>IF(X38&gt;20000,IF(X38&gt;25000,(25000-20000)*AK$5,(X38-20000)*AK$5),0)</f>
        <v/>
      </c>
      <c r="AL38" s="463">
        <f>IF(X38&gt;25000,IF(X38&gt;30000,(30000-25000)*AL$5,(X38-25000)*AL$5),0)</f>
        <v/>
      </c>
      <c r="AM38" s="463">
        <f>IF(X38&gt;30000,(X38-30000)*AM$5,0)</f>
        <v/>
      </c>
      <c r="AN38" s="463">
        <f>SUM(AH38:AM38)</f>
        <v/>
      </c>
      <c r="AO38" s="463">
        <f>IF(Z38&gt;3260,IF(Z38&gt;9510,(9510-3260)*AO$5,(Z38-3260)*AO$5),0)</f>
        <v/>
      </c>
      <c r="AP38" s="463">
        <f>IF(Z38&gt;9510,IF(Z38&gt;15000,(15000-9510)*AP$5,(Z38-9510)*AP$5),0)</f>
        <v/>
      </c>
      <c r="AQ38" s="463">
        <f>IF(Z38&gt;15000,IF(Z38&gt;20000,(20000-15000)*AQ$5,(Z38-15000)*AQ$5),0)</f>
        <v/>
      </c>
      <c r="AR38" s="463">
        <f>IF(Z38&gt;20000,IF(Z38&gt;25000,(25000-20000)*AR$5,(Z38-20000)*AR$5),0)</f>
        <v/>
      </c>
      <c r="AS38" s="463">
        <f>IF(Z38&gt;25000,IF(Z38&gt;30000,(30000-25000)*AS$5,(Z38-25000)*AS$5),0)</f>
        <v/>
      </c>
      <c r="AT38" s="463">
        <f>IF(Z38&gt;30000,(Z38-30000)*AT$5,0)</f>
        <v/>
      </c>
      <c r="AU38" s="463">
        <f>SUM(AO38:AT38)</f>
        <v/>
      </c>
      <c r="AV38" s="463">
        <f>AU38-AN38</f>
        <v/>
      </c>
      <c r="AW38" s="463" t="n"/>
      <c r="AX38" s="463">
        <f>Y38-AG38-AV38-AW38</f>
        <v/>
      </c>
      <c r="AY38" t="inlineStr">
        <is>
          <t>TM</t>
        </is>
      </c>
    </row>
    <row r="39" ht="16.5" customFormat="1" customHeight="1" s="301">
      <c r="B39" s="460" t="n">
        <v>34</v>
      </c>
      <c r="C39" s="461" t="inlineStr">
        <is>
          <t>0101</t>
        </is>
      </c>
      <c r="D39" s="461" t="inlineStr">
        <is>
          <t>79120206145</t>
        </is>
      </c>
      <c r="E39" s="461" t="inlineStr">
        <is>
          <t>DAUNIER HERNÁNDEZ  TRUJILLO</t>
        </is>
      </c>
      <c r="F39" s="461" t="inlineStr">
        <is>
          <t>X</t>
        </is>
      </c>
      <c r="G39" s="460" t="n">
        <v>132</v>
      </c>
      <c r="H39" s="460" t="n">
        <v>4778.59</v>
      </c>
      <c r="I39" s="460" t="n">
        <v>0</v>
      </c>
      <c r="J39" s="460" t="n">
        <v>0</v>
      </c>
      <c r="K39" s="460" t="n">
        <v>0</v>
      </c>
      <c r="L39" s="460" t="n">
        <v>0</v>
      </c>
      <c r="M39" s="460" t="n">
        <v>1592.86</v>
      </c>
      <c r="N39" s="462" t="n">
        <v>4</v>
      </c>
      <c r="O39" s="462" t="n">
        <v>4</v>
      </c>
      <c r="P39" s="462" t="n">
        <v>4</v>
      </c>
      <c r="Q39" s="463" t="n">
        <v>4</v>
      </c>
      <c r="R39" s="463" t="n">
        <v>4</v>
      </c>
      <c r="S39" s="463">
        <f>M39*R39</f>
        <v/>
      </c>
      <c r="T39" s="463">
        <f>I3/K3</f>
        <v/>
      </c>
      <c r="U39" s="463" t="n">
        <v>29532.58</v>
      </c>
      <c r="X39" s="463" t="n">
        <v>0</v>
      </c>
      <c r="Y39" s="463">
        <f>U39</f>
        <v/>
      </c>
      <c r="Z39" s="463">
        <f>X39+Y39</f>
        <v/>
      </c>
      <c r="AA39" s="463">
        <f>IF(X39&lt;=15000,X39*AA$5,15000*AA$5)</f>
        <v/>
      </c>
      <c r="AB39" s="463">
        <f>IF(X39&lt;=15000,0,(X39-15000)*AB$5)</f>
        <v/>
      </c>
      <c r="AC39" s="463">
        <f>SUM(AA39:AB39)</f>
        <v/>
      </c>
      <c r="AD39" s="463">
        <f>IF(Z39&lt;=15000,Z39*AD$5,15000*AD$5)</f>
        <v/>
      </c>
      <c r="AE39" s="463">
        <f>IF(Z39&lt;=15000,0,(Z39-15000)*AE$5)</f>
        <v/>
      </c>
      <c r="AF39" s="463">
        <f>SUM(AD39:AE39)</f>
        <v/>
      </c>
      <c r="AG39" s="463">
        <f>SUM(AF39-AC39)</f>
        <v/>
      </c>
      <c r="AH39" s="463">
        <f>IF(X39&gt;3260,IF(X39&gt;9510,(9510-3260)*AH$5,(X39-3260)*AH$5),0)</f>
        <v/>
      </c>
      <c r="AI39" s="463">
        <f>IF(X39&gt;9510,IF(X39&gt;15000,(15000-9510)*AI$5,(X39-9510)*AI$5),0)</f>
        <v/>
      </c>
      <c r="AJ39" s="463">
        <f>IF(X39&gt;15000,IF(X39&gt;20000,(20000-15000)*AJ$5,(X39-15000)*AJ$5),0)</f>
        <v/>
      </c>
      <c r="AK39" s="463">
        <f>IF(X39&gt;20000,IF(X39&gt;25000,(25000-20000)*AK$5,(X39-20000)*AK$5),0)</f>
        <v/>
      </c>
      <c r="AL39" s="463">
        <f>IF(X39&gt;25000,IF(X39&gt;30000,(30000-25000)*AL$5,(X39-25000)*AL$5),0)</f>
        <v/>
      </c>
      <c r="AM39" s="463">
        <f>IF(X39&gt;30000,(X39-30000)*AM$5,0)</f>
        <v/>
      </c>
      <c r="AN39" s="463">
        <f>SUM(AH39:AM39)</f>
        <v/>
      </c>
      <c r="AO39" s="463">
        <f>IF(Z39&gt;3260,IF(Z39&gt;9510,(9510-3260)*AO$5,(Z39-3260)*AO$5),0)</f>
        <v/>
      </c>
      <c r="AP39" s="463">
        <f>IF(Z39&gt;9510,IF(Z39&gt;15000,(15000-9510)*AP$5,(Z39-9510)*AP$5),0)</f>
        <v/>
      </c>
      <c r="AQ39" s="463">
        <f>IF(Z39&gt;15000,IF(Z39&gt;20000,(20000-15000)*AQ$5,(Z39-15000)*AQ$5),0)</f>
        <v/>
      </c>
      <c r="AR39" s="463">
        <f>IF(Z39&gt;20000,IF(Z39&gt;25000,(25000-20000)*AR$5,(Z39-20000)*AR$5),0)</f>
        <v/>
      </c>
      <c r="AS39" s="463">
        <f>IF(Z39&gt;25000,IF(Z39&gt;30000,(30000-25000)*AS$5,(Z39-25000)*AS$5),0)</f>
        <v/>
      </c>
      <c r="AT39" s="463">
        <f>IF(Z39&gt;30000,(Z39-30000)*AT$5,0)</f>
        <v/>
      </c>
      <c r="AU39" s="463">
        <f>SUM(AO39:AT39)</f>
        <v/>
      </c>
      <c r="AV39" s="463">
        <f>AU39-AN39</f>
        <v/>
      </c>
      <c r="AW39" s="463" t="n"/>
      <c r="AX39" s="463">
        <f>Y39-AG39-AV39-AW39</f>
        <v/>
      </c>
      <c r="AY39" t="inlineStr">
        <is>
          <t>TM</t>
        </is>
      </c>
    </row>
    <row r="40" ht="16.5" customHeight="1" s="235">
      <c r="B40" s="460" t="n">
        <v>35</v>
      </c>
      <c r="C40" s="461" t="inlineStr">
        <is>
          <t>03160</t>
        </is>
      </c>
      <c r="D40" s="461" t="inlineStr">
        <is>
          <t>84072523147</t>
        </is>
      </c>
      <c r="E40" s="461" t="inlineStr">
        <is>
          <t>RANNIEL RIVERO SEVILA</t>
        </is>
      </c>
      <c r="F40" s="461" t="inlineStr">
        <is>
          <t>X</t>
        </is>
      </c>
      <c r="G40" s="460" t="n">
        <v>62</v>
      </c>
      <c r="H40" s="460" t="n">
        <v>2244.49</v>
      </c>
      <c r="I40" s="460" t="n">
        <v>193</v>
      </c>
      <c r="J40" s="460" t="n">
        <v>7312.69</v>
      </c>
      <c r="K40" s="460" t="n">
        <v>176</v>
      </c>
      <c r="L40" s="460" t="n">
        <v>6371.46</v>
      </c>
      <c r="M40" s="460" t="n">
        <v>5309.55</v>
      </c>
      <c r="N40" s="462" t="n">
        <v>4</v>
      </c>
      <c r="O40" s="462" t="n">
        <v>4</v>
      </c>
      <c r="P40" s="462" t="n">
        <v>4</v>
      </c>
      <c r="Q40" s="463" t="n">
        <v>4</v>
      </c>
      <c r="R40" s="463" t="n">
        <v>4</v>
      </c>
      <c r="S40" s="463">
        <f>M40*R40</f>
        <v/>
      </c>
      <c r="T40" s="463">
        <f>I3/K3</f>
        <v/>
      </c>
      <c r="U40" s="463" t="n">
        <v>98442</v>
      </c>
      <c r="X40" s="463" t="n">
        <v>6371.46</v>
      </c>
      <c r="Y40" s="463">
        <f>U40</f>
        <v/>
      </c>
      <c r="Z40" s="463">
        <f>X40+Y40</f>
        <v/>
      </c>
      <c r="AA40" s="463">
        <f>IF(X40&lt;=15000,X40*AA$5,15000*AA$5)</f>
        <v/>
      </c>
      <c r="AB40" s="463">
        <f>IF(X40&lt;=15000,0,(X40-15000)*AB$5)</f>
        <v/>
      </c>
      <c r="AC40" s="463">
        <f>SUM(AA40:AB40)</f>
        <v/>
      </c>
      <c r="AD40" s="463">
        <f>IF(Z40&lt;=15000,Z40*AD$5,15000*AD$5)</f>
        <v/>
      </c>
      <c r="AE40" s="463">
        <f>IF(Z40&lt;=15000,0,(Z40-15000)*AE$5)</f>
        <v/>
      </c>
      <c r="AF40" s="463">
        <f>SUM(AD40:AE40)</f>
        <v/>
      </c>
      <c r="AG40" s="463">
        <f>SUM(AF40-AC40)</f>
        <v/>
      </c>
      <c r="AH40" s="463">
        <f>IF(X40&gt;3260,IF(X40&gt;9510,(9510-3260)*AH$5,(X40-3260)*AH$5),0)</f>
        <v/>
      </c>
      <c r="AI40" s="463">
        <f>IF(X40&gt;9510,IF(X40&gt;15000,(15000-9510)*AI$5,(X40-9510)*AI$5),0)</f>
        <v/>
      </c>
      <c r="AJ40" s="463">
        <f>IF(X40&gt;15000,IF(X40&gt;20000,(20000-15000)*AJ$5,(X40-15000)*AJ$5),0)</f>
        <v/>
      </c>
      <c r="AK40" s="463">
        <f>IF(X40&gt;20000,IF(X40&gt;25000,(25000-20000)*AK$5,(X40-20000)*AK$5),0)</f>
        <v/>
      </c>
      <c r="AL40" s="463">
        <f>IF(X40&gt;25000,IF(X40&gt;30000,(30000-25000)*AL$5,(X40-25000)*AL$5),0)</f>
        <v/>
      </c>
      <c r="AM40" s="463">
        <f>IF(X40&gt;30000,(X40-30000)*AM$5,0)</f>
        <v/>
      </c>
      <c r="AN40" s="463">
        <f>SUM(AH40:AM40)</f>
        <v/>
      </c>
      <c r="AO40" s="463">
        <f>IF(Z40&gt;3260,IF(Z40&gt;9510,(9510-3260)*AO$5,(Z40-3260)*AO$5),0)</f>
        <v/>
      </c>
      <c r="AP40" s="463">
        <f>IF(Z40&gt;9510,IF(Z40&gt;15000,(15000-9510)*AP$5,(Z40-9510)*AP$5),0)</f>
        <v/>
      </c>
      <c r="AQ40" s="463">
        <f>IF(Z40&gt;15000,IF(Z40&gt;20000,(20000-15000)*AQ$5,(Z40-15000)*AQ$5),0)</f>
        <v/>
      </c>
      <c r="AR40" s="463">
        <f>IF(Z40&gt;20000,IF(Z40&gt;25000,(25000-20000)*AR$5,(Z40-20000)*AR$5),0)</f>
        <v/>
      </c>
      <c r="AS40" s="463">
        <f>IF(Z40&gt;25000,IF(Z40&gt;30000,(30000-25000)*AS$5,(Z40-25000)*AS$5),0)</f>
        <v/>
      </c>
      <c r="AT40" s="463">
        <f>IF(Z40&gt;30000,(Z40-30000)*AT$5,0)</f>
        <v/>
      </c>
      <c r="AU40" s="463">
        <f>SUM(AO40:AT40)</f>
        <v/>
      </c>
      <c r="AV40" s="463">
        <f>AU40-AN40</f>
        <v/>
      </c>
      <c r="AW40" s="463" t="n"/>
      <c r="AX40" s="463">
        <f>Y40-AG40-AV40-AW40</f>
        <v/>
      </c>
      <c r="AY40" t="inlineStr">
        <is>
          <t>TM</t>
        </is>
      </c>
    </row>
    <row r="41" ht="16.5" customHeight="1" s="235">
      <c r="B41" s="460" t="n">
        <v>36</v>
      </c>
      <c r="C41" s="461" t="inlineStr">
        <is>
          <t>0331</t>
        </is>
      </c>
      <c r="D41" s="461" t="inlineStr">
        <is>
          <t>96093008988</t>
        </is>
      </c>
      <c r="E41" s="461" t="inlineStr">
        <is>
          <t>ALEJANDRO  RAMÍREZ COMESAÑAS</t>
        </is>
      </c>
      <c r="F41" s="461" t="inlineStr">
        <is>
          <t>X</t>
        </is>
      </c>
      <c r="G41" s="460" t="n">
        <v>194</v>
      </c>
      <c r="H41" s="460" t="n">
        <v>7023.08</v>
      </c>
      <c r="I41" s="460" t="n">
        <v>193</v>
      </c>
      <c r="J41" s="460" t="n">
        <v>10719.76</v>
      </c>
      <c r="K41" s="460" t="n">
        <v>79</v>
      </c>
      <c r="L41" s="460" t="n">
        <v>2859.92</v>
      </c>
      <c r="M41" s="460" t="n">
        <v>6867.59</v>
      </c>
      <c r="N41" s="462" t="n">
        <v>4</v>
      </c>
      <c r="O41" s="462" t="n">
        <v>4</v>
      </c>
      <c r="P41" s="462" t="n">
        <v>4</v>
      </c>
      <c r="Q41" s="463" t="n">
        <v>4</v>
      </c>
      <c r="R41" s="463" t="n">
        <v>4</v>
      </c>
      <c r="S41" s="463">
        <f>M41*R41</f>
        <v/>
      </c>
      <c r="T41" s="463">
        <f>I3/K3</f>
        <v/>
      </c>
      <c r="U41" s="463" t="n">
        <v>127328.94</v>
      </c>
      <c r="X41" s="463" t="n">
        <v>2859.92</v>
      </c>
      <c r="Y41" s="463">
        <f>U41</f>
        <v/>
      </c>
      <c r="Z41" s="463">
        <f>X41+Y41</f>
        <v/>
      </c>
      <c r="AA41" s="463">
        <f>IF(X41&lt;=15000,X41*AA$5,15000*AA$5)</f>
        <v/>
      </c>
      <c r="AB41" s="463">
        <f>IF(X41&lt;=15000,0,(X41-15000)*AB$5)</f>
        <v/>
      </c>
      <c r="AC41" s="463">
        <f>SUM(AA41:AB41)</f>
        <v/>
      </c>
      <c r="AD41" s="463">
        <f>IF(Z41&lt;=15000,Z41*AD$5,15000*AD$5)</f>
        <v/>
      </c>
      <c r="AE41" s="463">
        <f>IF(Z41&lt;=15000,0,(Z41-15000)*AE$5)</f>
        <v/>
      </c>
      <c r="AF41" s="463">
        <f>SUM(AD41:AE41)</f>
        <v/>
      </c>
      <c r="AG41" s="463">
        <f>SUM(AF41-AC41)</f>
        <v/>
      </c>
      <c r="AH41" s="463">
        <f>IF(X41&gt;3260,IF(X41&gt;9510,(9510-3260)*AH$5,(X41-3260)*AH$5),0)</f>
        <v/>
      </c>
      <c r="AI41" s="463">
        <f>IF(X41&gt;9510,IF(X41&gt;15000,(15000-9510)*AI$5,(X41-9510)*AI$5),0)</f>
        <v/>
      </c>
      <c r="AJ41" s="463">
        <f>IF(X41&gt;15000,IF(X41&gt;20000,(20000-15000)*AJ$5,(X41-15000)*AJ$5),0)</f>
        <v/>
      </c>
      <c r="AK41" s="463">
        <f>IF(X41&gt;20000,IF(X41&gt;25000,(25000-20000)*AK$5,(X41-20000)*AK$5),0)</f>
        <v/>
      </c>
      <c r="AL41" s="463">
        <f>IF(X41&gt;25000,IF(X41&gt;30000,(30000-25000)*AL$5,(X41-25000)*AL$5),0)</f>
        <v/>
      </c>
      <c r="AM41" s="463">
        <f>IF(X41&gt;30000,(X41-30000)*AM$5,0)</f>
        <v/>
      </c>
      <c r="AN41" s="463">
        <f>SUM(AH41:AM41)</f>
        <v/>
      </c>
      <c r="AO41" s="463">
        <f>IF(Z41&gt;3260,IF(Z41&gt;9510,(9510-3260)*AO$5,(Z41-3260)*AO$5),0)</f>
        <v/>
      </c>
      <c r="AP41" s="463">
        <f>IF(Z41&gt;9510,IF(Z41&gt;15000,(15000-9510)*AP$5,(Z41-9510)*AP$5),0)</f>
        <v/>
      </c>
      <c r="AQ41" s="463">
        <f>IF(Z41&gt;15000,IF(Z41&gt;20000,(20000-15000)*AQ$5,(Z41-15000)*AQ$5),0)</f>
        <v/>
      </c>
      <c r="AR41" s="463">
        <f>IF(Z41&gt;20000,IF(Z41&gt;25000,(25000-20000)*AR$5,(Z41-20000)*AR$5),0)</f>
        <v/>
      </c>
      <c r="AS41" s="463">
        <f>IF(Z41&gt;25000,IF(Z41&gt;30000,(30000-25000)*AS$5,(Z41-25000)*AS$5),0)</f>
        <v/>
      </c>
      <c r="AT41" s="463">
        <f>IF(Z41&gt;30000,(Z41-30000)*AT$5,0)</f>
        <v/>
      </c>
      <c r="AU41" s="463">
        <f>SUM(AO41:AT41)</f>
        <v/>
      </c>
      <c r="AV41" s="463">
        <f>AU41-AN41</f>
        <v/>
      </c>
      <c r="AW41" s="463" t="n"/>
      <c r="AX41" s="463">
        <f>Y41-AG41-AV41-AW41</f>
        <v/>
      </c>
      <c r="AY41" t="inlineStr">
        <is>
          <t>TM</t>
        </is>
      </c>
    </row>
    <row r="42" ht="16.5" customHeight="1" s="235">
      <c r="B42" s="460" t="n">
        <v>37</v>
      </c>
      <c r="C42" s="461" t="inlineStr">
        <is>
          <t>0041</t>
        </is>
      </c>
      <c r="D42" s="461" t="inlineStr">
        <is>
          <t>71071214350</t>
        </is>
      </c>
      <c r="E42" s="461" t="inlineStr">
        <is>
          <t>YAMILA JO  MARRERO</t>
        </is>
      </c>
      <c r="F42" s="461" t="inlineStr">
        <is>
          <t>V</t>
        </is>
      </c>
      <c r="G42" s="460" t="n">
        <v>194</v>
      </c>
      <c r="H42" s="460" t="n">
        <v>5598.11</v>
      </c>
      <c r="I42" s="460" t="n">
        <v>193</v>
      </c>
      <c r="J42" s="460" t="n">
        <v>5828.96</v>
      </c>
      <c r="K42" s="460" t="n">
        <v>176</v>
      </c>
      <c r="L42" s="460" t="n">
        <v>5078.7</v>
      </c>
      <c r="M42" s="460" t="n">
        <v>5501.92</v>
      </c>
      <c r="N42" s="462" t="n">
        <v>4</v>
      </c>
      <c r="O42" s="462" t="n">
        <v>4</v>
      </c>
      <c r="P42" s="462" t="n">
        <v>4</v>
      </c>
      <c r="Q42" s="463" t="n">
        <v>4</v>
      </c>
      <c r="R42" s="463" t="n">
        <v>4</v>
      </c>
      <c r="S42" s="463">
        <f>M42*R42</f>
        <v/>
      </c>
      <c r="T42" s="463">
        <f>I3/K3</f>
        <v/>
      </c>
      <c r="U42" s="463" t="n">
        <v>102008.77</v>
      </c>
      <c r="X42" s="463" t="n">
        <v>5078.7</v>
      </c>
      <c r="Y42" s="463">
        <f>U42</f>
        <v/>
      </c>
      <c r="Z42" s="463">
        <f>X42+Y42</f>
        <v/>
      </c>
      <c r="AA42" s="463">
        <f>IF(X42&lt;=15000,X42*AA$5,15000*AA$5)</f>
        <v/>
      </c>
      <c r="AB42" s="463">
        <f>IF(X42&lt;=15000,0,(X42-15000)*AB$5)</f>
        <v/>
      </c>
      <c r="AC42" s="463">
        <f>SUM(AA42:AB42)</f>
        <v/>
      </c>
      <c r="AD42" s="463">
        <f>IF(Z42&lt;=15000,Z42*AD$5,15000*AD$5)</f>
        <v/>
      </c>
      <c r="AE42" s="463">
        <f>IF(Z42&lt;=15000,0,(Z42-15000)*AE$5)</f>
        <v/>
      </c>
      <c r="AF42" s="463">
        <f>SUM(AD42:AE42)</f>
        <v/>
      </c>
      <c r="AG42" s="463">
        <f>SUM(AF42-AC42)</f>
        <v/>
      </c>
      <c r="AH42" s="463">
        <f>IF(X42&gt;3260,IF(X42&gt;9510,(9510-3260)*AH$5,(X42-3260)*AH$5),0)</f>
        <v/>
      </c>
      <c r="AI42" s="463">
        <f>IF(X42&gt;9510,IF(X42&gt;15000,(15000-9510)*AI$5,(X42-9510)*AI$5),0)</f>
        <v/>
      </c>
      <c r="AJ42" s="463">
        <f>IF(X42&gt;15000,IF(X42&gt;20000,(20000-15000)*AJ$5,(X42-15000)*AJ$5),0)</f>
        <v/>
      </c>
      <c r="AK42" s="463">
        <f>IF(X42&gt;20000,IF(X42&gt;25000,(25000-20000)*AK$5,(X42-20000)*AK$5),0)</f>
        <v/>
      </c>
      <c r="AL42" s="463">
        <f>IF(X42&gt;25000,IF(X42&gt;30000,(30000-25000)*AL$5,(X42-25000)*AL$5),0)</f>
        <v/>
      </c>
      <c r="AM42" s="463">
        <f>IF(X42&gt;30000,(X42-30000)*AM$5,0)</f>
        <v/>
      </c>
      <c r="AN42" s="463">
        <f>SUM(AH42:AM42)</f>
        <v/>
      </c>
      <c r="AO42" s="463">
        <f>IF(Z42&gt;3260,IF(Z42&gt;9510,(9510-3260)*AO$5,(Z42-3260)*AO$5),0)</f>
        <v/>
      </c>
      <c r="AP42" s="463">
        <f>IF(Z42&gt;9510,IF(Z42&gt;15000,(15000-9510)*AP$5,(Z42-9510)*AP$5),0)</f>
        <v/>
      </c>
      <c r="AQ42" s="463">
        <f>IF(Z42&gt;15000,IF(Z42&gt;20000,(20000-15000)*AQ$5,(Z42-15000)*AQ$5),0)</f>
        <v/>
      </c>
      <c r="AR42" s="463">
        <f>IF(Z42&gt;20000,IF(Z42&gt;25000,(25000-20000)*AR$5,(Z42-20000)*AR$5),0)</f>
        <v/>
      </c>
      <c r="AS42" s="463">
        <f>IF(Z42&gt;25000,IF(Z42&gt;30000,(30000-25000)*AS$5,(Z42-25000)*AS$5),0)</f>
        <v/>
      </c>
      <c r="AT42" s="463">
        <f>IF(Z42&gt;30000,(Z42-30000)*AT$5,0)</f>
        <v/>
      </c>
      <c r="AU42" s="463">
        <f>SUM(AO42:AT42)</f>
        <v/>
      </c>
      <c r="AV42" s="463">
        <f>AU42-AN42</f>
        <v/>
      </c>
      <c r="AW42" s="463" t="n"/>
      <c r="AX42" s="463">
        <f>Y42-AG42-AV42-AW42</f>
        <v/>
      </c>
      <c r="AY42" t="inlineStr">
        <is>
          <t>TM</t>
        </is>
      </c>
    </row>
    <row r="43" ht="16.5" customHeight="1" s="235">
      <c r="B43" s="460" t="n">
        <v>38</v>
      </c>
      <c r="C43" s="461" t="inlineStr">
        <is>
          <t>0259</t>
        </is>
      </c>
      <c r="D43" s="461" t="inlineStr">
        <is>
          <t>74121822567</t>
        </is>
      </c>
      <c r="E43" s="461" t="inlineStr">
        <is>
          <t>HASLEMER SOTOLONGO  CUZA</t>
        </is>
      </c>
      <c r="F43" s="461" t="inlineStr">
        <is>
          <t>XVI</t>
        </is>
      </c>
      <c r="G43" s="460" t="n">
        <v>194</v>
      </c>
      <c r="H43" s="460" t="n">
        <v>8855.190000000001</v>
      </c>
      <c r="I43" s="460" t="n">
        <v>193</v>
      </c>
      <c r="J43" s="460" t="n">
        <v>9220.360000000001</v>
      </c>
      <c r="K43" s="460" t="n">
        <v>132</v>
      </c>
      <c r="L43" s="460" t="n">
        <v>7800.92</v>
      </c>
      <c r="M43" s="460" t="n">
        <v>8625.49</v>
      </c>
      <c r="N43" s="462" t="n">
        <v>4</v>
      </c>
      <c r="O43" s="462" t="n">
        <v>4</v>
      </c>
      <c r="P43" s="462" t="n">
        <v>4</v>
      </c>
      <c r="Q43" s="463" t="n">
        <v>4</v>
      </c>
      <c r="R43" s="463" t="n">
        <v>4</v>
      </c>
      <c r="S43" s="463">
        <f>M43*R43</f>
        <v/>
      </c>
      <c r="T43" s="463">
        <f>I3/K3</f>
        <v/>
      </c>
      <c r="U43" s="463" t="n">
        <v>159921.47</v>
      </c>
      <c r="X43" s="463" t="n">
        <v>6025.18</v>
      </c>
      <c r="Y43" s="463">
        <f>U43</f>
        <v/>
      </c>
      <c r="Z43" s="463">
        <f>X43+Y43</f>
        <v/>
      </c>
      <c r="AA43" s="463">
        <f>IF(X43&lt;=15000,X43*AA$5,15000*AA$5)</f>
        <v/>
      </c>
      <c r="AB43" s="463">
        <f>IF(X43&lt;=15000,0,(X43-15000)*AB$5)</f>
        <v/>
      </c>
      <c r="AC43" s="463">
        <f>SUM(AA43:AB43)</f>
        <v/>
      </c>
      <c r="AD43" s="463">
        <f>IF(Z43&lt;=15000,Z43*AD$5,15000*AD$5)</f>
        <v/>
      </c>
      <c r="AE43" s="463">
        <f>IF(Z43&lt;=15000,0,(Z43-15000)*AE$5)</f>
        <v/>
      </c>
      <c r="AF43" s="463">
        <f>SUM(AD43:AE43)</f>
        <v/>
      </c>
      <c r="AG43" s="463">
        <f>SUM(AF43-AC43)</f>
        <v/>
      </c>
      <c r="AH43" s="463">
        <f>IF(X43&gt;3260,IF(X43&gt;9510,(9510-3260)*AH$5,(X43-3260)*AH$5),0)</f>
        <v/>
      </c>
      <c r="AI43" s="463">
        <f>IF(X43&gt;9510,IF(X43&gt;15000,(15000-9510)*AI$5,(X43-9510)*AI$5),0)</f>
        <v/>
      </c>
      <c r="AJ43" s="463">
        <f>IF(X43&gt;15000,IF(X43&gt;20000,(20000-15000)*AJ$5,(X43-15000)*AJ$5),0)</f>
        <v/>
      </c>
      <c r="AK43" s="463">
        <f>IF(X43&gt;20000,IF(X43&gt;25000,(25000-20000)*AK$5,(X43-20000)*AK$5),0)</f>
        <v/>
      </c>
      <c r="AL43" s="463">
        <f>IF(X43&gt;25000,IF(X43&gt;30000,(30000-25000)*AL$5,(X43-25000)*AL$5),0)</f>
        <v/>
      </c>
      <c r="AM43" s="463">
        <f>IF(X43&gt;30000,(X43-30000)*AM$5,0)</f>
        <v/>
      </c>
      <c r="AN43" s="463">
        <f>SUM(AH43:AM43)</f>
        <v/>
      </c>
      <c r="AO43" s="463">
        <f>IF(Z43&gt;3260,IF(Z43&gt;9510,(9510-3260)*AO$5,(Z43-3260)*AO$5),0)</f>
        <v/>
      </c>
      <c r="AP43" s="463">
        <f>IF(Z43&gt;9510,IF(Z43&gt;15000,(15000-9510)*AP$5,(Z43-9510)*AP$5),0)</f>
        <v/>
      </c>
      <c r="AQ43" s="463">
        <f>IF(Z43&gt;15000,IF(Z43&gt;20000,(20000-15000)*AQ$5,(Z43-15000)*AQ$5),0)</f>
        <v/>
      </c>
      <c r="AR43" s="463">
        <f>IF(Z43&gt;20000,IF(Z43&gt;25000,(25000-20000)*AR$5,(Z43-20000)*AR$5),0)</f>
        <v/>
      </c>
      <c r="AS43" s="463">
        <f>IF(Z43&gt;25000,IF(Z43&gt;30000,(30000-25000)*AS$5,(Z43-25000)*AS$5),0)</f>
        <v/>
      </c>
      <c r="AT43" s="463">
        <f>IF(Z43&gt;30000,(Z43-30000)*AT$5,0)</f>
        <v/>
      </c>
      <c r="AU43" s="463">
        <f>SUM(AO43:AT43)</f>
        <v/>
      </c>
      <c r="AV43" s="463">
        <f>AU43-AN43</f>
        <v/>
      </c>
      <c r="AW43" s="463" t="n"/>
      <c r="AX43" s="463">
        <f>Y43-AG43-AV43-AW43</f>
        <v/>
      </c>
      <c r="AY43" t="inlineStr">
        <is>
          <t>TM</t>
        </is>
      </c>
    </row>
    <row r="44" ht="16.5" customHeight="1" s="235">
      <c r="B44" s="460" t="n">
        <v>39</v>
      </c>
      <c r="C44" s="461" t="inlineStr">
        <is>
          <t>0366</t>
        </is>
      </c>
      <c r="D44" s="461" t="inlineStr">
        <is>
          <t>69073008505</t>
        </is>
      </c>
      <c r="E44" s="461" t="inlineStr">
        <is>
          <t>REMBERTO GONZÁLEZ MORALES</t>
        </is>
      </c>
      <c r="F44" s="461" t="inlineStr">
        <is>
          <t>X</t>
        </is>
      </c>
      <c r="G44" s="460" t="n">
        <v>194</v>
      </c>
      <c r="H44" s="460" t="n">
        <v>8855.190000000001</v>
      </c>
      <c r="I44" s="460" t="n">
        <v>193</v>
      </c>
      <c r="J44" s="460" t="n">
        <v>7312.69</v>
      </c>
      <c r="K44" s="460" t="n">
        <v>132</v>
      </c>
      <c r="L44" s="460" t="n">
        <v>6517.14</v>
      </c>
      <c r="M44" s="460" t="n">
        <v>7561.67</v>
      </c>
      <c r="N44" s="462" t="n">
        <v>4</v>
      </c>
      <c r="O44" s="462" t="n">
        <v>4</v>
      </c>
      <c r="P44" s="462" t="n">
        <v>4</v>
      </c>
      <c r="Q44" s="463" t="n">
        <v>4</v>
      </c>
      <c r="R44" s="463" t="n">
        <v>4</v>
      </c>
      <c r="S44" s="463">
        <f>M44*R44</f>
        <v/>
      </c>
      <c r="T44" s="463">
        <f>I3/K3</f>
        <v/>
      </c>
      <c r="U44" s="463" t="n">
        <v>140197.7</v>
      </c>
      <c r="X44" s="463" t="n">
        <v>4778.59</v>
      </c>
      <c r="Y44" s="463">
        <f>U44</f>
        <v/>
      </c>
      <c r="Z44" s="463">
        <f>X44+Y44</f>
        <v/>
      </c>
      <c r="AA44" s="463">
        <f>IF(X44&lt;=15000,X44*AA$5,15000*AA$5)</f>
        <v/>
      </c>
      <c r="AB44" s="463">
        <f>IF(X44&lt;=15000,0,(X44-15000)*AB$5)</f>
        <v/>
      </c>
      <c r="AC44" s="463">
        <f>SUM(AA44:AB44)</f>
        <v/>
      </c>
      <c r="AD44" s="463">
        <f>IF(Z44&lt;=15000,Z44*AD$5,15000*AD$5)</f>
        <v/>
      </c>
      <c r="AE44" s="463">
        <f>IF(Z44&lt;=15000,0,(Z44-15000)*AE$5)</f>
        <v/>
      </c>
      <c r="AF44" s="463">
        <f>SUM(AD44:AE44)</f>
        <v/>
      </c>
      <c r="AG44" s="463">
        <f>SUM(AF44-AC44)</f>
        <v/>
      </c>
      <c r="AH44" s="463">
        <f>IF(X44&gt;3260,IF(X44&gt;9510,(9510-3260)*AH$5,(X44-3260)*AH$5),0)</f>
        <v/>
      </c>
      <c r="AI44" s="463">
        <f>IF(X44&gt;9510,IF(X44&gt;15000,(15000-9510)*AI$5,(X44-9510)*AI$5),0)</f>
        <v/>
      </c>
      <c r="AJ44" s="463">
        <f>IF(X44&gt;15000,IF(X44&gt;20000,(20000-15000)*AJ$5,(X44-15000)*AJ$5),0)</f>
        <v/>
      </c>
      <c r="AK44" s="463">
        <f>IF(X44&gt;20000,IF(X44&gt;25000,(25000-20000)*AK$5,(X44-20000)*AK$5),0)</f>
        <v/>
      </c>
      <c r="AL44" s="463">
        <f>IF(X44&gt;25000,IF(X44&gt;30000,(30000-25000)*AL$5,(X44-25000)*AL$5),0)</f>
        <v/>
      </c>
      <c r="AM44" s="463">
        <f>IF(X44&gt;30000,(X44-30000)*AM$5,0)</f>
        <v/>
      </c>
      <c r="AN44" s="463">
        <f>SUM(AH44:AM44)</f>
        <v/>
      </c>
      <c r="AO44" s="463">
        <f>IF(Z44&gt;3260,IF(Z44&gt;9510,(9510-3260)*AO$5,(Z44-3260)*AO$5),0)</f>
        <v/>
      </c>
      <c r="AP44" s="463">
        <f>IF(Z44&gt;9510,IF(Z44&gt;15000,(15000-9510)*AP$5,(Z44-9510)*AP$5),0)</f>
        <v/>
      </c>
      <c r="AQ44" s="463">
        <f>IF(Z44&gt;15000,IF(Z44&gt;20000,(20000-15000)*AQ$5,(Z44-15000)*AQ$5),0)</f>
        <v/>
      </c>
      <c r="AR44" s="463">
        <f>IF(Z44&gt;20000,IF(Z44&gt;25000,(25000-20000)*AR$5,(Z44-20000)*AR$5),0)</f>
        <v/>
      </c>
      <c r="AS44" s="463">
        <f>IF(Z44&gt;25000,IF(Z44&gt;30000,(30000-25000)*AS$5,(Z44-25000)*AS$5),0)</f>
        <v/>
      </c>
      <c r="AT44" s="463">
        <f>IF(Z44&gt;30000,(Z44-30000)*AT$5,0)</f>
        <v/>
      </c>
      <c r="AU44" s="463">
        <f>SUM(AO44:AT44)</f>
        <v/>
      </c>
      <c r="AV44" s="463">
        <f>AU44-AN44</f>
        <v/>
      </c>
      <c r="AW44" s="463" t="n"/>
      <c r="AX44" s="463">
        <f>Y44-AG44-AV44-AW44</f>
        <v/>
      </c>
      <c r="AY44" t="inlineStr">
        <is>
          <t>TM</t>
        </is>
      </c>
    </row>
    <row r="45" ht="16.5" customHeight="1" s="235">
      <c r="B45" s="460" t="n">
        <v>40</v>
      </c>
      <c r="C45" s="461" t="inlineStr">
        <is>
          <t>0400</t>
        </is>
      </c>
      <c r="D45" s="461" t="inlineStr">
        <is>
          <t>72030707262</t>
        </is>
      </c>
      <c r="E45" s="461" t="inlineStr">
        <is>
          <t>ROGER ONDARSE ROJAS</t>
        </is>
      </c>
      <c r="F45" s="461" t="inlineStr">
        <is>
          <t>X</t>
        </is>
      </c>
      <c r="G45" s="460" t="n">
        <v>194</v>
      </c>
      <c r="H45" s="460" t="n">
        <v>7023.08</v>
      </c>
      <c r="I45" s="460" t="n">
        <v>0</v>
      </c>
      <c r="J45" s="460" t="n">
        <v>0</v>
      </c>
      <c r="K45" s="460" t="n">
        <v>0</v>
      </c>
      <c r="L45" s="460" t="n">
        <v>0</v>
      </c>
      <c r="M45" s="460" t="n">
        <v>2341.03</v>
      </c>
      <c r="N45" s="462" t="n">
        <v>4</v>
      </c>
      <c r="O45" s="462" t="n">
        <v>0</v>
      </c>
      <c r="P45" s="462" t="n">
        <v>0</v>
      </c>
      <c r="Q45" s="463" t="n">
        <v>4</v>
      </c>
      <c r="R45" s="463" t="n">
        <v>4</v>
      </c>
      <c r="S45" s="463">
        <f>M45*R45</f>
        <v/>
      </c>
      <c r="T45" s="463">
        <f>I3/K3</f>
        <v/>
      </c>
      <c r="U45" s="463" t="n">
        <v>43403.96</v>
      </c>
      <c r="X45" s="463" t="n">
        <v>0</v>
      </c>
      <c r="Y45" s="463">
        <f>U45</f>
        <v/>
      </c>
      <c r="Z45" s="463">
        <f>X45+Y45</f>
        <v/>
      </c>
      <c r="AA45" s="463">
        <f>IF(X45&lt;=15000,X45*AA$5,15000*AA$5)</f>
        <v/>
      </c>
      <c r="AB45" s="463">
        <f>IF(X45&lt;=15000,0,(X45-15000)*AB$5)</f>
        <v/>
      </c>
      <c r="AC45" s="463">
        <f>SUM(AA45:AB45)</f>
        <v/>
      </c>
      <c r="AD45" s="463">
        <f>IF(Z45&lt;=15000,Z45*AD$5,15000*AD$5)</f>
        <v/>
      </c>
      <c r="AE45" s="463">
        <f>IF(Z45&lt;=15000,0,(Z45-15000)*AE$5)</f>
        <v/>
      </c>
      <c r="AF45" s="463">
        <f>SUM(AD45:AE45)</f>
        <v/>
      </c>
      <c r="AG45" s="463">
        <f>SUM(AF45-AC45)</f>
        <v/>
      </c>
      <c r="AH45" s="463">
        <f>IF(X45&gt;3260,IF(X45&gt;9510,(9510-3260)*AH$5,(X45-3260)*AH$5),0)</f>
        <v/>
      </c>
      <c r="AI45" s="463">
        <f>IF(X45&gt;9510,IF(X45&gt;15000,(15000-9510)*AI$5,(X45-9510)*AI$5),0)</f>
        <v/>
      </c>
      <c r="AJ45" s="463">
        <f>IF(X45&gt;15000,IF(X45&gt;20000,(20000-15000)*AJ$5,(X45-15000)*AJ$5),0)</f>
        <v/>
      </c>
      <c r="AK45" s="463">
        <f>IF(X45&gt;20000,IF(X45&gt;25000,(25000-20000)*AK$5,(X45-20000)*AK$5),0)</f>
        <v/>
      </c>
      <c r="AL45" s="463">
        <f>IF(X45&gt;25000,IF(X45&gt;30000,(30000-25000)*AL$5,(X45-25000)*AL$5),0)</f>
        <v/>
      </c>
      <c r="AM45" s="463">
        <f>IF(X45&gt;30000,(X45-30000)*AM$5,0)</f>
        <v/>
      </c>
      <c r="AN45" s="463">
        <f>SUM(AH45:AM45)</f>
        <v/>
      </c>
      <c r="AO45" s="463">
        <f>IF(Z45&gt;3260,IF(Z45&gt;9510,(9510-3260)*AO$5,(Z45-3260)*AO$5),0)</f>
        <v/>
      </c>
      <c r="AP45" s="463">
        <f>IF(Z45&gt;9510,IF(Z45&gt;15000,(15000-9510)*AP$5,(Z45-9510)*AP$5),0)</f>
        <v/>
      </c>
      <c r="AQ45" s="463">
        <f>IF(Z45&gt;15000,IF(Z45&gt;20000,(20000-15000)*AQ$5,(Z45-15000)*AQ$5),0)</f>
        <v/>
      </c>
      <c r="AR45" s="463">
        <f>IF(Z45&gt;20000,IF(Z45&gt;25000,(25000-20000)*AR$5,(Z45-20000)*AR$5),0)</f>
        <v/>
      </c>
      <c r="AS45" s="463">
        <f>IF(Z45&gt;25000,IF(Z45&gt;30000,(30000-25000)*AS$5,(Z45-25000)*AS$5),0)</f>
        <v/>
      </c>
      <c r="AT45" s="463">
        <f>IF(Z45&gt;30000,(Z45-30000)*AT$5,0)</f>
        <v/>
      </c>
      <c r="AU45" s="463">
        <f>SUM(AO45:AT45)</f>
        <v/>
      </c>
      <c r="AV45" s="463">
        <f>AU45-AN45</f>
        <v/>
      </c>
      <c r="AW45" s="463" t="n"/>
      <c r="AX45" s="463">
        <f>Y45-AG45-AV45-AW45</f>
        <v/>
      </c>
      <c r="AY45" t="inlineStr">
        <is>
          <t>TM</t>
        </is>
      </c>
    </row>
    <row r="46" ht="16.5" customHeight="1" s="235">
      <c r="B46" s="460" t="n">
        <v>41</v>
      </c>
      <c r="C46" s="461" t="inlineStr">
        <is>
          <t>0046</t>
        </is>
      </c>
      <c r="D46" s="461" t="inlineStr">
        <is>
          <t>62021500702</t>
        </is>
      </c>
      <c r="E46" s="461" t="inlineStr">
        <is>
          <t>ROBERTO PADILLA  COLAO</t>
        </is>
      </c>
      <c r="F46" s="461" t="inlineStr">
        <is>
          <t>III</t>
        </is>
      </c>
      <c r="G46" s="460" t="n">
        <v>190.6</v>
      </c>
      <c r="H46" s="460" t="n">
        <v>4725.48</v>
      </c>
      <c r="I46" s="460" t="n">
        <v>190.6</v>
      </c>
      <c r="J46" s="460" t="n">
        <v>5687.79</v>
      </c>
      <c r="K46" s="460" t="n">
        <v>140</v>
      </c>
      <c r="L46" s="460" t="n">
        <v>3865.77</v>
      </c>
      <c r="M46" s="460" t="n">
        <v>4759.68</v>
      </c>
      <c r="N46" s="462" t="n">
        <v>4</v>
      </c>
      <c r="O46" s="462" t="n">
        <v>3</v>
      </c>
      <c r="P46" s="462" t="n">
        <v>4</v>
      </c>
      <c r="Q46" s="463" t="n">
        <v>3.666666666666667</v>
      </c>
      <c r="R46" s="463" t="n">
        <v>3.666666666666667</v>
      </c>
      <c r="S46" s="463">
        <f>M46*R46</f>
        <v/>
      </c>
      <c r="T46" s="463">
        <f>I3/K3</f>
        <v/>
      </c>
      <c r="U46" s="463" t="n">
        <v>80893.23</v>
      </c>
      <c r="X46" s="463" t="n">
        <v>3452.26</v>
      </c>
      <c r="Y46" s="463">
        <f>U46</f>
        <v/>
      </c>
      <c r="Z46" s="463">
        <f>X46+Y46</f>
        <v/>
      </c>
      <c r="AA46" s="463">
        <f>IF(X46&lt;=15000,X46*AA$5,15000*AA$5)</f>
        <v/>
      </c>
      <c r="AB46" s="463">
        <f>IF(X46&lt;=15000,0,(X46-15000)*AB$5)</f>
        <v/>
      </c>
      <c r="AC46" s="463">
        <f>SUM(AA46:AB46)</f>
        <v/>
      </c>
      <c r="AD46" s="463">
        <f>IF(Z46&lt;=15000,Z46*AD$5,15000*AD$5)</f>
        <v/>
      </c>
      <c r="AE46" s="463">
        <f>IF(Z46&lt;=15000,0,(Z46-15000)*AE$5)</f>
        <v/>
      </c>
      <c r="AF46" s="463">
        <f>SUM(AD46:AE46)</f>
        <v/>
      </c>
      <c r="AG46" s="463">
        <f>SUM(AF46-AC46)</f>
        <v/>
      </c>
      <c r="AH46" s="463">
        <f>IF(X46&gt;3260,IF(X46&gt;9510,(9510-3260)*AH$5,(X46-3260)*AH$5),0)</f>
        <v/>
      </c>
      <c r="AI46" s="463">
        <f>IF(X46&gt;9510,IF(X46&gt;15000,(15000-9510)*AI$5,(X46-9510)*AI$5),0)</f>
        <v/>
      </c>
      <c r="AJ46" s="463">
        <f>IF(X46&gt;15000,IF(X46&gt;20000,(20000-15000)*AJ$5,(X46-15000)*AJ$5),0)</f>
        <v/>
      </c>
      <c r="AK46" s="463">
        <f>IF(X46&gt;20000,IF(X46&gt;25000,(25000-20000)*AK$5,(X46-20000)*AK$5),0)</f>
        <v/>
      </c>
      <c r="AL46" s="463">
        <f>IF(X46&gt;25000,IF(X46&gt;30000,(30000-25000)*AL$5,(X46-25000)*AL$5),0)</f>
        <v/>
      </c>
      <c r="AM46" s="463">
        <f>IF(X46&gt;30000,(X46-30000)*AM$5,0)</f>
        <v/>
      </c>
      <c r="AN46" s="463">
        <f>SUM(AH46:AM46)</f>
        <v/>
      </c>
      <c r="AO46" s="463">
        <f>IF(Z46&gt;3260,IF(Z46&gt;9510,(9510-3260)*AO$5,(Z46-3260)*AO$5),0)</f>
        <v/>
      </c>
      <c r="AP46" s="463">
        <f>IF(Z46&gt;9510,IF(Z46&gt;15000,(15000-9510)*AP$5,(Z46-9510)*AP$5),0)</f>
        <v/>
      </c>
      <c r="AQ46" s="463">
        <f>IF(Z46&gt;15000,IF(Z46&gt;20000,(20000-15000)*AQ$5,(Z46-15000)*AQ$5),0)</f>
        <v/>
      </c>
      <c r="AR46" s="463">
        <f>IF(Z46&gt;20000,IF(Z46&gt;25000,(25000-20000)*AR$5,(Z46-20000)*AR$5),0)</f>
        <v/>
      </c>
      <c r="AS46" s="463">
        <f>IF(Z46&gt;25000,IF(Z46&gt;30000,(30000-25000)*AS$5,(Z46-25000)*AS$5),0)</f>
        <v/>
      </c>
      <c r="AT46" s="463">
        <f>IF(Z46&gt;30000,(Z46-30000)*AT$5,0)</f>
        <v/>
      </c>
      <c r="AU46" s="463">
        <f>SUM(AO46:AT46)</f>
        <v/>
      </c>
      <c r="AV46" s="463">
        <f>AU46-AN46</f>
        <v/>
      </c>
      <c r="AW46" s="463" t="n"/>
      <c r="AX46" s="463">
        <f>Y46-AG46-AV46-AW46</f>
        <v/>
      </c>
      <c r="AY46" t="inlineStr">
        <is>
          <t>TM</t>
        </is>
      </c>
    </row>
    <row r="47" ht="16.5" customHeight="1" s="235">
      <c r="B47" s="460" t="n">
        <v>42</v>
      </c>
      <c r="C47" s="461" t="inlineStr">
        <is>
          <t>03122</t>
        </is>
      </c>
      <c r="D47" s="461" t="inlineStr">
        <is>
          <t>79042502401</t>
        </is>
      </c>
      <c r="E47" s="461" t="inlineStr">
        <is>
          <t>ROLANDO RODRIGUEZ GONZALEZ</t>
        </is>
      </c>
      <c r="F47" s="461" t="inlineStr">
        <is>
          <t>III</t>
        </is>
      </c>
      <c r="G47" s="460" t="n">
        <v>190</v>
      </c>
      <c r="H47" s="460" t="n">
        <v>4696</v>
      </c>
      <c r="I47" s="460" t="n">
        <v>89.25</v>
      </c>
      <c r="J47" s="460" t="n">
        <v>4651.6</v>
      </c>
      <c r="K47" s="460" t="n">
        <v>204</v>
      </c>
      <c r="L47" s="460" t="n">
        <v>5052.03</v>
      </c>
      <c r="M47" s="460" t="n">
        <v>4799.88</v>
      </c>
      <c r="N47" s="462" t="n">
        <v>4</v>
      </c>
      <c r="O47" s="462" t="n">
        <v>4</v>
      </c>
      <c r="P47" s="462" t="n">
        <v>4</v>
      </c>
      <c r="Q47" s="463" t="n">
        <v>4</v>
      </c>
      <c r="R47" s="463" t="n">
        <v>4</v>
      </c>
      <c r="S47" s="463">
        <f>M47*R47</f>
        <v/>
      </c>
      <c r="T47" s="463">
        <f>I3/K3</f>
        <v/>
      </c>
      <c r="U47" s="463" t="n">
        <v>88992.42999999999</v>
      </c>
      <c r="X47" s="463" t="n">
        <v>5052.03</v>
      </c>
      <c r="Y47" s="463">
        <f>U47</f>
        <v/>
      </c>
      <c r="Z47" s="463">
        <f>X47+Y47</f>
        <v/>
      </c>
      <c r="AA47" s="463">
        <f>IF(X47&lt;=15000,X47*AA$5,15000*AA$5)</f>
        <v/>
      </c>
      <c r="AB47" s="463">
        <f>IF(X47&lt;=15000,0,(X47-15000)*AB$5)</f>
        <v/>
      </c>
      <c r="AC47" s="463">
        <f>SUM(AA47:AB47)</f>
        <v/>
      </c>
      <c r="AD47" s="463">
        <f>IF(Z47&lt;=15000,Z47*AD$5,15000*AD$5)</f>
        <v/>
      </c>
      <c r="AE47" s="463">
        <f>IF(Z47&lt;=15000,0,(Z47-15000)*AE$5)</f>
        <v/>
      </c>
      <c r="AF47" s="463">
        <f>SUM(AD47:AE47)</f>
        <v/>
      </c>
      <c r="AG47" s="463">
        <f>SUM(AF47-AC47)</f>
        <v/>
      </c>
      <c r="AH47" s="463">
        <f>IF(X47&gt;3260,IF(X47&gt;9510,(9510-3260)*AH$5,(X47-3260)*AH$5),0)</f>
        <v/>
      </c>
      <c r="AI47" s="463">
        <f>IF(X47&gt;9510,IF(X47&gt;15000,(15000-9510)*AI$5,(X47-9510)*AI$5),0)</f>
        <v/>
      </c>
      <c r="AJ47" s="463">
        <f>IF(X47&gt;15000,IF(X47&gt;20000,(20000-15000)*AJ$5,(X47-15000)*AJ$5),0)</f>
        <v/>
      </c>
      <c r="AK47" s="463">
        <f>IF(X47&gt;20000,IF(X47&gt;25000,(25000-20000)*AK$5,(X47-20000)*AK$5),0)</f>
        <v/>
      </c>
      <c r="AL47" s="463">
        <f>IF(X47&gt;25000,IF(X47&gt;30000,(30000-25000)*AL$5,(X47-25000)*AL$5),0)</f>
        <v/>
      </c>
      <c r="AM47" s="463">
        <f>IF(X47&gt;30000,(X47-30000)*AM$5,0)</f>
        <v/>
      </c>
      <c r="AN47" s="463">
        <f>SUM(AH47:AM47)</f>
        <v/>
      </c>
      <c r="AO47" s="463">
        <f>IF(Z47&gt;3260,IF(Z47&gt;9510,(9510-3260)*AO$5,(Z47-3260)*AO$5),0)</f>
        <v/>
      </c>
      <c r="AP47" s="463">
        <f>IF(Z47&gt;9510,IF(Z47&gt;15000,(15000-9510)*AP$5,(Z47-9510)*AP$5),0)</f>
        <v/>
      </c>
      <c r="AQ47" s="463">
        <f>IF(Z47&gt;15000,IF(Z47&gt;20000,(20000-15000)*AQ$5,(Z47-15000)*AQ$5),0)</f>
        <v/>
      </c>
      <c r="AR47" s="463">
        <f>IF(Z47&gt;20000,IF(Z47&gt;25000,(25000-20000)*AR$5,(Z47-20000)*AR$5),0)</f>
        <v/>
      </c>
      <c r="AS47" s="463">
        <f>IF(Z47&gt;25000,IF(Z47&gt;30000,(30000-25000)*AS$5,(Z47-25000)*AS$5),0)</f>
        <v/>
      </c>
      <c r="AT47" s="463">
        <f>IF(Z47&gt;30000,(Z47-30000)*AT$5,0)</f>
        <v/>
      </c>
      <c r="AU47" s="463">
        <f>SUM(AO47:AT47)</f>
        <v/>
      </c>
      <c r="AV47" s="463">
        <f>AU47-AN47</f>
        <v/>
      </c>
      <c r="AW47" s="463" t="n"/>
      <c r="AX47" s="463">
        <f>Y47-AG47-AV47-AW47</f>
        <v/>
      </c>
      <c r="AY47" t="inlineStr">
        <is>
          <t>TM</t>
        </is>
      </c>
    </row>
    <row r="48" ht="16.5" customHeight="1" s="235">
      <c r="B48" s="460" t="n">
        <v>43</v>
      </c>
      <c r="C48" s="461" t="inlineStr">
        <is>
          <t>0081</t>
        </is>
      </c>
      <c r="D48" s="461" t="inlineStr">
        <is>
          <t>91102621066</t>
        </is>
      </c>
      <c r="E48" s="461" t="inlineStr">
        <is>
          <t>ERNESTO SÁNCHEZ  COLUMBIÉ</t>
        </is>
      </c>
      <c r="F48" s="461" t="inlineStr">
        <is>
          <t>III</t>
        </is>
      </c>
      <c r="G48" s="460" t="n">
        <v>194</v>
      </c>
      <c r="H48" s="460" t="n">
        <v>4783.84</v>
      </c>
      <c r="I48" s="460" t="n">
        <v>193</v>
      </c>
      <c r="J48" s="460" t="n">
        <v>4981.11</v>
      </c>
      <c r="K48" s="460" t="n">
        <v>132</v>
      </c>
      <c r="L48" s="460" t="n">
        <v>4217.88</v>
      </c>
      <c r="M48" s="460" t="n">
        <v>4660.94</v>
      </c>
      <c r="N48" s="462" t="n">
        <v>4</v>
      </c>
      <c r="O48" s="462" t="n">
        <v>4</v>
      </c>
      <c r="P48" s="462" t="n">
        <v>4</v>
      </c>
      <c r="Q48" s="463" t="n">
        <v>4</v>
      </c>
      <c r="R48" s="463" t="n">
        <v>4</v>
      </c>
      <c r="S48" s="463">
        <f>M48*R48</f>
        <v/>
      </c>
      <c r="T48" s="463">
        <f>I3/K3</f>
        <v/>
      </c>
      <c r="U48" s="463" t="n">
        <v>86416.52</v>
      </c>
      <c r="X48" s="463" t="n">
        <v>3254.98</v>
      </c>
      <c r="Y48" s="463">
        <f>U48</f>
        <v/>
      </c>
      <c r="Z48" s="463">
        <f>X48+Y48</f>
        <v/>
      </c>
      <c r="AA48" s="463">
        <f>IF(X48&lt;=15000,X48*AA$5,15000*AA$5)</f>
        <v/>
      </c>
      <c r="AB48" s="463">
        <f>IF(X48&lt;=15000,0,(X48-15000)*AB$5)</f>
        <v/>
      </c>
      <c r="AC48" s="463">
        <f>SUM(AA48:AB48)</f>
        <v/>
      </c>
      <c r="AD48" s="463">
        <f>IF(Z48&lt;=15000,Z48*AD$5,15000*AD$5)</f>
        <v/>
      </c>
      <c r="AE48" s="463">
        <f>IF(Z48&lt;=15000,0,(Z48-15000)*AE$5)</f>
        <v/>
      </c>
      <c r="AF48" s="463">
        <f>SUM(AD48:AE48)</f>
        <v/>
      </c>
      <c r="AG48" s="463">
        <f>SUM(AF48-AC48)</f>
        <v/>
      </c>
      <c r="AH48" s="463">
        <f>IF(X48&gt;3260,IF(X48&gt;9510,(9510-3260)*AH$5,(X48-3260)*AH$5),0)</f>
        <v/>
      </c>
      <c r="AI48" s="463">
        <f>IF(X48&gt;9510,IF(X48&gt;15000,(15000-9510)*AI$5,(X48-9510)*AI$5),0)</f>
        <v/>
      </c>
      <c r="AJ48" s="463">
        <f>IF(X48&gt;15000,IF(X48&gt;20000,(20000-15000)*AJ$5,(X48-15000)*AJ$5),0)</f>
        <v/>
      </c>
      <c r="AK48" s="463">
        <f>IF(X48&gt;20000,IF(X48&gt;25000,(25000-20000)*AK$5,(X48-20000)*AK$5),0)</f>
        <v/>
      </c>
      <c r="AL48" s="463">
        <f>IF(X48&gt;25000,IF(X48&gt;30000,(30000-25000)*AL$5,(X48-25000)*AL$5),0)</f>
        <v/>
      </c>
      <c r="AM48" s="463">
        <f>IF(X48&gt;30000,(X48-30000)*AM$5,0)</f>
        <v/>
      </c>
      <c r="AN48" s="463">
        <f>SUM(AH48:AM48)</f>
        <v/>
      </c>
      <c r="AO48" s="463">
        <f>IF(Z48&gt;3260,IF(Z48&gt;9510,(9510-3260)*AO$5,(Z48-3260)*AO$5),0)</f>
        <v/>
      </c>
      <c r="AP48" s="463">
        <f>IF(Z48&gt;9510,IF(Z48&gt;15000,(15000-9510)*AP$5,(Z48-9510)*AP$5),0)</f>
        <v/>
      </c>
      <c r="AQ48" s="463">
        <f>IF(Z48&gt;15000,IF(Z48&gt;20000,(20000-15000)*AQ$5,(Z48-15000)*AQ$5),0)</f>
        <v/>
      </c>
      <c r="AR48" s="463">
        <f>IF(Z48&gt;20000,IF(Z48&gt;25000,(25000-20000)*AR$5,(Z48-20000)*AR$5),0)</f>
        <v/>
      </c>
      <c r="AS48" s="463">
        <f>IF(Z48&gt;25000,IF(Z48&gt;30000,(30000-25000)*AS$5,(Z48-25000)*AS$5),0)</f>
        <v/>
      </c>
      <c r="AT48" s="463">
        <f>IF(Z48&gt;30000,(Z48-30000)*AT$5,0)</f>
        <v/>
      </c>
      <c r="AU48" s="463">
        <f>SUM(AO48:AT48)</f>
        <v/>
      </c>
      <c r="AV48" s="463">
        <f>AU48-AN48</f>
        <v/>
      </c>
      <c r="AW48" s="463" t="n"/>
      <c r="AX48" s="463">
        <f>Y48-AG48-AV48-AW48</f>
        <v/>
      </c>
      <c r="AY48" t="inlineStr">
        <is>
          <t>TM</t>
        </is>
      </c>
    </row>
    <row r="49" ht="16.5" customHeight="1" s="235">
      <c r="B49" s="460" t="n">
        <v>44</v>
      </c>
      <c r="C49" s="461" t="inlineStr">
        <is>
          <t>0083</t>
        </is>
      </c>
      <c r="D49" s="461" t="inlineStr">
        <is>
          <t>68041802704</t>
        </is>
      </c>
      <c r="E49" s="461" t="inlineStr">
        <is>
          <t>ALEJANDRO MONTAÑA  RIVERA</t>
        </is>
      </c>
      <c r="F49" s="461" t="inlineStr">
        <is>
          <t>V</t>
        </is>
      </c>
      <c r="G49" s="460" t="n">
        <v>97</v>
      </c>
      <c r="H49" s="460" t="n">
        <v>5506.96</v>
      </c>
      <c r="I49" s="460" t="n">
        <v>191.5</v>
      </c>
      <c r="J49" s="460" t="n">
        <v>5788.38</v>
      </c>
      <c r="K49" s="460" t="n">
        <v>176</v>
      </c>
      <c r="L49" s="460" t="n">
        <v>5078.7</v>
      </c>
      <c r="M49" s="460" t="n">
        <v>5458.01</v>
      </c>
      <c r="N49" s="462" t="n">
        <v>4</v>
      </c>
      <c r="O49" s="462" t="n">
        <v>4</v>
      </c>
      <c r="P49" s="462" t="n">
        <v>4</v>
      </c>
      <c r="Q49" s="463" t="n">
        <v>4</v>
      </c>
      <c r="R49" s="463" t="n">
        <v>4</v>
      </c>
      <c r="S49" s="463">
        <f>M49*R49</f>
        <v/>
      </c>
      <c r="T49" s="463">
        <f>I3/K3</f>
        <v/>
      </c>
      <c r="U49" s="463" t="n">
        <v>101194.65</v>
      </c>
      <c r="X49" s="463" t="n">
        <v>5078.7</v>
      </c>
      <c r="Y49" s="463">
        <f>U49</f>
        <v/>
      </c>
      <c r="Z49" s="463">
        <f>X49+Y49</f>
        <v/>
      </c>
      <c r="AA49" s="463">
        <f>IF(X49&lt;=15000,X49*AA$5,15000*AA$5)</f>
        <v/>
      </c>
      <c r="AB49" s="463">
        <f>IF(X49&lt;=15000,0,(X49-15000)*AB$5)</f>
        <v/>
      </c>
      <c r="AC49" s="463">
        <f>SUM(AA49:AB49)</f>
        <v/>
      </c>
      <c r="AD49" s="463">
        <f>IF(Z49&lt;=15000,Z49*AD$5,15000*AD$5)</f>
        <v/>
      </c>
      <c r="AE49" s="463">
        <f>IF(Z49&lt;=15000,0,(Z49-15000)*AE$5)</f>
        <v/>
      </c>
      <c r="AF49" s="463">
        <f>SUM(AD49:AE49)</f>
        <v/>
      </c>
      <c r="AG49" s="463">
        <f>SUM(AF49-AC49)</f>
        <v/>
      </c>
      <c r="AH49" s="463">
        <f>IF(X49&gt;3260,IF(X49&gt;9510,(9510-3260)*AH$5,(X49-3260)*AH$5),0)</f>
        <v/>
      </c>
      <c r="AI49" s="463">
        <f>IF(X49&gt;9510,IF(X49&gt;15000,(15000-9510)*AI$5,(X49-9510)*AI$5),0)</f>
        <v/>
      </c>
      <c r="AJ49" s="463">
        <f>IF(X49&gt;15000,IF(X49&gt;20000,(20000-15000)*AJ$5,(X49-15000)*AJ$5),0)</f>
        <v/>
      </c>
      <c r="AK49" s="463">
        <f>IF(X49&gt;20000,IF(X49&gt;25000,(25000-20000)*AK$5,(X49-20000)*AK$5),0)</f>
        <v/>
      </c>
      <c r="AL49" s="463">
        <f>IF(X49&gt;25000,IF(X49&gt;30000,(30000-25000)*AL$5,(X49-25000)*AL$5),0)</f>
        <v/>
      </c>
      <c r="AM49" s="463">
        <f>IF(X49&gt;30000,(X49-30000)*AM$5,0)</f>
        <v/>
      </c>
      <c r="AN49" s="463">
        <f>SUM(AH49:AM49)</f>
        <v/>
      </c>
      <c r="AO49" s="463">
        <f>IF(Z49&gt;3260,IF(Z49&gt;9510,(9510-3260)*AO$5,(Z49-3260)*AO$5),0)</f>
        <v/>
      </c>
      <c r="AP49" s="463">
        <f>IF(Z49&gt;9510,IF(Z49&gt;15000,(15000-9510)*AP$5,(Z49-9510)*AP$5),0)</f>
        <v/>
      </c>
      <c r="AQ49" s="463">
        <f>IF(Z49&gt;15000,IF(Z49&gt;20000,(20000-15000)*AQ$5,(Z49-15000)*AQ$5),0)</f>
        <v/>
      </c>
      <c r="AR49" s="463">
        <f>IF(Z49&gt;20000,IF(Z49&gt;25000,(25000-20000)*AR$5,(Z49-20000)*AR$5),0)</f>
        <v/>
      </c>
      <c r="AS49" s="463">
        <f>IF(Z49&gt;25000,IF(Z49&gt;30000,(30000-25000)*AS$5,(Z49-25000)*AS$5),0)</f>
        <v/>
      </c>
      <c r="AT49" s="463">
        <f>IF(Z49&gt;30000,(Z49-30000)*AT$5,0)</f>
        <v/>
      </c>
      <c r="AU49" s="463">
        <f>SUM(AO49:AT49)</f>
        <v/>
      </c>
      <c r="AV49" s="463">
        <f>AU49-AN49</f>
        <v/>
      </c>
      <c r="AW49" s="463" t="n"/>
      <c r="AX49" s="463">
        <f>Y49-AG49-AV49-AW49</f>
        <v/>
      </c>
      <c r="AY49" t="inlineStr">
        <is>
          <t>TM</t>
        </is>
      </c>
    </row>
    <row r="50" ht="16.5" customHeight="1" s="235">
      <c r="B50" s="460" t="n">
        <v>45</v>
      </c>
      <c r="C50" s="461" t="inlineStr">
        <is>
          <t>0077</t>
        </is>
      </c>
      <c r="D50" s="461" t="inlineStr">
        <is>
          <t>63010531600</t>
        </is>
      </c>
      <c r="E50" s="461" t="inlineStr">
        <is>
          <t>HERMINIO LAGARZA  ACOSTA</t>
        </is>
      </c>
      <c r="F50" s="461" t="inlineStr">
        <is>
          <t>III</t>
        </is>
      </c>
      <c r="G50" s="460" t="n">
        <v>191.25</v>
      </c>
      <c r="H50" s="460" t="n">
        <v>4736.28</v>
      </c>
      <c r="I50" s="460" t="n">
        <v>204</v>
      </c>
      <c r="J50" s="460" t="n">
        <v>5052.03</v>
      </c>
      <c r="K50" s="460" t="n">
        <v>178.5</v>
      </c>
      <c r="L50" s="460" t="n">
        <v>4420.53</v>
      </c>
      <c r="M50" s="460" t="n">
        <v>4736.28</v>
      </c>
      <c r="N50" s="462" t="n">
        <v>4</v>
      </c>
      <c r="O50" s="462" t="n">
        <v>4</v>
      </c>
      <c r="P50" s="462" t="n">
        <v>4</v>
      </c>
      <c r="Q50" s="463" t="n">
        <v>4</v>
      </c>
      <c r="R50" s="463" t="n">
        <v>4</v>
      </c>
      <c r="S50" s="463">
        <f>M50*R50</f>
        <v/>
      </c>
      <c r="T50" s="463">
        <f>I3/K3</f>
        <v/>
      </c>
      <c r="U50" s="463" t="n">
        <v>87813.31</v>
      </c>
      <c r="X50" s="463" t="n">
        <v>4420.53</v>
      </c>
      <c r="Y50" s="463">
        <f>U50</f>
        <v/>
      </c>
      <c r="Z50" s="463">
        <f>X50+Y50</f>
        <v/>
      </c>
      <c r="AA50" s="463">
        <f>IF(X50&lt;=15000,X50*AA$5,15000*AA$5)</f>
        <v/>
      </c>
      <c r="AB50" s="463">
        <f>IF(X50&lt;=15000,0,(X50-15000)*AB$5)</f>
        <v/>
      </c>
      <c r="AC50" s="463">
        <f>SUM(AA50:AB50)</f>
        <v/>
      </c>
      <c r="AD50" s="463">
        <f>IF(Z50&lt;=15000,Z50*AD$5,15000*AD$5)</f>
        <v/>
      </c>
      <c r="AE50" s="463">
        <f>IF(Z50&lt;=15000,0,(Z50-15000)*AE$5)</f>
        <v/>
      </c>
      <c r="AF50" s="463">
        <f>SUM(AD50:AE50)</f>
        <v/>
      </c>
      <c r="AG50" s="463">
        <f>SUM(AF50-AC50)</f>
        <v/>
      </c>
      <c r="AH50" s="463">
        <f>IF(X50&gt;3260,IF(X50&gt;9510,(9510-3260)*AH$5,(X50-3260)*AH$5),0)</f>
        <v/>
      </c>
      <c r="AI50" s="463">
        <f>IF(X50&gt;9510,IF(X50&gt;15000,(15000-9510)*AI$5,(X50-9510)*AI$5),0)</f>
        <v/>
      </c>
      <c r="AJ50" s="463">
        <f>IF(X50&gt;15000,IF(X50&gt;20000,(20000-15000)*AJ$5,(X50-15000)*AJ$5),0)</f>
        <v/>
      </c>
      <c r="AK50" s="463">
        <f>IF(X50&gt;20000,IF(X50&gt;25000,(25000-20000)*AK$5,(X50-20000)*AK$5),0)</f>
        <v/>
      </c>
      <c r="AL50" s="463">
        <f>IF(X50&gt;25000,IF(X50&gt;30000,(30000-25000)*AL$5,(X50-25000)*AL$5),0)</f>
        <v/>
      </c>
      <c r="AM50" s="463">
        <f>IF(X50&gt;30000,(X50-30000)*AM$5,0)</f>
        <v/>
      </c>
      <c r="AN50" s="463">
        <f>SUM(AH50:AM50)</f>
        <v/>
      </c>
      <c r="AO50" s="463">
        <f>IF(Z50&gt;3260,IF(Z50&gt;9510,(9510-3260)*AO$5,(Z50-3260)*AO$5),0)</f>
        <v/>
      </c>
      <c r="AP50" s="463">
        <f>IF(Z50&gt;9510,IF(Z50&gt;15000,(15000-9510)*AP$5,(Z50-9510)*AP$5),0)</f>
        <v/>
      </c>
      <c r="AQ50" s="463">
        <f>IF(Z50&gt;15000,IF(Z50&gt;20000,(20000-15000)*AQ$5,(Z50-15000)*AQ$5),0)</f>
        <v/>
      </c>
      <c r="AR50" s="463">
        <f>IF(Z50&gt;20000,IF(Z50&gt;25000,(25000-20000)*AR$5,(Z50-20000)*AR$5),0)</f>
        <v/>
      </c>
      <c r="AS50" s="463">
        <f>IF(Z50&gt;25000,IF(Z50&gt;30000,(30000-25000)*AS$5,(Z50-25000)*AS$5),0)</f>
        <v/>
      </c>
      <c r="AT50" s="463">
        <f>IF(Z50&gt;30000,(Z50-30000)*AT$5,0)</f>
        <v/>
      </c>
      <c r="AU50" s="463">
        <f>SUM(AO50:AT50)</f>
        <v/>
      </c>
      <c r="AV50" s="463">
        <f>AU50-AN50</f>
        <v/>
      </c>
      <c r="AW50" s="463" t="n"/>
      <c r="AX50" s="463">
        <f>Y50-AG50-AV50-AW50</f>
        <v/>
      </c>
      <c r="AY50" t="inlineStr">
        <is>
          <t>TM</t>
        </is>
      </c>
    </row>
    <row r="51" ht="16.5" customHeight="1" s="235">
      <c r="B51" s="460" t="n">
        <v>46</v>
      </c>
      <c r="C51" s="461" t="inlineStr">
        <is>
          <t>0290</t>
        </is>
      </c>
      <c r="D51" s="461" t="inlineStr">
        <is>
          <t>91081728103</t>
        </is>
      </c>
      <c r="E51" s="461" t="inlineStr">
        <is>
          <t>LÁZARO REINIER RODRÍGUEZ RAVELO</t>
        </is>
      </c>
      <c r="F51" s="461" t="inlineStr">
        <is>
          <t>VI</t>
        </is>
      </c>
      <c r="G51" s="460" t="n">
        <v>191.25</v>
      </c>
      <c r="H51" s="460" t="n">
        <v>5935.87</v>
      </c>
      <c r="I51" s="460" t="n">
        <v>204</v>
      </c>
      <c r="J51" s="460" t="n">
        <v>6331.6</v>
      </c>
      <c r="K51" s="460" t="n">
        <v>178.5</v>
      </c>
      <c r="L51" s="460" t="n">
        <v>5540.15</v>
      </c>
      <c r="M51" s="460" t="n">
        <v>5935.87</v>
      </c>
      <c r="N51" s="462" t="n">
        <v>4</v>
      </c>
      <c r="O51" s="462" t="n">
        <v>4</v>
      </c>
      <c r="P51" s="462" t="n">
        <v>4</v>
      </c>
      <c r="Q51" s="463" t="n">
        <v>4</v>
      </c>
      <c r="R51" s="463" t="n">
        <v>4</v>
      </c>
      <c r="S51" s="463">
        <f>M51*R51</f>
        <v/>
      </c>
      <c r="T51" s="463">
        <f>I3/K3</f>
        <v/>
      </c>
      <c r="U51" s="463" t="n">
        <v>110054.45</v>
      </c>
      <c r="X51" s="463" t="n">
        <v>5540.15</v>
      </c>
      <c r="Y51" s="463">
        <f>U51</f>
        <v/>
      </c>
      <c r="Z51" s="463">
        <f>X51+Y51</f>
        <v/>
      </c>
      <c r="AA51" s="463">
        <f>IF(X51&lt;=15000,X51*AA$5,15000*AA$5)</f>
        <v/>
      </c>
      <c r="AB51" s="463">
        <f>IF(X51&lt;=15000,0,(X51-15000)*AB$5)</f>
        <v/>
      </c>
      <c r="AC51" s="463">
        <f>SUM(AA51:AB51)</f>
        <v/>
      </c>
      <c r="AD51" s="463">
        <f>IF(Z51&lt;=15000,Z51*AD$5,15000*AD$5)</f>
        <v/>
      </c>
      <c r="AE51" s="463">
        <f>IF(Z51&lt;=15000,0,(Z51-15000)*AE$5)</f>
        <v/>
      </c>
      <c r="AF51" s="463">
        <f>SUM(AD51:AE51)</f>
        <v/>
      </c>
      <c r="AG51" s="463">
        <f>SUM(AF51-AC51)</f>
        <v/>
      </c>
      <c r="AH51" s="463">
        <f>IF(X51&gt;3260,IF(X51&gt;9510,(9510-3260)*AH$5,(X51-3260)*AH$5),0)</f>
        <v/>
      </c>
      <c r="AI51" s="463">
        <f>IF(X51&gt;9510,IF(X51&gt;15000,(15000-9510)*AI$5,(X51-9510)*AI$5),0)</f>
        <v/>
      </c>
      <c r="AJ51" s="463">
        <f>IF(X51&gt;15000,IF(X51&gt;20000,(20000-15000)*AJ$5,(X51-15000)*AJ$5),0)</f>
        <v/>
      </c>
      <c r="AK51" s="463">
        <f>IF(X51&gt;20000,IF(X51&gt;25000,(25000-20000)*AK$5,(X51-20000)*AK$5),0)</f>
        <v/>
      </c>
      <c r="AL51" s="463">
        <f>IF(X51&gt;25000,IF(X51&gt;30000,(30000-25000)*AL$5,(X51-25000)*AL$5),0)</f>
        <v/>
      </c>
      <c r="AM51" s="463">
        <f>IF(X51&gt;30000,(X51-30000)*AM$5,0)</f>
        <v/>
      </c>
      <c r="AN51" s="463">
        <f>SUM(AH51:AM51)</f>
        <v/>
      </c>
      <c r="AO51" s="463">
        <f>IF(Z51&gt;3260,IF(Z51&gt;9510,(9510-3260)*AO$5,(Z51-3260)*AO$5),0)</f>
        <v/>
      </c>
      <c r="AP51" s="463">
        <f>IF(Z51&gt;9510,IF(Z51&gt;15000,(15000-9510)*AP$5,(Z51-9510)*AP$5),0)</f>
        <v/>
      </c>
      <c r="AQ51" s="463">
        <f>IF(Z51&gt;15000,IF(Z51&gt;20000,(20000-15000)*AQ$5,(Z51-15000)*AQ$5),0)</f>
        <v/>
      </c>
      <c r="AR51" s="463">
        <f>IF(Z51&gt;20000,IF(Z51&gt;25000,(25000-20000)*AR$5,(Z51-20000)*AR$5),0)</f>
        <v/>
      </c>
      <c r="AS51" s="463">
        <f>IF(Z51&gt;25000,IF(Z51&gt;30000,(30000-25000)*AS$5,(Z51-25000)*AS$5),0)</f>
        <v/>
      </c>
      <c r="AT51" s="463">
        <f>IF(Z51&gt;30000,(Z51-30000)*AT$5,0)</f>
        <v/>
      </c>
      <c r="AU51" s="463">
        <f>SUM(AO51:AT51)</f>
        <v/>
      </c>
      <c r="AV51" s="463">
        <f>AU51-AN51</f>
        <v/>
      </c>
      <c r="AW51" s="463" t="n"/>
      <c r="AX51" s="463">
        <f>Y51-AG51-AV51-AW51</f>
        <v/>
      </c>
      <c r="AY51" t="inlineStr">
        <is>
          <t>TM</t>
        </is>
      </c>
    </row>
    <row r="52" ht="16.5" customHeight="1" s="235">
      <c r="B52" s="460" t="n">
        <v>47</v>
      </c>
      <c r="C52" s="461" t="inlineStr">
        <is>
          <t>0358</t>
        </is>
      </c>
      <c r="D52" s="461" t="inlineStr">
        <is>
          <t>76092624989</t>
        </is>
      </c>
      <c r="E52" s="461" t="inlineStr">
        <is>
          <t>ALEXEI BERNIS VILTRES</t>
        </is>
      </c>
      <c r="F52" s="461" t="inlineStr">
        <is>
          <t>IV</t>
        </is>
      </c>
      <c r="G52" s="460" t="n">
        <v>0</v>
      </c>
      <c r="H52" s="460" t="n">
        <v>1793.28</v>
      </c>
      <c r="I52" s="460" t="n">
        <v>0</v>
      </c>
      <c r="J52" s="460" t="n">
        <v>0</v>
      </c>
      <c r="K52" s="460" t="n">
        <v>0</v>
      </c>
      <c r="L52" s="460" t="n">
        <v>0</v>
      </c>
      <c r="M52" s="460" t="n">
        <v>597.76</v>
      </c>
      <c r="N52" s="462" t="n">
        <v>4</v>
      </c>
      <c r="O52" s="462" t="n">
        <v>0</v>
      </c>
      <c r="P52" s="462" t="n">
        <v>0</v>
      </c>
      <c r="Q52" s="463" t="n">
        <v>4</v>
      </c>
      <c r="R52" s="463" t="n">
        <v>4</v>
      </c>
      <c r="S52" s="463">
        <f>M52*R52</f>
        <v/>
      </c>
      <c r="T52" s="463">
        <f>I3/K3</f>
        <v/>
      </c>
      <c r="U52" s="463" t="n">
        <v>11082.8</v>
      </c>
      <c r="X52" s="463" t="n">
        <v>0</v>
      </c>
      <c r="Y52" s="463">
        <f>U52</f>
        <v/>
      </c>
      <c r="Z52" s="463">
        <f>X52+Y52</f>
        <v/>
      </c>
      <c r="AA52" s="463">
        <f>IF(X52&lt;=15000,X52*AA$5,15000*AA$5)</f>
        <v/>
      </c>
      <c r="AB52" s="463">
        <f>IF(X52&lt;=15000,0,(X52-15000)*AB$5)</f>
        <v/>
      </c>
      <c r="AC52" s="463">
        <f>SUM(AA52:AB52)</f>
        <v/>
      </c>
      <c r="AD52" s="463">
        <f>IF(Z52&lt;=15000,Z52*AD$5,15000*AD$5)</f>
        <v/>
      </c>
      <c r="AE52" s="463">
        <f>IF(Z52&lt;=15000,0,(Z52-15000)*AE$5)</f>
        <v/>
      </c>
      <c r="AF52" s="463">
        <f>SUM(AD52:AE52)</f>
        <v/>
      </c>
      <c r="AG52" s="463">
        <f>SUM(AF52-AC52)</f>
        <v/>
      </c>
      <c r="AH52" s="463">
        <f>IF(X52&gt;3260,IF(X52&gt;9510,(9510-3260)*AH$5,(X52-3260)*AH$5),0)</f>
        <v/>
      </c>
      <c r="AI52" s="463">
        <f>IF(X52&gt;9510,IF(X52&gt;15000,(15000-9510)*AI$5,(X52-9510)*AI$5),0)</f>
        <v/>
      </c>
      <c r="AJ52" s="463">
        <f>IF(X52&gt;15000,IF(X52&gt;20000,(20000-15000)*AJ$5,(X52-15000)*AJ$5),0)</f>
        <v/>
      </c>
      <c r="AK52" s="463">
        <f>IF(X52&gt;20000,IF(X52&gt;25000,(25000-20000)*AK$5,(X52-20000)*AK$5),0)</f>
        <v/>
      </c>
      <c r="AL52" s="463">
        <f>IF(X52&gt;25000,IF(X52&gt;30000,(30000-25000)*AL$5,(X52-25000)*AL$5),0)</f>
        <v/>
      </c>
      <c r="AM52" s="463">
        <f>IF(X52&gt;30000,(X52-30000)*AM$5,0)</f>
        <v/>
      </c>
      <c r="AN52" s="463">
        <f>SUM(AH52:AM52)</f>
        <v/>
      </c>
      <c r="AO52" s="463">
        <f>IF(Z52&gt;3260,IF(Z52&gt;9510,(9510-3260)*AO$5,(Z52-3260)*AO$5),0)</f>
        <v/>
      </c>
      <c r="AP52" s="463">
        <f>IF(Z52&gt;9510,IF(Z52&gt;15000,(15000-9510)*AP$5,(Z52-9510)*AP$5),0)</f>
        <v/>
      </c>
      <c r="AQ52" s="463">
        <f>IF(Z52&gt;15000,IF(Z52&gt;20000,(20000-15000)*AQ$5,(Z52-15000)*AQ$5),0)</f>
        <v/>
      </c>
      <c r="AR52" s="463">
        <f>IF(Z52&gt;20000,IF(Z52&gt;25000,(25000-20000)*AR$5,(Z52-20000)*AR$5),0)</f>
        <v/>
      </c>
      <c r="AS52" s="463">
        <f>IF(Z52&gt;25000,IF(Z52&gt;30000,(30000-25000)*AS$5,(Z52-25000)*AS$5),0)</f>
        <v/>
      </c>
      <c r="AT52" s="463">
        <f>IF(Z52&gt;30000,(Z52-30000)*AT$5,0)</f>
        <v/>
      </c>
      <c r="AU52" s="463">
        <f>SUM(AO52:AT52)</f>
        <v/>
      </c>
      <c r="AV52" s="463">
        <f>AU52-AN52</f>
        <v/>
      </c>
      <c r="AW52" s="463" t="n"/>
      <c r="AX52" s="463">
        <f>Y52-AG52-AV52-AW52</f>
        <v/>
      </c>
      <c r="AY52" t="inlineStr">
        <is>
          <t>TM</t>
        </is>
      </c>
    </row>
    <row r="53" ht="16.5" customHeight="1" s="235">
      <c r="B53" s="460" t="n">
        <v>48</v>
      </c>
      <c r="C53" s="461" t="inlineStr">
        <is>
          <t>03113</t>
        </is>
      </c>
      <c r="D53" s="461" t="inlineStr">
        <is>
          <t>95102746105</t>
        </is>
      </c>
      <c r="E53" s="461" t="inlineStr">
        <is>
          <t>MICHEL BARZAGA URQUIZA</t>
        </is>
      </c>
      <c r="F53" s="461" t="inlineStr">
        <is>
          <t>VI</t>
        </is>
      </c>
      <c r="G53" s="460" t="n">
        <v>96</v>
      </c>
      <c r="H53" s="460" t="n">
        <v>5017.33</v>
      </c>
      <c r="I53" s="460" t="n">
        <v>192</v>
      </c>
      <c r="J53" s="460" t="n">
        <v>6036.14</v>
      </c>
      <c r="K53" s="460" t="n">
        <v>184</v>
      </c>
      <c r="L53" s="460" t="n">
        <v>5780.45</v>
      </c>
      <c r="M53" s="460" t="n">
        <v>5611.31</v>
      </c>
      <c r="N53" s="462" t="n">
        <v>4</v>
      </c>
      <c r="O53" s="462" t="n">
        <v>4</v>
      </c>
      <c r="P53" s="462" t="n">
        <v>4</v>
      </c>
      <c r="Q53" s="463" t="n">
        <v>4</v>
      </c>
      <c r="R53" s="463" t="n">
        <v>4</v>
      </c>
      <c r="S53" s="463">
        <f>M53*R53</f>
        <v/>
      </c>
      <c r="T53" s="463">
        <f>I3/K3</f>
        <v/>
      </c>
      <c r="U53" s="463" t="n">
        <v>104036.8</v>
      </c>
      <c r="X53" s="463" t="n">
        <v>5780.45</v>
      </c>
      <c r="Y53" s="463">
        <f>U53</f>
        <v/>
      </c>
      <c r="Z53" s="463">
        <f>X53+Y53</f>
        <v/>
      </c>
      <c r="AA53" s="463">
        <f>IF(X53&lt;=15000,X53*AA$5,15000*AA$5)</f>
        <v/>
      </c>
      <c r="AB53" s="463">
        <f>IF(X53&lt;=15000,0,(X53-15000)*AB$5)</f>
        <v/>
      </c>
      <c r="AC53" s="463">
        <f>SUM(AA53:AB53)</f>
        <v/>
      </c>
      <c r="AD53" s="463">
        <f>IF(Z53&lt;=15000,Z53*AD$5,15000*AD$5)</f>
        <v/>
      </c>
      <c r="AE53" s="463">
        <f>IF(Z53&lt;=15000,0,(Z53-15000)*AE$5)</f>
        <v/>
      </c>
      <c r="AF53" s="463">
        <f>SUM(AD53:AE53)</f>
        <v/>
      </c>
      <c r="AG53" s="463">
        <f>SUM(AF53-AC53)</f>
        <v/>
      </c>
      <c r="AH53" s="463">
        <f>IF(X53&gt;3260,IF(X53&gt;9510,(9510-3260)*AH$5,(X53-3260)*AH$5),0)</f>
        <v/>
      </c>
      <c r="AI53" s="463">
        <f>IF(X53&gt;9510,IF(X53&gt;15000,(15000-9510)*AI$5,(X53-9510)*AI$5),0)</f>
        <v/>
      </c>
      <c r="AJ53" s="463">
        <f>IF(X53&gt;15000,IF(X53&gt;20000,(20000-15000)*AJ$5,(X53-15000)*AJ$5),0)</f>
        <v/>
      </c>
      <c r="AK53" s="463">
        <f>IF(X53&gt;20000,IF(X53&gt;25000,(25000-20000)*AK$5,(X53-20000)*AK$5),0)</f>
        <v/>
      </c>
      <c r="AL53" s="463">
        <f>IF(X53&gt;25000,IF(X53&gt;30000,(30000-25000)*AL$5,(X53-25000)*AL$5),0)</f>
        <v/>
      </c>
      <c r="AM53" s="463">
        <f>IF(X53&gt;30000,(X53-30000)*AM$5,0)</f>
        <v/>
      </c>
      <c r="AN53" s="463">
        <f>SUM(AH53:AM53)</f>
        <v/>
      </c>
      <c r="AO53" s="463">
        <f>IF(Z53&gt;3260,IF(Z53&gt;9510,(9510-3260)*AO$5,(Z53-3260)*AO$5),0)</f>
        <v/>
      </c>
      <c r="AP53" s="463">
        <f>IF(Z53&gt;9510,IF(Z53&gt;15000,(15000-9510)*AP$5,(Z53-9510)*AP$5),0)</f>
        <v/>
      </c>
      <c r="AQ53" s="463">
        <f>IF(Z53&gt;15000,IF(Z53&gt;20000,(20000-15000)*AQ$5,(Z53-15000)*AQ$5),0)</f>
        <v/>
      </c>
      <c r="AR53" s="463">
        <f>IF(Z53&gt;20000,IF(Z53&gt;25000,(25000-20000)*AR$5,(Z53-20000)*AR$5),0)</f>
        <v/>
      </c>
      <c r="AS53" s="463">
        <f>IF(Z53&gt;25000,IF(Z53&gt;30000,(30000-25000)*AS$5,(Z53-25000)*AS$5),0)</f>
        <v/>
      </c>
      <c r="AT53" s="463">
        <f>IF(Z53&gt;30000,(Z53-30000)*AT$5,0)</f>
        <v/>
      </c>
      <c r="AU53" s="463">
        <f>SUM(AO53:AT53)</f>
        <v/>
      </c>
      <c r="AV53" s="463">
        <f>AU53-AN53</f>
        <v/>
      </c>
      <c r="AW53" s="463" t="n"/>
      <c r="AX53" s="463">
        <f>Y53-AG53-AV53-AW53</f>
        <v/>
      </c>
      <c r="AY53" t="inlineStr">
        <is>
          <t>TM</t>
        </is>
      </c>
    </row>
    <row r="54" ht="16.5" customHeight="1" s="235">
      <c r="B54" s="460" t="n">
        <v>49</v>
      </c>
      <c r="C54" s="461" t="inlineStr">
        <is>
          <t>0044</t>
        </is>
      </c>
      <c r="D54" s="461" t="inlineStr">
        <is>
          <t>64042014641</t>
        </is>
      </c>
      <c r="E54" s="461" t="inlineStr">
        <is>
          <t>ABEL ERNESTO URGELLES GARRIDO</t>
        </is>
      </c>
      <c r="F54" s="461" t="inlineStr">
        <is>
          <t>IV</t>
        </is>
      </c>
      <c r="G54" s="460" t="n">
        <v>190.6</v>
      </c>
      <c r="H54" s="460" t="n">
        <v>5730.84</v>
      </c>
      <c r="I54" s="460" t="n">
        <v>190.6</v>
      </c>
      <c r="J54" s="460" t="n">
        <v>6113.93</v>
      </c>
      <c r="K54" s="460" t="n">
        <v>190.6</v>
      </c>
      <c r="L54" s="460" t="n">
        <v>5815.61</v>
      </c>
      <c r="M54" s="460" t="n">
        <v>5886.79</v>
      </c>
      <c r="N54" s="462" t="n">
        <v>4</v>
      </c>
      <c r="O54" s="462" t="n">
        <v>4</v>
      </c>
      <c r="P54" s="462" t="n">
        <v>4</v>
      </c>
      <c r="Q54" s="463" t="n">
        <v>4</v>
      </c>
      <c r="R54" s="463" t="n">
        <v>4</v>
      </c>
      <c r="S54" s="463">
        <f>M54*R54</f>
        <v/>
      </c>
      <c r="T54" s="463">
        <f>I3/K3</f>
        <v/>
      </c>
      <c r="U54" s="463" t="n">
        <v>109144.48</v>
      </c>
      <c r="X54" s="463" t="n">
        <v>5815.61</v>
      </c>
      <c r="Y54" s="463">
        <f>U54</f>
        <v/>
      </c>
      <c r="Z54" s="463">
        <f>X54+Y54</f>
        <v/>
      </c>
      <c r="AA54" s="463">
        <f>IF(X54&lt;=15000,X54*AA$5,15000*AA$5)</f>
        <v/>
      </c>
      <c r="AB54" s="463">
        <f>IF(X54&lt;=15000,0,(X54-15000)*AB$5)</f>
        <v/>
      </c>
      <c r="AC54" s="463">
        <f>SUM(AA54:AB54)</f>
        <v/>
      </c>
      <c r="AD54" s="463">
        <f>IF(Z54&lt;=15000,Z54*AD$5,15000*AD$5)</f>
        <v/>
      </c>
      <c r="AE54" s="463">
        <f>IF(Z54&lt;=15000,0,(Z54-15000)*AE$5)</f>
        <v/>
      </c>
      <c r="AF54" s="463">
        <f>SUM(AD54:AE54)</f>
        <v/>
      </c>
      <c r="AG54" s="463">
        <f>SUM(AF54-AC54)</f>
        <v/>
      </c>
      <c r="AH54" s="463">
        <f>IF(X54&gt;3260,IF(X54&gt;9510,(9510-3260)*AH$5,(X54-3260)*AH$5),0)</f>
        <v/>
      </c>
      <c r="AI54" s="463">
        <f>IF(X54&gt;9510,IF(X54&gt;15000,(15000-9510)*AI$5,(X54-9510)*AI$5),0)</f>
        <v/>
      </c>
      <c r="AJ54" s="463">
        <f>IF(X54&gt;15000,IF(X54&gt;20000,(20000-15000)*AJ$5,(X54-15000)*AJ$5),0)</f>
        <v/>
      </c>
      <c r="AK54" s="463">
        <f>IF(X54&gt;20000,IF(X54&gt;25000,(25000-20000)*AK$5,(X54-20000)*AK$5),0)</f>
        <v/>
      </c>
      <c r="AL54" s="463">
        <f>IF(X54&gt;25000,IF(X54&gt;30000,(30000-25000)*AL$5,(X54-25000)*AL$5),0)</f>
        <v/>
      </c>
      <c r="AM54" s="463">
        <f>IF(X54&gt;30000,(X54-30000)*AM$5,0)</f>
        <v/>
      </c>
      <c r="AN54" s="463">
        <f>SUM(AH54:AM54)</f>
        <v/>
      </c>
      <c r="AO54" s="463">
        <f>IF(Z54&gt;3260,IF(Z54&gt;9510,(9510-3260)*AO$5,(Z54-3260)*AO$5),0)</f>
        <v/>
      </c>
      <c r="AP54" s="463">
        <f>IF(Z54&gt;9510,IF(Z54&gt;15000,(15000-9510)*AP$5,(Z54-9510)*AP$5),0)</f>
        <v/>
      </c>
      <c r="AQ54" s="463">
        <f>IF(Z54&gt;15000,IF(Z54&gt;20000,(20000-15000)*AQ$5,(Z54-15000)*AQ$5),0)</f>
        <v/>
      </c>
      <c r="AR54" s="463">
        <f>IF(Z54&gt;20000,IF(Z54&gt;25000,(25000-20000)*AR$5,(Z54-20000)*AR$5),0)</f>
        <v/>
      </c>
      <c r="AS54" s="463">
        <f>IF(Z54&gt;25000,IF(Z54&gt;30000,(30000-25000)*AS$5,(Z54-25000)*AS$5),0)</f>
        <v/>
      </c>
      <c r="AT54" s="463">
        <f>IF(Z54&gt;30000,(Z54-30000)*AT$5,0)</f>
        <v/>
      </c>
      <c r="AU54" s="463">
        <f>SUM(AO54:AT54)</f>
        <v/>
      </c>
      <c r="AV54" s="463">
        <f>AU54-AN54</f>
        <v/>
      </c>
      <c r="AW54" s="463" t="n"/>
      <c r="AX54" s="463">
        <f>Y54-AG54-AV54-AW54</f>
        <v/>
      </c>
      <c r="AY54" t="inlineStr">
        <is>
          <t>TM</t>
        </is>
      </c>
    </row>
    <row r="55" ht="16.5" customHeight="1" s="235">
      <c r="B55" s="460" t="n">
        <v>50</v>
      </c>
      <c r="C55" s="461" t="inlineStr">
        <is>
          <t>0049</t>
        </is>
      </c>
      <c r="D55" s="461" t="inlineStr">
        <is>
          <t>61081602442</t>
        </is>
      </c>
      <c r="E55" s="461" t="inlineStr">
        <is>
          <t>OMAR VEGA  SIERRA</t>
        </is>
      </c>
      <c r="F55" s="461" t="inlineStr">
        <is>
          <t>III</t>
        </is>
      </c>
      <c r="G55" s="460" t="n">
        <v>190.6</v>
      </c>
      <c r="H55" s="460" t="n">
        <v>5321.46</v>
      </c>
      <c r="I55" s="460" t="n">
        <v>190.6</v>
      </c>
      <c r="J55" s="460" t="n">
        <v>5686.03</v>
      </c>
      <c r="K55" s="460" t="n">
        <v>190.6</v>
      </c>
      <c r="L55" s="460" t="n">
        <v>4976.96</v>
      </c>
      <c r="M55" s="460" t="n">
        <v>5328.15</v>
      </c>
      <c r="N55" s="462" t="n">
        <v>4</v>
      </c>
      <c r="O55" s="462" t="n">
        <v>4</v>
      </c>
      <c r="P55" s="462" t="n">
        <v>4</v>
      </c>
      <c r="Q55" s="463" t="n">
        <v>4</v>
      </c>
      <c r="R55" s="463" t="n">
        <v>4</v>
      </c>
      <c r="S55" s="463">
        <f>M55*R55</f>
        <v/>
      </c>
      <c r="T55" s="463">
        <f>I3/K3</f>
        <v/>
      </c>
      <c r="U55" s="463" t="n">
        <v>98786.91</v>
      </c>
      <c r="X55" s="463" t="n">
        <v>4976.96</v>
      </c>
      <c r="Y55" s="463">
        <f>U55</f>
        <v/>
      </c>
      <c r="Z55" s="463">
        <f>X55+Y55</f>
        <v/>
      </c>
      <c r="AA55" s="463">
        <f>IF(X55&lt;=15000,X55*AA$5,15000*AA$5)</f>
        <v/>
      </c>
      <c r="AB55" s="463">
        <f>IF(X55&lt;=15000,0,(X55-15000)*AB$5)</f>
        <v/>
      </c>
      <c r="AC55" s="463">
        <f>SUM(AA55:AB55)</f>
        <v/>
      </c>
      <c r="AD55" s="463">
        <f>IF(Z55&lt;=15000,Z55*AD$5,15000*AD$5)</f>
        <v/>
      </c>
      <c r="AE55" s="463">
        <f>IF(Z55&lt;=15000,0,(Z55-15000)*AE$5)</f>
        <v/>
      </c>
      <c r="AF55" s="463">
        <f>SUM(AD55:AE55)</f>
        <v/>
      </c>
      <c r="AG55" s="463">
        <f>SUM(AF55-AC55)</f>
        <v/>
      </c>
      <c r="AH55" s="463">
        <f>IF(X55&gt;3260,IF(X55&gt;9510,(9510-3260)*AH$5,(X55-3260)*AH$5),0)</f>
        <v/>
      </c>
      <c r="AI55" s="463">
        <f>IF(X55&gt;9510,IF(X55&gt;15000,(15000-9510)*AI$5,(X55-9510)*AI$5),0)</f>
        <v/>
      </c>
      <c r="AJ55" s="463">
        <f>IF(X55&gt;15000,IF(X55&gt;20000,(20000-15000)*AJ$5,(X55-15000)*AJ$5),0)</f>
        <v/>
      </c>
      <c r="AK55" s="463">
        <f>IF(X55&gt;20000,IF(X55&gt;25000,(25000-20000)*AK$5,(X55-20000)*AK$5),0)</f>
        <v/>
      </c>
      <c r="AL55" s="463">
        <f>IF(X55&gt;25000,IF(X55&gt;30000,(30000-25000)*AL$5,(X55-25000)*AL$5),0)</f>
        <v/>
      </c>
      <c r="AM55" s="463">
        <f>IF(X55&gt;30000,(X55-30000)*AM$5,0)</f>
        <v/>
      </c>
      <c r="AN55" s="463">
        <f>SUM(AH55:AM55)</f>
        <v/>
      </c>
      <c r="AO55" s="463">
        <f>IF(Z55&gt;3260,IF(Z55&gt;9510,(9510-3260)*AO$5,(Z55-3260)*AO$5),0)</f>
        <v/>
      </c>
      <c r="AP55" s="463">
        <f>IF(Z55&gt;9510,IF(Z55&gt;15000,(15000-9510)*AP$5,(Z55-9510)*AP$5),0)</f>
        <v/>
      </c>
      <c r="AQ55" s="463">
        <f>IF(Z55&gt;15000,IF(Z55&gt;20000,(20000-15000)*AQ$5,(Z55-15000)*AQ$5),0)</f>
        <v/>
      </c>
      <c r="AR55" s="463">
        <f>IF(Z55&gt;20000,IF(Z55&gt;25000,(25000-20000)*AR$5,(Z55-20000)*AR$5),0)</f>
        <v/>
      </c>
      <c r="AS55" s="463">
        <f>IF(Z55&gt;25000,IF(Z55&gt;30000,(30000-25000)*AS$5,(Z55-25000)*AS$5),0)</f>
        <v/>
      </c>
      <c r="AT55" s="463">
        <f>IF(Z55&gt;30000,(Z55-30000)*AT$5,0)</f>
        <v/>
      </c>
      <c r="AU55" s="463">
        <f>SUM(AO55:AT55)</f>
        <v/>
      </c>
      <c r="AV55" s="463">
        <f>AU55-AN55</f>
        <v/>
      </c>
      <c r="AW55" s="463" t="n"/>
      <c r="AX55" s="463">
        <f>Y55-AG55-AV55-AW55</f>
        <v/>
      </c>
      <c r="AY55" t="inlineStr">
        <is>
          <t>TM</t>
        </is>
      </c>
    </row>
    <row r="56" ht="16.5" customHeight="1" s="235">
      <c r="B56" s="460" t="n">
        <v>51</v>
      </c>
      <c r="C56" s="461" t="inlineStr">
        <is>
          <t>0050</t>
        </is>
      </c>
      <c r="D56" s="461" t="inlineStr">
        <is>
          <t>62061831389</t>
        </is>
      </c>
      <c r="E56" s="461" t="inlineStr">
        <is>
          <t>ARNALDO BLANCO  CARDOSO</t>
        </is>
      </c>
      <c r="F56" s="461" t="inlineStr">
        <is>
          <t>III</t>
        </is>
      </c>
      <c r="G56" s="460" t="n">
        <v>190.6</v>
      </c>
      <c r="H56" s="460" t="n">
        <v>5468</v>
      </c>
      <c r="I56" s="460" t="n">
        <v>190.6</v>
      </c>
      <c r="J56" s="460" t="n">
        <v>5824.59</v>
      </c>
      <c r="K56" s="460" t="n">
        <v>190.6</v>
      </c>
      <c r="L56" s="460" t="n">
        <v>5323.61</v>
      </c>
      <c r="M56" s="460" t="n">
        <v>5538.73</v>
      </c>
      <c r="N56" s="462" t="n">
        <v>4</v>
      </c>
      <c r="O56" s="462" t="n">
        <v>4</v>
      </c>
      <c r="P56" s="462" t="n">
        <v>4</v>
      </c>
      <c r="Q56" s="463" t="n">
        <v>4</v>
      </c>
      <c r="R56" s="463" t="n">
        <v>4</v>
      </c>
      <c r="S56" s="463">
        <f>M56*R56</f>
        <v/>
      </c>
      <c r="T56" s="463">
        <f>I3/K3</f>
        <v/>
      </c>
      <c r="U56" s="463" t="n">
        <v>102691.25</v>
      </c>
      <c r="X56" s="463" t="n">
        <v>5323.61</v>
      </c>
      <c r="Y56" s="463">
        <f>U56</f>
        <v/>
      </c>
      <c r="Z56" s="463">
        <f>X56+Y56</f>
        <v/>
      </c>
      <c r="AA56" s="463">
        <f>IF(X56&lt;=15000,X56*AA$5,15000*AA$5)</f>
        <v/>
      </c>
      <c r="AB56" s="463">
        <f>IF(X56&lt;=15000,0,(X56-15000)*AB$5)</f>
        <v/>
      </c>
      <c r="AC56" s="463">
        <f>SUM(AA56:AB56)</f>
        <v/>
      </c>
      <c r="AD56" s="463">
        <f>IF(Z56&lt;=15000,Z56*AD$5,15000*AD$5)</f>
        <v/>
      </c>
      <c r="AE56" s="463">
        <f>IF(Z56&lt;=15000,0,(Z56-15000)*AE$5)</f>
        <v/>
      </c>
      <c r="AF56" s="463">
        <f>SUM(AD56:AE56)</f>
        <v/>
      </c>
      <c r="AG56" s="463">
        <f>SUM(AF56-AC56)</f>
        <v/>
      </c>
      <c r="AH56" s="463">
        <f>IF(X56&gt;3260,IF(X56&gt;9510,(9510-3260)*AH$5,(X56-3260)*AH$5),0)</f>
        <v/>
      </c>
      <c r="AI56" s="463">
        <f>IF(X56&gt;9510,IF(X56&gt;15000,(15000-9510)*AI$5,(X56-9510)*AI$5),0)</f>
        <v/>
      </c>
      <c r="AJ56" s="463">
        <f>IF(X56&gt;15000,IF(X56&gt;20000,(20000-15000)*AJ$5,(X56-15000)*AJ$5),0)</f>
        <v/>
      </c>
      <c r="AK56" s="463">
        <f>IF(X56&gt;20000,IF(X56&gt;25000,(25000-20000)*AK$5,(X56-20000)*AK$5),0)</f>
        <v/>
      </c>
      <c r="AL56" s="463">
        <f>IF(X56&gt;25000,IF(X56&gt;30000,(30000-25000)*AL$5,(X56-25000)*AL$5),0)</f>
        <v/>
      </c>
      <c r="AM56" s="463">
        <f>IF(X56&gt;30000,(X56-30000)*AM$5,0)</f>
        <v/>
      </c>
      <c r="AN56" s="463">
        <f>SUM(AH56:AM56)</f>
        <v/>
      </c>
      <c r="AO56" s="463">
        <f>IF(Z56&gt;3260,IF(Z56&gt;9510,(9510-3260)*AO$5,(Z56-3260)*AO$5),0)</f>
        <v/>
      </c>
      <c r="AP56" s="463">
        <f>IF(Z56&gt;9510,IF(Z56&gt;15000,(15000-9510)*AP$5,(Z56-9510)*AP$5),0)</f>
        <v/>
      </c>
      <c r="AQ56" s="463">
        <f>IF(Z56&gt;15000,IF(Z56&gt;20000,(20000-15000)*AQ$5,(Z56-15000)*AQ$5),0)</f>
        <v/>
      </c>
      <c r="AR56" s="463">
        <f>IF(Z56&gt;20000,IF(Z56&gt;25000,(25000-20000)*AR$5,(Z56-20000)*AR$5),0)</f>
        <v/>
      </c>
      <c r="AS56" s="463">
        <f>IF(Z56&gt;25000,IF(Z56&gt;30000,(30000-25000)*AS$5,(Z56-25000)*AS$5),0)</f>
        <v/>
      </c>
      <c r="AT56" s="463">
        <f>IF(Z56&gt;30000,(Z56-30000)*AT$5,0)</f>
        <v/>
      </c>
      <c r="AU56" s="463">
        <f>SUM(AO56:AT56)</f>
        <v/>
      </c>
      <c r="AV56" s="463">
        <f>AU56-AN56</f>
        <v/>
      </c>
      <c r="AW56" s="463" t="n"/>
      <c r="AX56" s="463">
        <f>Y56-AG56-AV56-AW56</f>
        <v/>
      </c>
      <c r="AY56" t="inlineStr">
        <is>
          <t>TM</t>
        </is>
      </c>
    </row>
    <row r="57" ht="16.5" customHeight="1" s="235">
      <c r="B57" s="460" t="n">
        <v>52</v>
      </c>
      <c r="C57" s="461" t="inlineStr">
        <is>
          <t>0055</t>
        </is>
      </c>
      <c r="D57" s="461" t="inlineStr">
        <is>
          <t>67011332047</t>
        </is>
      </c>
      <c r="E57" s="461" t="inlineStr">
        <is>
          <t>ROBERTO AGUIRREZABAL  HOPUY</t>
        </is>
      </c>
      <c r="F57" s="461" t="inlineStr">
        <is>
          <t>III</t>
        </is>
      </c>
      <c r="G57" s="460" t="n">
        <v>190.6</v>
      </c>
      <c r="H57" s="460" t="n">
        <v>5463.36</v>
      </c>
      <c r="I57" s="460" t="n">
        <v>80.25</v>
      </c>
      <c r="J57" s="460" t="n">
        <v>4823.84</v>
      </c>
      <c r="K57" s="460" t="n">
        <v>190.6</v>
      </c>
      <c r="L57" s="460" t="n">
        <v>5286.4</v>
      </c>
      <c r="M57" s="460" t="n">
        <v>5191.2</v>
      </c>
      <c r="N57" s="462" t="n">
        <v>4</v>
      </c>
      <c r="O57" s="462" t="n">
        <v>4</v>
      </c>
      <c r="P57" s="462" t="n">
        <v>4</v>
      </c>
      <c r="Q57" s="463" t="n">
        <v>4</v>
      </c>
      <c r="R57" s="463" t="n">
        <v>4</v>
      </c>
      <c r="S57" s="463">
        <f>M57*R57</f>
        <v/>
      </c>
      <c r="T57" s="463">
        <f>I3/K3</f>
        <v/>
      </c>
      <c r="U57" s="463" t="n">
        <v>96247.78</v>
      </c>
      <c r="X57" s="463" t="n">
        <v>5286.4</v>
      </c>
      <c r="Y57" s="463">
        <f>U57</f>
        <v/>
      </c>
      <c r="Z57" s="463">
        <f>X57+Y57</f>
        <v/>
      </c>
      <c r="AA57" s="463">
        <f>IF(X57&lt;=15000,X57*AA$5,15000*AA$5)</f>
        <v/>
      </c>
      <c r="AB57" s="463">
        <f>IF(X57&lt;=15000,0,(X57-15000)*AB$5)</f>
        <v/>
      </c>
      <c r="AC57" s="463">
        <f>SUM(AA57:AB57)</f>
        <v/>
      </c>
      <c r="AD57" s="463">
        <f>IF(Z57&lt;=15000,Z57*AD$5,15000*AD$5)</f>
        <v/>
      </c>
      <c r="AE57" s="463">
        <f>IF(Z57&lt;=15000,0,(Z57-15000)*AE$5)</f>
        <v/>
      </c>
      <c r="AF57" s="463">
        <f>SUM(AD57:AE57)</f>
        <v/>
      </c>
      <c r="AG57" s="463">
        <f>SUM(AF57-AC57)</f>
        <v/>
      </c>
      <c r="AH57" s="463">
        <f>IF(X57&gt;3260,IF(X57&gt;9510,(9510-3260)*AH$5,(X57-3260)*AH$5),0)</f>
        <v/>
      </c>
      <c r="AI57" s="463">
        <f>IF(X57&gt;9510,IF(X57&gt;15000,(15000-9510)*AI$5,(X57-9510)*AI$5),0)</f>
        <v/>
      </c>
      <c r="AJ57" s="463">
        <f>IF(X57&gt;15000,IF(X57&gt;20000,(20000-15000)*AJ$5,(X57-15000)*AJ$5),0)</f>
        <v/>
      </c>
      <c r="AK57" s="463">
        <f>IF(X57&gt;20000,IF(X57&gt;25000,(25000-20000)*AK$5,(X57-20000)*AK$5),0)</f>
        <v/>
      </c>
      <c r="AL57" s="463">
        <f>IF(X57&gt;25000,IF(X57&gt;30000,(30000-25000)*AL$5,(X57-25000)*AL$5),0)</f>
        <v/>
      </c>
      <c r="AM57" s="463">
        <f>IF(X57&gt;30000,(X57-30000)*AM$5,0)</f>
        <v/>
      </c>
      <c r="AN57" s="463">
        <f>SUM(AH57:AM57)</f>
        <v/>
      </c>
      <c r="AO57" s="463">
        <f>IF(Z57&gt;3260,IF(Z57&gt;9510,(9510-3260)*AO$5,(Z57-3260)*AO$5),0)</f>
        <v/>
      </c>
      <c r="AP57" s="463">
        <f>IF(Z57&gt;9510,IF(Z57&gt;15000,(15000-9510)*AP$5,(Z57-9510)*AP$5),0)</f>
        <v/>
      </c>
      <c r="AQ57" s="463">
        <f>IF(Z57&gt;15000,IF(Z57&gt;20000,(20000-15000)*AQ$5,(Z57-15000)*AQ$5),0)</f>
        <v/>
      </c>
      <c r="AR57" s="463">
        <f>IF(Z57&gt;20000,IF(Z57&gt;25000,(25000-20000)*AR$5,(Z57-20000)*AR$5),0)</f>
        <v/>
      </c>
      <c r="AS57" s="463">
        <f>IF(Z57&gt;25000,IF(Z57&gt;30000,(30000-25000)*AS$5,(Z57-25000)*AS$5),0)</f>
        <v/>
      </c>
      <c r="AT57" s="463">
        <f>IF(Z57&gt;30000,(Z57-30000)*AT$5,0)</f>
        <v/>
      </c>
      <c r="AU57" s="463">
        <f>SUM(AO57:AT57)</f>
        <v/>
      </c>
      <c r="AV57" s="463">
        <f>AU57-AN57</f>
        <v/>
      </c>
      <c r="AW57" s="463" t="n"/>
      <c r="AX57" s="463">
        <f>Y57-AG57-AV57-AW57</f>
        <v/>
      </c>
      <c r="AY57" t="inlineStr">
        <is>
          <t>TM</t>
        </is>
      </c>
    </row>
    <row r="58" ht="16.5" customHeight="1" s="235">
      <c r="B58" s="460" t="n">
        <v>53</v>
      </c>
      <c r="C58" s="461" t="inlineStr">
        <is>
          <t>0063</t>
        </is>
      </c>
      <c r="D58" s="461" t="inlineStr">
        <is>
          <t>79080302984</t>
        </is>
      </c>
      <c r="E58" s="461" t="inlineStr">
        <is>
          <t>LIOSBEL VALDÉS  HERRERA</t>
        </is>
      </c>
      <c r="F58" s="461" t="inlineStr">
        <is>
          <t>IV</t>
        </is>
      </c>
      <c r="G58" s="460" t="n">
        <v>191.25</v>
      </c>
      <c r="H58" s="460" t="n">
        <v>5133.14</v>
      </c>
      <c r="I58" s="460" t="n">
        <v>204</v>
      </c>
      <c r="J58" s="460" t="n">
        <v>5475.35</v>
      </c>
      <c r="K58" s="460" t="n">
        <v>178.5</v>
      </c>
      <c r="L58" s="460" t="n">
        <v>4790.93</v>
      </c>
      <c r="M58" s="460" t="n">
        <v>5133.14</v>
      </c>
      <c r="N58" s="462" t="n">
        <v>4</v>
      </c>
      <c r="O58" s="462" t="n">
        <v>4</v>
      </c>
      <c r="P58" s="462" t="n">
        <v>4</v>
      </c>
      <c r="Q58" s="463" t="n">
        <v>4</v>
      </c>
      <c r="R58" s="463" t="n">
        <v>4</v>
      </c>
      <c r="S58" s="463">
        <f>M58*R58</f>
        <v/>
      </c>
      <c r="T58" s="463">
        <f>I3/K3</f>
        <v/>
      </c>
      <c r="U58" s="463" t="n">
        <v>95171.32000000001</v>
      </c>
      <c r="X58" s="463" t="n">
        <v>4790.93</v>
      </c>
      <c r="Y58" s="463">
        <f>U58</f>
        <v/>
      </c>
      <c r="Z58" s="463">
        <f>X58+Y58</f>
        <v/>
      </c>
      <c r="AA58" s="463">
        <f>IF(X58&lt;=15000,X58*AA$5,15000*AA$5)</f>
        <v/>
      </c>
      <c r="AB58" s="463">
        <f>IF(X58&lt;=15000,0,(X58-15000)*AB$5)</f>
        <v/>
      </c>
      <c r="AC58" s="463">
        <f>SUM(AA58:AB58)</f>
        <v/>
      </c>
      <c r="AD58" s="463">
        <f>IF(Z58&lt;=15000,Z58*AD$5,15000*AD$5)</f>
        <v/>
      </c>
      <c r="AE58" s="463">
        <f>IF(Z58&lt;=15000,0,(Z58-15000)*AE$5)</f>
        <v/>
      </c>
      <c r="AF58" s="463">
        <f>SUM(AD58:AE58)</f>
        <v/>
      </c>
      <c r="AG58" s="463">
        <f>SUM(AF58-AC58)</f>
        <v/>
      </c>
      <c r="AH58" s="463">
        <f>IF(X58&gt;3260,IF(X58&gt;9510,(9510-3260)*AH$5,(X58-3260)*AH$5),0)</f>
        <v/>
      </c>
      <c r="AI58" s="463">
        <f>IF(X58&gt;9510,IF(X58&gt;15000,(15000-9510)*AI$5,(X58-9510)*AI$5),0)</f>
        <v/>
      </c>
      <c r="AJ58" s="463">
        <f>IF(X58&gt;15000,IF(X58&gt;20000,(20000-15000)*AJ$5,(X58-15000)*AJ$5),0)</f>
        <v/>
      </c>
      <c r="AK58" s="463">
        <f>IF(X58&gt;20000,IF(X58&gt;25000,(25000-20000)*AK$5,(X58-20000)*AK$5),0)</f>
        <v/>
      </c>
      <c r="AL58" s="463">
        <f>IF(X58&gt;25000,IF(X58&gt;30000,(30000-25000)*AL$5,(X58-25000)*AL$5),0)</f>
        <v/>
      </c>
      <c r="AM58" s="463">
        <f>IF(X58&gt;30000,(X58-30000)*AM$5,0)</f>
        <v/>
      </c>
      <c r="AN58" s="463">
        <f>SUM(AH58:AM58)</f>
        <v/>
      </c>
      <c r="AO58" s="463">
        <f>IF(Z58&gt;3260,IF(Z58&gt;9510,(9510-3260)*AO$5,(Z58-3260)*AO$5),0)</f>
        <v/>
      </c>
      <c r="AP58" s="463">
        <f>IF(Z58&gt;9510,IF(Z58&gt;15000,(15000-9510)*AP$5,(Z58-9510)*AP$5),0)</f>
        <v/>
      </c>
      <c r="AQ58" s="463">
        <f>IF(Z58&gt;15000,IF(Z58&gt;20000,(20000-15000)*AQ$5,(Z58-15000)*AQ$5),0)</f>
        <v/>
      </c>
      <c r="AR58" s="463">
        <f>IF(Z58&gt;20000,IF(Z58&gt;25000,(25000-20000)*AR$5,(Z58-20000)*AR$5),0)</f>
        <v/>
      </c>
      <c r="AS58" s="463">
        <f>IF(Z58&gt;25000,IF(Z58&gt;30000,(30000-25000)*AS$5,(Z58-25000)*AS$5),0)</f>
        <v/>
      </c>
      <c r="AT58" s="463">
        <f>IF(Z58&gt;30000,(Z58-30000)*AT$5,0)</f>
        <v/>
      </c>
      <c r="AU58" s="463">
        <f>SUM(AO58:AT58)</f>
        <v/>
      </c>
      <c r="AV58" s="463">
        <f>AU58-AN58</f>
        <v/>
      </c>
      <c r="AW58" s="463" t="n"/>
      <c r="AX58" s="463">
        <f>Y58-AG58-AV58-AW58</f>
        <v/>
      </c>
      <c r="AY58" t="inlineStr">
        <is>
          <t>TM</t>
        </is>
      </c>
    </row>
    <row r="59" ht="16.5" customHeight="1" s="235">
      <c r="B59" s="460" t="n">
        <v>54</v>
      </c>
      <c r="C59" s="461" t="inlineStr">
        <is>
          <t>0067</t>
        </is>
      </c>
      <c r="D59" s="461" t="inlineStr">
        <is>
          <t>61121029863</t>
        </is>
      </c>
      <c r="E59" s="461" t="inlineStr">
        <is>
          <t>JORGE LUIS MARTÍNEZ  GONZÁLEZ</t>
        </is>
      </c>
      <c r="F59" s="461" t="inlineStr">
        <is>
          <t>III</t>
        </is>
      </c>
      <c r="G59" s="460" t="n">
        <v>155</v>
      </c>
      <c r="H59" s="460" t="n">
        <v>5362.29</v>
      </c>
      <c r="I59" s="460" t="n">
        <v>190.6</v>
      </c>
      <c r="J59" s="460" t="n">
        <v>5779.08</v>
      </c>
      <c r="K59" s="460" t="n">
        <v>190.6</v>
      </c>
      <c r="L59" s="460" t="n">
        <v>5061.47</v>
      </c>
      <c r="M59" s="460" t="n">
        <v>5400.95</v>
      </c>
      <c r="N59" s="462" t="n">
        <v>4</v>
      </c>
      <c r="O59" s="462" t="n">
        <v>4</v>
      </c>
      <c r="P59" s="462" t="n">
        <v>4</v>
      </c>
      <c r="Q59" s="463" t="n">
        <v>4</v>
      </c>
      <c r="R59" s="463" t="n">
        <v>4</v>
      </c>
      <c r="S59" s="463">
        <f>M59*R59</f>
        <v/>
      </c>
      <c r="T59" s="463">
        <f>I3/K3</f>
        <v/>
      </c>
      <c r="U59" s="463" t="n">
        <v>100136.61</v>
      </c>
      <c r="X59" s="463" t="n">
        <v>5061.47</v>
      </c>
      <c r="Y59" s="463">
        <f>U59</f>
        <v/>
      </c>
      <c r="Z59" s="463">
        <f>X59+Y59</f>
        <v/>
      </c>
      <c r="AA59" s="463">
        <f>IF(X59&lt;=15000,X59*AA$5,15000*AA$5)</f>
        <v/>
      </c>
      <c r="AB59" s="463">
        <f>IF(X59&lt;=15000,0,(X59-15000)*AB$5)</f>
        <v/>
      </c>
      <c r="AC59" s="463">
        <f>SUM(AA59:AB59)</f>
        <v/>
      </c>
      <c r="AD59" s="463">
        <f>IF(Z59&lt;=15000,Z59*AD$5,15000*AD$5)</f>
        <v/>
      </c>
      <c r="AE59" s="463">
        <f>IF(Z59&lt;=15000,0,(Z59-15000)*AE$5)</f>
        <v/>
      </c>
      <c r="AF59" s="463">
        <f>SUM(AD59:AE59)</f>
        <v/>
      </c>
      <c r="AG59" s="463">
        <f>SUM(AF59-AC59)</f>
        <v/>
      </c>
      <c r="AH59" s="463">
        <f>IF(X59&gt;3260,IF(X59&gt;9510,(9510-3260)*AH$5,(X59-3260)*AH$5),0)</f>
        <v/>
      </c>
      <c r="AI59" s="463">
        <f>IF(X59&gt;9510,IF(X59&gt;15000,(15000-9510)*AI$5,(X59-9510)*AI$5),0)</f>
        <v/>
      </c>
      <c r="AJ59" s="463">
        <f>IF(X59&gt;15000,IF(X59&gt;20000,(20000-15000)*AJ$5,(X59-15000)*AJ$5),0)</f>
        <v/>
      </c>
      <c r="AK59" s="463">
        <f>IF(X59&gt;20000,IF(X59&gt;25000,(25000-20000)*AK$5,(X59-20000)*AK$5),0)</f>
        <v/>
      </c>
      <c r="AL59" s="463">
        <f>IF(X59&gt;25000,IF(X59&gt;30000,(30000-25000)*AL$5,(X59-25000)*AL$5),0)</f>
        <v/>
      </c>
      <c r="AM59" s="463">
        <f>IF(X59&gt;30000,(X59-30000)*AM$5,0)</f>
        <v/>
      </c>
      <c r="AN59" s="463">
        <f>SUM(AH59:AM59)</f>
        <v/>
      </c>
      <c r="AO59" s="463">
        <f>IF(Z59&gt;3260,IF(Z59&gt;9510,(9510-3260)*AO$5,(Z59-3260)*AO$5),0)</f>
        <v/>
      </c>
      <c r="AP59" s="463">
        <f>IF(Z59&gt;9510,IF(Z59&gt;15000,(15000-9510)*AP$5,(Z59-9510)*AP$5),0)</f>
        <v/>
      </c>
      <c r="AQ59" s="463">
        <f>IF(Z59&gt;15000,IF(Z59&gt;20000,(20000-15000)*AQ$5,(Z59-15000)*AQ$5),0)</f>
        <v/>
      </c>
      <c r="AR59" s="463">
        <f>IF(Z59&gt;20000,IF(Z59&gt;25000,(25000-20000)*AR$5,(Z59-20000)*AR$5),0)</f>
        <v/>
      </c>
      <c r="AS59" s="463">
        <f>IF(Z59&gt;25000,IF(Z59&gt;30000,(30000-25000)*AS$5,(Z59-25000)*AS$5),0)</f>
        <v/>
      </c>
      <c r="AT59" s="463">
        <f>IF(Z59&gt;30000,(Z59-30000)*AT$5,0)</f>
        <v/>
      </c>
      <c r="AU59" s="463">
        <f>SUM(AO59:AT59)</f>
        <v/>
      </c>
      <c r="AV59" s="463">
        <f>AU59-AN59</f>
        <v/>
      </c>
      <c r="AW59" s="463" t="n"/>
      <c r="AX59" s="463">
        <f>Y59-AG59-AV59-AW59</f>
        <v/>
      </c>
      <c r="AY59" t="inlineStr">
        <is>
          <t>TM</t>
        </is>
      </c>
    </row>
    <row r="60" ht="16.5" customHeight="1" s="235">
      <c r="B60" s="460" t="n">
        <v>55</v>
      </c>
      <c r="C60" s="461" t="inlineStr">
        <is>
          <t>0080</t>
        </is>
      </c>
      <c r="D60" s="461" t="inlineStr">
        <is>
          <t>88082434142</t>
        </is>
      </c>
      <c r="E60" s="461" t="inlineStr">
        <is>
          <t>REGINO MARRERO  TAMAYO</t>
        </is>
      </c>
      <c r="F60" s="461" t="inlineStr">
        <is>
          <t>IV</t>
        </is>
      </c>
      <c r="G60" s="460" t="n">
        <v>190.6</v>
      </c>
      <c r="H60" s="460" t="n">
        <v>5435.99</v>
      </c>
      <c r="I60" s="460" t="n">
        <v>190.6</v>
      </c>
      <c r="J60" s="460" t="n">
        <v>6483.04</v>
      </c>
      <c r="K60" s="460" t="n">
        <v>190.6</v>
      </c>
      <c r="L60" s="460" t="n">
        <v>5439.62</v>
      </c>
      <c r="M60" s="460" t="n">
        <v>5786.22</v>
      </c>
      <c r="N60" s="462" t="n">
        <v>4</v>
      </c>
      <c r="O60" s="462" t="n">
        <v>4</v>
      </c>
      <c r="P60" s="462" t="n">
        <v>4</v>
      </c>
      <c r="Q60" s="463" t="n">
        <v>4</v>
      </c>
      <c r="R60" s="463" t="n">
        <v>4</v>
      </c>
      <c r="S60" s="463">
        <f>M60*R60</f>
        <v/>
      </c>
      <c r="T60" s="463">
        <f>I3/K3</f>
        <v/>
      </c>
      <c r="U60" s="463" t="n">
        <v>107279.73</v>
      </c>
      <c r="X60" s="463" t="n">
        <v>5439.62</v>
      </c>
      <c r="Y60" s="463">
        <f>U60</f>
        <v/>
      </c>
      <c r="Z60" s="463">
        <f>X60+Y60</f>
        <v/>
      </c>
      <c r="AA60" s="463">
        <f>IF(X60&lt;=15000,X60*AA$5,15000*AA$5)</f>
        <v/>
      </c>
      <c r="AB60" s="463">
        <f>IF(X60&lt;=15000,0,(X60-15000)*AB$5)</f>
        <v/>
      </c>
      <c r="AC60" s="463">
        <f>SUM(AA60:AB60)</f>
        <v/>
      </c>
      <c r="AD60" s="463">
        <f>IF(Z60&lt;=15000,Z60*AD$5,15000*AD$5)</f>
        <v/>
      </c>
      <c r="AE60" s="463">
        <f>IF(Z60&lt;=15000,0,(Z60-15000)*AE$5)</f>
        <v/>
      </c>
      <c r="AF60" s="463">
        <f>SUM(AD60:AE60)</f>
        <v/>
      </c>
      <c r="AG60" s="463">
        <f>SUM(AF60-AC60)</f>
        <v/>
      </c>
      <c r="AH60" s="463">
        <f>IF(X60&gt;3260,IF(X60&gt;9510,(9510-3260)*AH$5,(X60-3260)*AH$5),0)</f>
        <v/>
      </c>
      <c r="AI60" s="463">
        <f>IF(X60&gt;9510,IF(X60&gt;15000,(15000-9510)*AI$5,(X60-9510)*AI$5),0)</f>
        <v/>
      </c>
      <c r="AJ60" s="463">
        <f>IF(X60&gt;15000,IF(X60&gt;20000,(20000-15000)*AJ$5,(X60-15000)*AJ$5),0)</f>
        <v/>
      </c>
      <c r="AK60" s="463">
        <f>IF(X60&gt;20000,IF(X60&gt;25000,(25000-20000)*AK$5,(X60-20000)*AK$5),0)</f>
        <v/>
      </c>
      <c r="AL60" s="463">
        <f>IF(X60&gt;25000,IF(X60&gt;30000,(30000-25000)*AL$5,(X60-25000)*AL$5),0)</f>
        <v/>
      </c>
      <c r="AM60" s="463">
        <f>IF(X60&gt;30000,(X60-30000)*AM$5,0)</f>
        <v/>
      </c>
      <c r="AN60" s="463">
        <f>SUM(AH60:AM60)</f>
        <v/>
      </c>
      <c r="AO60" s="463">
        <f>IF(Z60&gt;3260,IF(Z60&gt;9510,(9510-3260)*AO$5,(Z60-3260)*AO$5),0)</f>
        <v/>
      </c>
      <c r="AP60" s="463">
        <f>IF(Z60&gt;9510,IF(Z60&gt;15000,(15000-9510)*AP$5,(Z60-9510)*AP$5),0)</f>
        <v/>
      </c>
      <c r="AQ60" s="463">
        <f>IF(Z60&gt;15000,IF(Z60&gt;20000,(20000-15000)*AQ$5,(Z60-15000)*AQ$5),0)</f>
        <v/>
      </c>
      <c r="AR60" s="463">
        <f>IF(Z60&gt;20000,IF(Z60&gt;25000,(25000-20000)*AR$5,(Z60-20000)*AR$5),0)</f>
        <v/>
      </c>
      <c r="AS60" s="463">
        <f>IF(Z60&gt;25000,IF(Z60&gt;30000,(30000-25000)*AS$5,(Z60-25000)*AS$5),0)</f>
        <v/>
      </c>
      <c r="AT60" s="463">
        <f>IF(Z60&gt;30000,(Z60-30000)*AT$5,0)</f>
        <v/>
      </c>
      <c r="AU60" s="463">
        <f>SUM(AO60:AT60)</f>
        <v/>
      </c>
      <c r="AV60" s="463">
        <f>AU60-AN60</f>
        <v/>
      </c>
      <c r="AW60" s="463" t="n"/>
      <c r="AX60" s="463">
        <f>Y60-AG60-AV60-AW60</f>
        <v/>
      </c>
      <c r="AY60" t="inlineStr">
        <is>
          <t>TM</t>
        </is>
      </c>
    </row>
    <row r="61" ht="16.5" customHeight="1" s="235">
      <c r="B61" s="460" t="n">
        <v>56</v>
      </c>
      <c r="C61" s="461" t="inlineStr">
        <is>
          <t>0169</t>
        </is>
      </c>
      <c r="D61" s="461" t="inlineStr">
        <is>
          <t>74120502342</t>
        </is>
      </c>
      <c r="E61" s="461" t="inlineStr">
        <is>
          <t>VLADIMIR  CLARO  NIKOLAIEVA</t>
        </is>
      </c>
      <c r="F61" s="461" t="inlineStr">
        <is>
          <t>III</t>
        </is>
      </c>
      <c r="G61" s="460" t="n">
        <v>190.6</v>
      </c>
      <c r="H61" s="460" t="n">
        <v>5579.53</v>
      </c>
      <c r="I61" s="460" t="n">
        <v>190.6</v>
      </c>
      <c r="J61" s="460" t="n">
        <v>5525.58</v>
      </c>
      <c r="K61" s="460" t="n">
        <v>190.6</v>
      </c>
      <c r="L61" s="460" t="n">
        <v>5345.24</v>
      </c>
      <c r="M61" s="460" t="n">
        <v>5483.45</v>
      </c>
      <c r="N61" s="462" t="n">
        <v>4</v>
      </c>
      <c r="O61" s="462" t="n">
        <v>4</v>
      </c>
      <c r="P61" s="462" t="n">
        <v>4</v>
      </c>
      <c r="Q61" s="463" t="n">
        <v>4</v>
      </c>
      <c r="R61" s="463" t="n">
        <v>4</v>
      </c>
      <c r="S61" s="463">
        <f>M61*R61</f>
        <v/>
      </c>
      <c r="T61" s="463">
        <f>I3/K3</f>
        <v/>
      </c>
      <c r="U61" s="463" t="n">
        <v>101666.26</v>
      </c>
      <c r="X61" s="463" t="n">
        <v>5345.24</v>
      </c>
      <c r="Y61" s="463">
        <f>U61</f>
        <v/>
      </c>
      <c r="Z61" s="463">
        <f>X61+Y61</f>
        <v/>
      </c>
      <c r="AA61" s="463">
        <f>IF(X61&lt;=15000,X61*AA$5,15000*AA$5)</f>
        <v/>
      </c>
      <c r="AB61" s="463">
        <f>IF(X61&lt;=15000,0,(X61-15000)*AB$5)</f>
        <v/>
      </c>
      <c r="AC61" s="463">
        <f>SUM(AA61:AB61)</f>
        <v/>
      </c>
      <c r="AD61" s="463">
        <f>IF(Z61&lt;=15000,Z61*AD$5,15000*AD$5)</f>
        <v/>
      </c>
      <c r="AE61" s="463">
        <f>IF(Z61&lt;=15000,0,(Z61-15000)*AE$5)</f>
        <v/>
      </c>
      <c r="AF61" s="463">
        <f>SUM(AD61:AE61)</f>
        <v/>
      </c>
      <c r="AG61" s="463">
        <f>SUM(AF61-AC61)</f>
        <v/>
      </c>
      <c r="AH61" s="463">
        <f>IF(X61&gt;3260,IF(X61&gt;9510,(9510-3260)*AH$5,(X61-3260)*AH$5),0)</f>
        <v/>
      </c>
      <c r="AI61" s="463">
        <f>IF(X61&gt;9510,IF(X61&gt;15000,(15000-9510)*AI$5,(X61-9510)*AI$5),0)</f>
        <v/>
      </c>
      <c r="AJ61" s="463">
        <f>IF(X61&gt;15000,IF(X61&gt;20000,(20000-15000)*AJ$5,(X61-15000)*AJ$5),0)</f>
        <v/>
      </c>
      <c r="AK61" s="463">
        <f>IF(X61&gt;20000,IF(X61&gt;25000,(25000-20000)*AK$5,(X61-20000)*AK$5),0)</f>
        <v/>
      </c>
      <c r="AL61" s="463">
        <f>IF(X61&gt;25000,IF(X61&gt;30000,(30000-25000)*AL$5,(X61-25000)*AL$5),0)</f>
        <v/>
      </c>
      <c r="AM61" s="463">
        <f>IF(X61&gt;30000,(X61-30000)*AM$5,0)</f>
        <v/>
      </c>
      <c r="AN61" s="463">
        <f>SUM(AH61:AM61)</f>
        <v/>
      </c>
      <c r="AO61" s="463">
        <f>IF(Z61&gt;3260,IF(Z61&gt;9510,(9510-3260)*AO$5,(Z61-3260)*AO$5),0)</f>
        <v/>
      </c>
      <c r="AP61" s="463">
        <f>IF(Z61&gt;9510,IF(Z61&gt;15000,(15000-9510)*AP$5,(Z61-9510)*AP$5),0)</f>
        <v/>
      </c>
      <c r="AQ61" s="463">
        <f>IF(Z61&gt;15000,IF(Z61&gt;20000,(20000-15000)*AQ$5,(Z61-15000)*AQ$5),0)</f>
        <v/>
      </c>
      <c r="AR61" s="463">
        <f>IF(Z61&gt;20000,IF(Z61&gt;25000,(25000-20000)*AR$5,(Z61-20000)*AR$5),0)</f>
        <v/>
      </c>
      <c r="AS61" s="463">
        <f>IF(Z61&gt;25000,IF(Z61&gt;30000,(30000-25000)*AS$5,(Z61-25000)*AS$5),0)</f>
        <v/>
      </c>
      <c r="AT61" s="463">
        <f>IF(Z61&gt;30000,(Z61-30000)*AT$5,0)</f>
        <v/>
      </c>
      <c r="AU61" s="463">
        <f>SUM(AO61:AT61)</f>
        <v/>
      </c>
      <c r="AV61" s="463">
        <f>AU61-AN61</f>
        <v/>
      </c>
      <c r="AW61" s="463" t="n"/>
      <c r="AX61" s="463">
        <f>Y61-AG61-AV61-AW61</f>
        <v/>
      </c>
      <c r="AY61" t="inlineStr">
        <is>
          <t>TM</t>
        </is>
      </c>
    </row>
    <row r="62" ht="16.5" customFormat="1" customHeight="1" s="299">
      <c r="B62" s="460" t="n">
        <v>57</v>
      </c>
      <c r="C62" s="461" t="inlineStr">
        <is>
          <t>0180</t>
        </is>
      </c>
      <c r="D62" s="461" t="inlineStr">
        <is>
          <t>77012704342</t>
        </is>
      </c>
      <c r="E62" s="461" t="inlineStr">
        <is>
          <t>MANUEL GARCÍA  GUTIERREZ</t>
        </is>
      </c>
      <c r="F62" s="461" t="inlineStr">
        <is>
          <t>III</t>
        </is>
      </c>
      <c r="G62" s="460" t="n">
        <v>97</v>
      </c>
      <c r="H62" s="460" t="n">
        <v>5054.77</v>
      </c>
      <c r="I62" s="460" t="n">
        <v>193</v>
      </c>
      <c r="J62" s="460" t="n">
        <v>5405.04</v>
      </c>
      <c r="K62" s="460" t="n">
        <v>190.6</v>
      </c>
      <c r="L62" s="460" t="n">
        <v>5261.74</v>
      </c>
      <c r="M62" s="460" t="n">
        <v>5240.52</v>
      </c>
      <c r="N62" s="462" t="n">
        <v>4</v>
      </c>
      <c r="O62" s="462" t="n">
        <v>4</v>
      </c>
      <c r="P62" s="462" t="n">
        <v>4</v>
      </c>
      <c r="Q62" s="463" t="n">
        <v>4</v>
      </c>
      <c r="R62" s="463" t="n">
        <v>4</v>
      </c>
      <c r="S62" s="463">
        <f>M62*R62</f>
        <v/>
      </c>
      <c r="T62" s="463">
        <f>I3/K3</f>
        <v/>
      </c>
      <c r="U62" s="463" t="n">
        <v>97162.14</v>
      </c>
      <c r="X62" s="463" t="n">
        <v>5261.74</v>
      </c>
      <c r="Y62" s="463">
        <f>U62</f>
        <v/>
      </c>
      <c r="Z62" s="463">
        <f>X62+Y62</f>
        <v/>
      </c>
      <c r="AA62" s="463">
        <f>IF(X62&lt;=15000,X62*AA$5,15000*AA$5)</f>
        <v/>
      </c>
      <c r="AB62" s="463">
        <f>IF(X62&lt;=15000,0,(X62-15000)*AB$5)</f>
        <v/>
      </c>
      <c r="AC62" s="463">
        <f>SUM(AA62:AB62)</f>
        <v/>
      </c>
      <c r="AD62" s="463">
        <f>IF(Z62&lt;=15000,Z62*AD$5,15000*AD$5)</f>
        <v/>
      </c>
      <c r="AE62" s="463">
        <f>IF(Z62&lt;=15000,0,(Z62-15000)*AE$5)</f>
        <v/>
      </c>
      <c r="AF62" s="463">
        <f>SUM(AD62:AE62)</f>
        <v/>
      </c>
      <c r="AG62" s="463">
        <f>SUM(AF62-AC62)</f>
        <v/>
      </c>
      <c r="AH62" s="463">
        <f>IF(X62&gt;3260,IF(X62&gt;9510,(9510-3260)*AH$5,(X62-3260)*AH$5),0)</f>
        <v/>
      </c>
      <c r="AI62" s="463">
        <f>IF(X62&gt;9510,IF(X62&gt;15000,(15000-9510)*AI$5,(X62-9510)*AI$5),0)</f>
        <v/>
      </c>
      <c r="AJ62" s="463">
        <f>IF(X62&gt;15000,IF(X62&gt;20000,(20000-15000)*AJ$5,(X62-15000)*AJ$5),0)</f>
        <v/>
      </c>
      <c r="AK62" s="463">
        <f>IF(X62&gt;20000,IF(X62&gt;25000,(25000-20000)*AK$5,(X62-20000)*AK$5),0)</f>
        <v/>
      </c>
      <c r="AL62" s="463">
        <f>IF(X62&gt;25000,IF(X62&gt;30000,(30000-25000)*AL$5,(X62-25000)*AL$5),0)</f>
        <v/>
      </c>
      <c r="AM62" s="463">
        <f>IF(X62&gt;30000,(X62-30000)*AM$5,0)</f>
        <v/>
      </c>
      <c r="AN62" s="463">
        <f>SUM(AH62:AM62)</f>
        <v/>
      </c>
      <c r="AO62" s="463">
        <f>IF(Z62&gt;3260,IF(Z62&gt;9510,(9510-3260)*AO$5,(Z62-3260)*AO$5),0)</f>
        <v/>
      </c>
      <c r="AP62" s="463">
        <f>IF(Z62&gt;9510,IF(Z62&gt;15000,(15000-9510)*AP$5,(Z62-9510)*AP$5),0)</f>
        <v/>
      </c>
      <c r="AQ62" s="463">
        <f>IF(Z62&gt;15000,IF(Z62&gt;20000,(20000-15000)*AQ$5,(Z62-15000)*AQ$5),0)</f>
        <v/>
      </c>
      <c r="AR62" s="463">
        <f>IF(Z62&gt;20000,IF(Z62&gt;25000,(25000-20000)*AR$5,(Z62-20000)*AR$5),0)</f>
        <v/>
      </c>
      <c r="AS62" s="463">
        <f>IF(Z62&gt;25000,IF(Z62&gt;30000,(30000-25000)*AS$5,(Z62-25000)*AS$5),0)</f>
        <v/>
      </c>
      <c r="AT62" s="463">
        <f>IF(Z62&gt;30000,(Z62-30000)*AT$5,0)</f>
        <v/>
      </c>
      <c r="AU62" s="463">
        <f>SUM(AO62:AT62)</f>
        <v/>
      </c>
      <c r="AV62" s="463">
        <f>AU62-AN62</f>
        <v/>
      </c>
      <c r="AW62" s="463" t="n"/>
      <c r="AX62" s="463">
        <f>Y62-AG62-AV62-AW62</f>
        <v/>
      </c>
      <c r="AY62" t="inlineStr">
        <is>
          <t>TM</t>
        </is>
      </c>
    </row>
    <row r="63" ht="16.5" customHeight="1" s="235">
      <c r="B63" s="460" t="n">
        <v>58</v>
      </c>
      <c r="C63" s="461" t="inlineStr">
        <is>
          <t>0263</t>
        </is>
      </c>
      <c r="D63" s="461" t="inlineStr">
        <is>
          <t>77042205726</t>
        </is>
      </c>
      <c r="E63" s="461" t="inlineStr">
        <is>
          <t>ARMANDO ÁLVAREZ  FERNÁNDEZ</t>
        </is>
      </c>
      <c r="F63" s="461" t="inlineStr">
        <is>
          <t>XVI</t>
        </is>
      </c>
      <c r="G63" s="460" t="n">
        <v>194</v>
      </c>
      <c r="H63" s="460" t="n">
        <v>8855.190000000001</v>
      </c>
      <c r="I63" s="460" t="n">
        <v>193</v>
      </c>
      <c r="J63" s="460" t="n">
        <v>9220.360000000001</v>
      </c>
      <c r="K63" s="460" t="n">
        <v>176</v>
      </c>
      <c r="L63" s="460" t="n">
        <v>8033.58</v>
      </c>
      <c r="M63" s="460" t="n">
        <v>8703.040000000001</v>
      </c>
      <c r="N63" s="462" t="n">
        <v>4</v>
      </c>
      <c r="O63" s="462" t="n">
        <v>4</v>
      </c>
      <c r="P63" s="462" t="n">
        <v>4</v>
      </c>
      <c r="Q63" s="463" t="n">
        <v>4</v>
      </c>
      <c r="R63" s="463" t="n">
        <v>4</v>
      </c>
      <c r="S63" s="463">
        <f>M63*R63</f>
        <v/>
      </c>
      <c r="T63" s="463">
        <f>I3/K3</f>
        <v/>
      </c>
      <c r="U63" s="463" t="n">
        <v>161359.35</v>
      </c>
      <c r="X63" s="463" t="n">
        <v>8033.58</v>
      </c>
      <c r="Y63" s="463">
        <f>U63</f>
        <v/>
      </c>
      <c r="Z63" s="463">
        <f>X63+Y63</f>
        <v/>
      </c>
      <c r="AA63" s="463">
        <f>IF(X63&lt;=15000,X63*AA$5,15000*AA$5)</f>
        <v/>
      </c>
      <c r="AB63" s="463">
        <f>IF(X63&lt;=15000,0,(X63-15000)*AB$5)</f>
        <v/>
      </c>
      <c r="AC63" s="463">
        <f>SUM(AA63:AB63)</f>
        <v/>
      </c>
      <c r="AD63" s="463">
        <f>IF(Z63&lt;=15000,Z63*AD$5,15000*AD$5)</f>
        <v/>
      </c>
      <c r="AE63" s="463">
        <f>IF(Z63&lt;=15000,0,(Z63-15000)*AE$5)</f>
        <v/>
      </c>
      <c r="AF63" s="463">
        <f>SUM(AD63:AE63)</f>
        <v/>
      </c>
      <c r="AG63" s="463">
        <f>SUM(AF63-AC63)</f>
        <v/>
      </c>
      <c r="AH63" s="463">
        <f>IF(X63&gt;3260,IF(X63&gt;9510,(9510-3260)*AH$5,(X63-3260)*AH$5),0)</f>
        <v/>
      </c>
      <c r="AI63" s="463">
        <f>IF(X63&gt;9510,IF(X63&gt;15000,(15000-9510)*AI$5,(X63-9510)*AI$5),0)</f>
        <v/>
      </c>
      <c r="AJ63" s="463">
        <f>IF(X63&gt;15000,IF(X63&gt;20000,(20000-15000)*AJ$5,(X63-15000)*AJ$5),0)</f>
        <v/>
      </c>
      <c r="AK63" s="463">
        <f>IF(X63&gt;20000,IF(X63&gt;25000,(25000-20000)*AK$5,(X63-20000)*AK$5),0)</f>
        <v/>
      </c>
      <c r="AL63" s="463">
        <f>IF(X63&gt;25000,IF(X63&gt;30000,(30000-25000)*AL$5,(X63-25000)*AL$5),0)</f>
        <v/>
      </c>
      <c r="AM63" s="463">
        <f>IF(X63&gt;30000,(X63-30000)*AM$5,0)</f>
        <v/>
      </c>
      <c r="AN63" s="463">
        <f>SUM(AH63:AM63)</f>
        <v/>
      </c>
      <c r="AO63" s="463">
        <f>IF(Z63&gt;3260,IF(Z63&gt;9510,(9510-3260)*AO$5,(Z63-3260)*AO$5),0)</f>
        <v/>
      </c>
      <c r="AP63" s="463">
        <f>IF(Z63&gt;9510,IF(Z63&gt;15000,(15000-9510)*AP$5,(Z63-9510)*AP$5),0)</f>
        <v/>
      </c>
      <c r="AQ63" s="463">
        <f>IF(Z63&gt;15000,IF(Z63&gt;20000,(20000-15000)*AQ$5,(Z63-15000)*AQ$5),0)</f>
        <v/>
      </c>
      <c r="AR63" s="463">
        <f>IF(Z63&gt;20000,IF(Z63&gt;25000,(25000-20000)*AR$5,(Z63-20000)*AR$5),0)</f>
        <v/>
      </c>
      <c r="AS63" s="463">
        <f>IF(Z63&gt;25000,IF(Z63&gt;30000,(30000-25000)*AS$5,(Z63-25000)*AS$5),0)</f>
        <v/>
      </c>
      <c r="AT63" s="463">
        <f>IF(Z63&gt;30000,(Z63-30000)*AT$5,0)</f>
        <v/>
      </c>
      <c r="AU63" s="463">
        <f>SUM(AO63:AT63)</f>
        <v/>
      </c>
      <c r="AV63" s="463">
        <f>AU63-AN63</f>
        <v/>
      </c>
      <c r="AW63" s="463" t="n"/>
      <c r="AX63" s="463">
        <f>Y63-AG63-AV63-AW63</f>
        <v/>
      </c>
      <c r="AY63" t="inlineStr">
        <is>
          <t>TM</t>
        </is>
      </c>
    </row>
    <row r="64" ht="16.5" customHeight="1" s="235">
      <c r="B64" s="460" t="n">
        <v>59</v>
      </c>
      <c r="C64" s="461" t="inlineStr">
        <is>
          <t>0274</t>
        </is>
      </c>
      <c r="D64" s="461" t="inlineStr">
        <is>
          <t>65090924603</t>
        </is>
      </c>
      <c r="E64" s="461" t="inlineStr">
        <is>
          <t>JORGE PABLO RODRÍGUEZ  SÁNCHEZ</t>
        </is>
      </c>
      <c r="F64" s="461" t="inlineStr">
        <is>
          <t>VI</t>
        </is>
      </c>
      <c r="G64" s="460" t="n">
        <v>192</v>
      </c>
      <c r="H64" s="460" t="n">
        <v>6036.14</v>
      </c>
      <c r="I64" s="460" t="n">
        <v>184</v>
      </c>
      <c r="J64" s="460" t="n">
        <v>5780.45</v>
      </c>
      <c r="K64" s="460" t="n">
        <v>104</v>
      </c>
      <c r="L64" s="460" t="n">
        <v>5249.37</v>
      </c>
      <c r="M64" s="460" t="n">
        <v>5688.65</v>
      </c>
      <c r="N64" s="462" t="n">
        <v>4</v>
      </c>
      <c r="O64" s="462" t="n">
        <v>4</v>
      </c>
      <c r="P64" s="462" t="n">
        <v>4</v>
      </c>
      <c r="Q64" s="463" t="n">
        <v>4</v>
      </c>
      <c r="R64" s="463" t="n">
        <v>4</v>
      </c>
      <c r="S64" s="463">
        <f>M64*R64</f>
        <v/>
      </c>
      <c r="T64" s="463">
        <f>I3/K3</f>
        <v/>
      </c>
      <c r="U64" s="463" t="n">
        <v>105470.85</v>
      </c>
      <c r="X64" s="463" t="n">
        <v>3310.56</v>
      </c>
      <c r="Y64" s="463">
        <f>U64</f>
        <v/>
      </c>
      <c r="Z64" s="463">
        <f>X64+Y64</f>
        <v/>
      </c>
      <c r="AA64" s="463">
        <f>IF(X64&lt;=15000,X64*AA$5,15000*AA$5)</f>
        <v/>
      </c>
      <c r="AB64" s="463">
        <f>IF(X64&lt;=15000,0,(X64-15000)*AB$5)</f>
        <v/>
      </c>
      <c r="AC64" s="463">
        <f>SUM(AA64:AB64)</f>
        <v/>
      </c>
      <c r="AD64" s="463">
        <f>IF(Z64&lt;=15000,Z64*AD$5,15000*AD$5)</f>
        <v/>
      </c>
      <c r="AE64" s="463">
        <f>IF(Z64&lt;=15000,0,(Z64-15000)*AE$5)</f>
        <v/>
      </c>
      <c r="AF64" s="463">
        <f>SUM(AD64:AE64)</f>
        <v/>
      </c>
      <c r="AG64" s="463">
        <f>SUM(AF64-AC64)</f>
        <v/>
      </c>
      <c r="AH64" s="463">
        <f>IF(X64&gt;3260,IF(X64&gt;9510,(9510-3260)*AH$5,(X64-3260)*AH$5),0)</f>
        <v/>
      </c>
      <c r="AI64" s="463">
        <f>IF(X64&gt;9510,IF(X64&gt;15000,(15000-9510)*AI$5,(X64-9510)*AI$5),0)</f>
        <v/>
      </c>
      <c r="AJ64" s="463">
        <f>IF(X64&gt;15000,IF(X64&gt;20000,(20000-15000)*AJ$5,(X64-15000)*AJ$5),0)</f>
        <v/>
      </c>
      <c r="AK64" s="463">
        <f>IF(X64&gt;20000,IF(X64&gt;25000,(25000-20000)*AK$5,(X64-20000)*AK$5),0)</f>
        <v/>
      </c>
      <c r="AL64" s="463">
        <f>IF(X64&gt;25000,IF(X64&gt;30000,(30000-25000)*AL$5,(X64-25000)*AL$5),0)</f>
        <v/>
      </c>
      <c r="AM64" s="463">
        <f>IF(X64&gt;30000,(X64-30000)*AM$5,0)</f>
        <v/>
      </c>
      <c r="AN64" s="463">
        <f>SUM(AH64:AM64)</f>
        <v/>
      </c>
      <c r="AO64" s="463">
        <f>IF(Z64&gt;3260,IF(Z64&gt;9510,(9510-3260)*AO$5,(Z64-3260)*AO$5),0)</f>
        <v/>
      </c>
      <c r="AP64" s="463">
        <f>IF(Z64&gt;9510,IF(Z64&gt;15000,(15000-9510)*AP$5,(Z64-9510)*AP$5),0)</f>
        <v/>
      </c>
      <c r="AQ64" s="463">
        <f>IF(Z64&gt;15000,IF(Z64&gt;20000,(20000-15000)*AQ$5,(Z64-15000)*AQ$5),0)</f>
        <v/>
      </c>
      <c r="AR64" s="463">
        <f>IF(Z64&gt;20000,IF(Z64&gt;25000,(25000-20000)*AR$5,(Z64-20000)*AR$5),0)</f>
        <v/>
      </c>
      <c r="AS64" s="463">
        <f>IF(Z64&gt;25000,IF(Z64&gt;30000,(30000-25000)*AS$5,(Z64-25000)*AS$5),0)</f>
        <v/>
      </c>
      <c r="AT64" s="463">
        <f>IF(Z64&gt;30000,(Z64-30000)*AT$5,0)</f>
        <v/>
      </c>
      <c r="AU64" s="463">
        <f>SUM(AO64:AT64)</f>
        <v/>
      </c>
      <c r="AV64" s="463">
        <f>AU64-AN64</f>
        <v/>
      </c>
      <c r="AW64" s="463" t="n"/>
      <c r="AX64" s="463">
        <f>Y64-AG64-AV64-AW64</f>
        <v/>
      </c>
      <c r="AY64" t="inlineStr">
        <is>
          <t>TM</t>
        </is>
      </c>
    </row>
    <row r="65" ht="16.5" customHeight="1" s="235">
      <c r="B65" s="460" t="n">
        <v>60</v>
      </c>
      <c r="C65" s="461" t="inlineStr">
        <is>
          <t>0283</t>
        </is>
      </c>
      <c r="D65" s="461" t="inlineStr">
        <is>
          <t>80022600820</t>
        </is>
      </c>
      <c r="E65" s="461" t="inlineStr">
        <is>
          <t>JORJAN OLIVERA  MONTANO</t>
        </is>
      </c>
      <c r="F65" s="461" t="inlineStr">
        <is>
          <t>XIV</t>
        </is>
      </c>
      <c r="G65" s="460" t="n">
        <v>194</v>
      </c>
      <c r="H65" s="460" t="n">
        <v>7023.08</v>
      </c>
      <c r="I65" s="460" t="n">
        <v>202</v>
      </c>
      <c r="J65" s="460" t="n">
        <v>7638.51</v>
      </c>
      <c r="K65" s="460" t="n">
        <v>105</v>
      </c>
      <c r="L65" s="460" t="n">
        <v>6070.41</v>
      </c>
      <c r="M65" s="460" t="n">
        <v>6910.67</v>
      </c>
      <c r="N65" s="462" t="n">
        <v>4</v>
      </c>
      <c r="O65" s="462" t="n">
        <v>4</v>
      </c>
      <c r="P65" s="462" t="n">
        <v>4</v>
      </c>
      <c r="Q65" s="463" t="n">
        <v>4</v>
      </c>
      <c r="R65" s="463" t="n">
        <v>4</v>
      </c>
      <c r="S65" s="463">
        <f>M65*R65</f>
        <v/>
      </c>
      <c r="T65" s="463">
        <f>I3/K3</f>
        <v/>
      </c>
      <c r="U65" s="463" t="n">
        <v>128127.67</v>
      </c>
      <c r="X65" s="463" t="n">
        <v>3801.15</v>
      </c>
      <c r="Y65" s="463">
        <f>U65</f>
        <v/>
      </c>
      <c r="Z65" s="463">
        <f>X65+Y65</f>
        <v/>
      </c>
      <c r="AA65" s="463">
        <f>IF(X65&lt;=15000,X65*AA$5,15000*AA$5)</f>
        <v/>
      </c>
      <c r="AB65" s="463">
        <f>IF(X65&lt;=15000,0,(X65-15000)*AB$5)</f>
        <v/>
      </c>
      <c r="AC65" s="463">
        <f>SUM(AA65:AB65)</f>
        <v/>
      </c>
      <c r="AD65" s="463">
        <f>IF(Z65&lt;=15000,Z65*AD$5,15000*AD$5)</f>
        <v/>
      </c>
      <c r="AE65" s="463">
        <f>IF(Z65&lt;=15000,0,(Z65-15000)*AE$5)</f>
        <v/>
      </c>
      <c r="AF65" s="463">
        <f>SUM(AD65:AE65)</f>
        <v/>
      </c>
      <c r="AG65" s="463">
        <f>SUM(AF65-AC65)</f>
        <v/>
      </c>
      <c r="AH65" s="463">
        <f>IF(X65&gt;3260,IF(X65&gt;9510,(9510-3260)*AH$5,(X65-3260)*AH$5),0)</f>
        <v/>
      </c>
      <c r="AI65" s="463">
        <f>IF(X65&gt;9510,IF(X65&gt;15000,(15000-9510)*AI$5,(X65-9510)*AI$5),0)</f>
        <v/>
      </c>
      <c r="AJ65" s="463">
        <f>IF(X65&gt;15000,IF(X65&gt;20000,(20000-15000)*AJ$5,(X65-15000)*AJ$5),0)</f>
        <v/>
      </c>
      <c r="AK65" s="463">
        <f>IF(X65&gt;20000,IF(X65&gt;25000,(25000-20000)*AK$5,(X65-20000)*AK$5),0)</f>
        <v/>
      </c>
      <c r="AL65" s="463">
        <f>IF(X65&gt;25000,IF(X65&gt;30000,(30000-25000)*AL$5,(X65-25000)*AL$5),0)</f>
        <v/>
      </c>
      <c r="AM65" s="463">
        <f>IF(X65&gt;30000,(X65-30000)*AM$5,0)</f>
        <v/>
      </c>
      <c r="AN65" s="463">
        <f>SUM(AH65:AM65)</f>
        <v/>
      </c>
      <c r="AO65" s="463">
        <f>IF(Z65&gt;3260,IF(Z65&gt;9510,(9510-3260)*AO$5,(Z65-3260)*AO$5),0)</f>
        <v/>
      </c>
      <c r="AP65" s="463">
        <f>IF(Z65&gt;9510,IF(Z65&gt;15000,(15000-9510)*AP$5,(Z65-9510)*AP$5),0)</f>
        <v/>
      </c>
      <c r="AQ65" s="463">
        <f>IF(Z65&gt;15000,IF(Z65&gt;20000,(20000-15000)*AQ$5,(Z65-15000)*AQ$5),0)</f>
        <v/>
      </c>
      <c r="AR65" s="463">
        <f>IF(Z65&gt;20000,IF(Z65&gt;25000,(25000-20000)*AR$5,(Z65-20000)*AR$5),0)</f>
        <v/>
      </c>
      <c r="AS65" s="463">
        <f>IF(Z65&gt;25000,IF(Z65&gt;30000,(30000-25000)*AS$5,(Z65-25000)*AS$5),0)</f>
        <v/>
      </c>
      <c r="AT65" s="463">
        <f>IF(Z65&gt;30000,(Z65-30000)*AT$5,0)</f>
        <v/>
      </c>
      <c r="AU65" s="463">
        <f>SUM(AO65:AT65)</f>
        <v/>
      </c>
      <c r="AV65" s="463">
        <f>AU65-AN65</f>
        <v/>
      </c>
      <c r="AW65" s="463" t="n"/>
      <c r="AX65" s="463">
        <f>Y65-AG65-AV65-AW65</f>
        <v/>
      </c>
      <c r="AY65" t="inlineStr">
        <is>
          <t>TM</t>
        </is>
      </c>
    </row>
    <row r="66" ht="16.5" customHeight="1" s="235">
      <c r="B66" s="460" t="n">
        <v>61</v>
      </c>
      <c r="C66" s="461" t="inlineStr">
        <is>
          <t>0294</t>
        </is>
      </c>
      <c r="D66" s="461" t="inlineStr">
        <is>
          <t>66091013022</t>
        </is>
      </c>
      <c r="E66" s="461" t="inlineStr">
        <is>
          <t>LUIS ALBERTO PITA BODAÑO</t>
        </is>
      </c>
      <c r="F66" s="461" t="inlineStr">
        <is>
          <t>IV</t>
        </is>
      </c>
      <c r="G66" s="460" t="n">
        <v>170.5</v>
      </c>
      <c r="H66" s="460" t="n">
        <v>5691.18</v>
      </c>
      <c r="I66" s="460" t="n">
        <v>125</v>
      </c>
      <c r="J66" s="460" t="n">
        <v>3631.17</v>
      </c>
      <c r="K66" s="460" t="n">
        <v>190.6</v>
      </c>
      <c r="L66" s="460" t="n">
        <v>5656.92</v>
      </c>
      <c r="M66" s="460" t="n">
        <v>4993.09</v>
      </c>
      <c r="N66" s="462" t="n">
        <v>3</v>
      </c>
      <c r="O66" s="462" t="n">
        <v>4</v>
      </c>
      <c r="P66" s="462" t="n">
        <v>4</v>
      </c>
      <c r="Q66" s="463" t="n">
        <v>3.666666666666667</v>
      </c>
      <c r="R66" s="463" t="n">
        <v>3.666666666666667</v>
      </c>
      <c r="S66" s="463">
        <f>M66*R66</f>
        <v/>
      </c>
      <c r="T66" s="463">
        <f>I3/K3</f>
        <v/>
      </c>
      <c r="U66" s="463" t="n">
        <v>84860.14999999999</v>
      </c>
      <c r="X66" s="463" t="n">
        <v>5656.92</v>
      </c>
      <c r="Y66" s="463">
        <f>U66</f>
        <v/>
      </c>
      <c r="Z66" s="463">
        <f>X66+Y66</f>
        <v/>
      </c>
      <c r="AA66" s="463">
        <f>IF(X66&lt;=15000,X66*AA$5,15000*AA$5)</f>
        <v/>
      </c>
      <c r="AB66" s="463">
        <f>IF(X66&lt;=15000,0,(X66-15000)*AB$5)</f>
        <v/>
      </c>
      <c r="AC66" s="463">
        <f>SUM(AA66:AB66)</f>
        <v/>
      </c>
      <c r="AD66" s="463">
        <f>IF(Z66&lt;=15000,Z66*AD$5,15000*AD$5)</f>
        <v/>
      </c>
      <c r="AE66" s="463">
        <f>IF(Z66&lt;=15000,0,(Z66-15000)*AE$5)</f>
        <v/>
      </c>
      <c r="AF66" s="463">
        <f>SUM(AD66:AE66)</f>
        <v/>
      </c>
      <c r="AG66" s="463">
        <f>SUM(AF66-AC66)</f>
        <v/>
      </c>
      <c r="AH66" s="463">
        <f>IF(X66&gt;3260,IF(X66&gt;9510,(9510-3260)*AH$5,(X66-3260)*AH$5),0)</f>
        <v/>
      </c>
      <c r="AI66" s="463">
        <f>IF(X66&gt;9510,IF(X66&gt;15000,(15000-9510)*AI$5,(X66-9510)*AI$5),0)</f>
        <v/>
      </c>
      <c r="AJ66" s="463">
        <f>IF(X66&gt;15000,IF(X66&gt;20000,(20000-15000)*AJ$5,(X66-15000)*AJ$5),0)</f>
        <v/>
      </c>
      <c r="AK66" s="463">
        <f>IF(X66&gt;20000,IF(X66&gt;25000,(25000-20000)*AK$5,(X66-20000)*AK$5),0)</f>
        <v/>
      </c>
      <c r="AL66" s="463">
        <f>IF(X66&gt;25000,IF(X66&gt;30000,(30000-25000)*AL$5,(X66-25000)*AL$5),0)</f>
        <v/>
      </c>
      <c r="AM66" s="463">
        <f>IF(X66&gt;30000,(X66-30000)*AM$5,0)</f>
        <v/>
      </c>
      <c r="AN66" s="463">
        <f>SUM(AH66:AM66)</f>
        <v/>
      </c>
      <c r="AO66" s="463">
        <f>IF(Z66&gt;3260,IF(Z66&gt;9510,(9510-3260)*AO$5,(Z66-3260)*AO$5),0)</f>
        <v/>
      </c>
      <c r="AP66" s="463">
        <f>IF(Z66&gt;9510,IF(Z66&gt;15000,(15000-9510)*AP$5,(Z66-9510)*AP$5),0)</f>
        <v/>
      </c>
      <c r="AQ66" s="463">
        <f>IF(Z66&gt;15000,IF(Z66&gt;20000,(20000-15000)*AQ$5,(Z66-15000)*AQ$5),0)</f>
        <v/>
      </c>
      <c r="AR66" s="463">
        <f>IF(Z66&gt;20000,IF(Z66&gt;25000,(25000-20000)*AR$5,(Z66-20000)*AR$5),0)</f>
        <v/>
      </c>
      <c r="AS66" s="463">
        <f>IF(Z66&gt;25000,IF(Z66&gt;30000,(30000-25000)*AS$5,(Z66-25000)*AS$5),0)</f>
        <v/>
      </c>
      <c r="AT66" s="463">
        <f>IF(Z66&gt;30000,(Z66-30000)*AT$5,0)</f>
        <v/>
      </c>
      <c r="AU66" s="463">
        <f>SUM(AO66:AT66)</f>
        <v/>
      </c>
      <c r="AV66" s="463">
        <f>AU66-AN66</f>
        <v/>
      </c>
      <c r="AW66" s="463" t="n"/>
      <c r="AX66" s="463">
        <f>Y66-AG66-AV66-AW66</f>
        <v/>
      </c>
      <c r="AY66" t="inlineStr">
        <is>
          <t>TM</t>
        </is>
      </c>
    </row>
    <row r="67" ht="16.5" customHeight="1" s="235">
      <c r="B67" s="460" t="n">
        <v>62</v>
      </c>
      <c r="C67" s="461" t="inlineStr">
        <is>
          <t>03119</t>
        </is>
      </c>
      <c r="D67" s="461" t="inlineStr">
        <is>
          <t>91111948221</t>
        </is>
      </c>
      <c r="E67" s="461" t="inlineStr">
        <is>
          <t>OSMAR MANUEL VAILLANT QUEZADA</t>
        </is>
      </c>
      <c r="F67" s="461" t="inlineStr">
        <is>
          <t>VI</t>
        </is>
      </c>
      <c r="G67" s="460" t="n">
        <v>176</v>
      </c>
      <c r="H67" s="460" t="n">
        <v>5537.31</v>
      </c>
      <c r="I67" s="460" t="n">
        <v>72</v>
      </c>
      <c r="J67" s="460" t="n">
        <v>5908.19</v>
      </c>
      <c r="K67" s="460" t="n">
        <v>168</v>
      </c>
      <c r="L67" s="460" t="n">
        <v>5281.62</v>
      </c>
      <c r="M67" s="460" t="n">
        <v>5575.71</v>
      </c>
      <c r="N67" s="462" t="n">
        <v>4</v>
      </c>
      <c r="O67" s="462" t="n">
        <v>4</v>
      </c>
      <c r="P67" s="462" t="n">
        <v>4</v>
      </c>
      <c r="Q67" s="463" t="n">
        <v>4</v>
      </c>
      <c r="R67" s="463" t="n">
        <v>4</v>
      </c>
      <c r="S67" s="463">
        <f>M67*R67</f>
        <v/>
      </c>
      <c r="T67" s="463">
        <f>I3/K3</f>
        <v/>
      </c>
      <c r="U67" s="463" t="n">
        <v>103376.76</v>
      </c>
      <c r="X67" s="463" t="n">
        <v>5281.62</v>
      </c>
      <c r="Y67" s="463">
        <f>U67</f>
        <v/>
      </c>
      <c r="Z67" s="463">
        <f>X67+Y67</f>
        <v/>
      </c>
      <c r="AA67" s="463">
        <f>IF(X67&lt;=15000,X67*AA$5,15000*AA$5)</f>
        <v/>
      </c>
      <c r="AB67" s="463">
        <f>IF(X67&lt;=15000,0,(X67-15000)*AB$5)</f>
        <v/>
      </c>
      <c r="AC67" s="463">
        <f>SUM(AA67:AB67)</f>
        <v/>
      </c>
      <c r="AD67" s="463">
        <f>IF(Z67&lt;=15000,Z67*AD$5,15000*AD$5)</f>
        <v/>
      </c>
      <c r="AE67" s="463">
        <f>IF(Z67&lt;=15000,0,(Z67-15000)*AE$5)</f>
        <v/>
      </c>
      <c r="AF67" s="463">
        <f>SUM(AD67:AE67)</f>
        <v/>
      </c>
      <c r="AG67" s="463">
        <f>SUM(AF67-AC67)</f>
        <v/>
      </c>
      <c r="AH67" s="463">
        <f>IF(X67&gt;3260,IF(X67&gt;9510,(9510-3260)*AH$5,(X67-3260)*AH$5),0)</f>
        <v/>
      </c>
      <c r="AI67" s="463">
        <f>IF(X67&gt;9510,IF(X67&gt;15000,(15000-9510)*AI$5,(X67-9510)*AI$5),0)</f>
        <v/>
      </c>
      <c r="AJ67" s="463">
        <f>IF(X67&gt;15000,IF(X67&gt;20000,(20000-15000)*AJ$5,(X67-15000)*AJ$5),0)</f>
        <v/>
      </c>
      <c r="AK67" s="463">
        <f>IF(X67&gt;20000,IF(X67&gt;25000,(25000-20000)*AK$5,(X67-20000)*AK$5),0)</f>
        <v/>
      </c>
      <c r="AL67" s="463">
        <f>IF(X67&gt;25000,IF(X67&gt;30000,(30000-25000)*AL$5,(X67-25000)*AL$5),0)</f>
        <v/>
      </c>
      <c r="AM67" s="463">
        <f>IF(X67&gt;30000,(X67-30000)*AM$5,0)</f>
        <v/>
      </c>
      <c r="AN67" s="463">
        <f>SUM(AH67:AM67)</f>
        <v/>
      </c>
      <c r="AO67" s="463">
        <f>IF(Z67&gt;3260,IF(Z67&gt;9510,(9510-3260)*AO$5,(Z67-3260)*AO$5),0)</f>
        <v/>
      </c>
      <c r="AP67" s="463">
        <f>IF(Z67&gt;9510,IF(Z67&gt;15000,(15000-9510)*AP$5,(Z67-9510)*AP$5),0)</f>
        <v/>
      </c>
      <c r="AQ67" s="463">
        <f>IF(Z67&gt;15000,IF(Z67&gt;20000,(20000-15000)*AQ$5,(Z67-15000)*AQ$5),0)</f>
        <v/>
      </c>
      <c r="AR67" s="463">
        <f>IF(Z67&gt;20000,IF(Z67&gt;25000,(25000-20000)*AR$5,(Z67-20000)*AR$5),0)</f>
        <v/>
      </c>
      <c r="AS67" s="463">
        <f>IF(Z67&gt;25000,IF(Z67&gt;30000,(30000-25000)*AS$5,(Z67-25000)*AS$5),0)</f>
        <v/>
      </c>
      <c r="AT67" s="463">
        <f>IF(Z67&gt;30000,(Z67-30000)*AT$5,0)</f>
        <v/>
      </c>
      <c r="AU67" s="463">
        <f>SUM(AO67:AT67)</f>
        <v/>
      </c>
      <c r="AV67" s="463">
        <f>AU67-AN67</f>
        <v/>
      </c>
      <c r="AW67" s="463" t="n"/>
      <c r="AX67" s="463">
        <f>Y67-AG67-AV67-AW67</f>
        <v/>
      </c>
      <c r="AY67" t="inlineStr">
        <is>
          <t>TM</t>
        </is>
      </c>
    </row>
    <row r="68" ht="16.5" customHeight="1" s="235">
      <c r="B68" s="460" t="n">
        <v>63</v>
      </c>
      <c r="C68" s="461" t="inlineStr">
        <is>
          <t>03142</t>
        </is>
      </c>
      <c r="D68" s="461" t="inlineStr">
        <is>
          <t>89102223545</t>
        </is>
      </c>
      <c r="E68" s="461" t="inlineStr">
        <is>
          <t>YANSEL GONZALEZ VARELA</t>
        </is>
      </c>
      <c r="F68" s="461" t="inlineStr">
        <is>
          <t>IV</t>
        </is>
      </c>
      <c r="G68" s="460" t="n">
        <v>190.6</v>
      </c>
      <c r="H68" s="460" t="n">
        <v>4767.83</v>
      </c>
      <c r="I68" s="460" t="n">
        <v>190.6</v>
      </c>
      <c r="J68" s="460" t="n">
        <v>5752.52</v>
      </c>
      <c r="K68" s="460" t="n">
        <v>190.6</v>
      </c>
      <c r="L68" s="460" t="n">
        <v>4767.83</v>
      </c>
      <c r="M68" s="460" t="n">
        <v>5096.06</v>
      </c>
      <c r="N68" s="462" t="n">
        <v>4</v>
      </c>
      <c r="O68" s="462" t="n">
        <v>4</v>
      </c>
      <c r="P68" s="462" t="n">
        <v>4</v>
      </c>
      <c r="Q68" s="463" t="n">
        <v>4</v>
      </c>
      <c r="R68" s="463" t="n">
        <v>4</v>
      </c>
      <c r="S68" s="463">
        <f>M68*R68</f>
        <v/>
      </c>
      <c r="T68" s="463">
        <f>I3/K3</f>
        <v/>
      </c>
      <c r="U68" s="463" t="n">
        <v>94483.83</v>
      </c>
      <c r="X68" s="463" t="n">
        <v>4767.83</v>
      </c>
      <c r="Y68" s="463">
        <f>U68</f>
        <v/>
      </c>
      <c r="Z68" s="463">
        <f>X68+Y68</f>
        <v/>
      </c>
      <c r="AA68" s="463">
        <f>IF(X68&lt;=15000,X68*AA$5,15000*AA$5)</f>
        <v/>
      </c>
      <c r="AB68" s="463">
        <f>IF(X68&lt;=15000,0,(X68-15000)*AB$5)</f>
        <v/>
      </c>
      <c r="AC68" s="463">
        <f>SUM(AA68:AB68)</f>
        <v/>
      </c>
      <c r="AD68" s="463">
        <f>IF(Z68&lt;=15000,Z68*AD$5,15000*AD$5)</f>
        <v/>
      </c>
      <c r="AE68" s="463">
        <f>IF(Z68&lt;=15000,0,(Z68-15000)*AE$5)</f>
        <v/>
      </c>
      <c r="AF68" s="463">
        <f>SUM(AD68:AE68)</f>
        <v/>
      </c>
      <c r="AG68" s="463">
        <f>SUM(AF68-AC68)</f>
        <v/>
      </c>
      <c r="AH68" s="463">
        <f>IF(X68&gt;3260,IF(X68&gt;9510,(9510-3260)*AH$5,(X68-3260)*AH$5),0)</f>
        <v/>
      </c>
      <c r="AI68" s="463">
        <f>IF(X68&gt;9510,IF(X68&gt;15000,(15000-9510)*AI$5,(X68-9510)*AI$5),0)</f>
        <v/>
      </c>
      <c r="AJ68" s="463">
        <f>IF(X68&gt;15000,IF(X68&gt;20000,(20000-15000)*AJ$5,(X68-15000)*AJ$5),0)</f>
        <v/>
      </c>
      <c r="AK68" s="463">
        <f>IF(X68&gt;20000,IF(X68&gt;25000,(25000-20000)*AK$5,(X68-20000)*AK$5),0)</f>
        <v/>
      </c>
      <c r="AL68" s="463">
        <f>IF(X68&gt;25000,IF(X68&gt;30000,(30000-25000)*AL$5,(X68-25000)*AL$5),0)</f>
        <v/>
      </c>
      <c r="AM68" s="463">
        <f>IF(X68&gt;30000,(X68-30000)*AM$5,0)</f>
        <v/>
      </c>
      <c r="AN68" s="463">
        <f>SUM(AH68:AM68)</f>
        <v/>
      </c>
      <c r="AO68" s="463">
        <f>IF(Z68&gt;3260,IF(Z68&gt;9510,(9510-3260)*AO$5,(Z68-3260)*AO$5),0)</f>
        <v/>
      </c>
      <c r="AP68" s="463">
        <f>IF(Z68&gt;9510,IF(Z68&gt;15000,(15000-9510)*AP$5,(Z68-9510)*AP$5),0)</f>
        <v/>
      </c>
      <c r="AQ68" s="463">
        <f>IF(Z68&gt;15000,IF(Z68&gt;20000,(20000-15000)*AQ$5,(Z68-15000)*AQ$5),0)</f>
        <v/>
      </c>
      <c r="AR68" s="463">
        <f>IF(Z68&gt;20000,IF(Z68&gt;25000,(25000-20000)*AR$5,(Z68-20000)*AR$5),0)</f>
        <v/>
      </c>
      <c r="AS68" s="463">
        <f>IF(Z68&gt;25000,IF(Z68&gt;30000,(30000-25000)*AS$5,(Z68-25000)*AS$5),0)</f>
        <v/>
      </c>
      <c r="AT68" s="463">
        <f>IF(Z68&gt;30000,(Z68-30000)*AT$5,0)</f>
        <v/>
      </c>
      <c r="AU68" s="463">
        <f>SUM(AO68:AT68)</f>
        <v/>
      </c>
      <c r="AV68" s="463">
        <f>AU68-AN68</f>
        <v/>
      </c>
      <c r="AW68" s="463" t="n"/>
      <c r="AX68" s="463">
        <f>Y68-AG68-AV68-AW68</f>
        <v/>
      </c>
      <c r="AY68" t="inlineStr">
        <is>
          <t>TM</t>
        </is>
      </c>
    </row>
    <row r="69" ht="16.5" customHeight="1" s="235">
      <c r="B69" s="460" t="n">
        <v>64</v>
      </c>
      <c r="C69" s="461" t="inlineStr">
        <is>
          <t>03143</t>
        </is>
      </c>
      <c r="D69" s="461" t="inlineStr">
        <is>
          <t>64092729644</t>
        </is>
      </c>
      <c r="E69" s="461" t="inlineStr">
        <is>
          <t>DANIEL SANTIAGO RAMOS VALLS</t>
        </is>
      </c>
      <c r="F69" s="461" t="inlineStr">
        <is>
          <t>IV</t>
        </is>
      </c>
      <c r="G69" s="460" t="n">
        <v>190.6</v>
      </c>
      <c r="H69" s="460" t="n">
        <v>5545.91</v>
      </c>
      <c r="I69" s="460" t="n">
        <v>190.6</v>
      </c>
      <c r="J69" s="460" t="n">
        <v>6491.96</v>
      </c>
      <c r="K69" s="460" t="n">
        <v>190.6</v>
      </c>
      <c r="L69" s="460" t="n">
        <v>6120.68</v>
      </c>
      <c r="M69" s="460" t="n">
        <v>6052.85</v>
      </c>
      <c r="N69" s="462" t="n">
        <v>4</v>
      </c>
      <c r="O69" s="462" t="n">
        <v>3</v>
      </c>
      <c r="P69" s="462" t="n">
        <v>4</v>
      </c>
      <c r="Q69" s="463" t="n">
        <v>3.666666666666667</v>
      </c>
      <c r="R69" s="463" t="n">
        <v>3.666666666666667</v>
      </c>
      <c r="S69" s="463">
        <f>M69*R69</f>
        <v/>
      </c>
      <c r="T69" s="463">
        <f>I3/K3</f>
        <v/>
      </c>
      <c r="U69" s="463" t="n">
        <v>102871.32</v>
      </c>
      <c r="X69" s="463" t="n">
        <v>6120.68</v>
      </c>
      <c r="Y69" s="463">
        <f>U69</f>
        <v/>
      </c>
      <c r="Z69" s="463">
        <f>X69+Y69</f>
        <v/>
      </c>
      <c r="AA69" s="463">
        <f>IF(X69&lt;=15000,X69*AA$5,15000*AA$5)</f>
        <v/>
      </c>
      <c r="AB69" s="463">
        <f>IF(X69&lt;=15000,0,(X69-15000)*AB$5)</f>
        <v/>
      </c>
      <c r="AC69" s="463">
        <f>SUM(AA69:AB69)</f>
        <v/>
      </c>
      <c r="AD69" s="463">
        <f>IF(Z69&lt;=15000,Z69*AD$5,15000*AD$5)</f>
        <v/>
      </c>
      <c r="AE69" s="463">
        <f>IF(Z69&lt;=15000,0,(Z69-15000)*AE$5)</f>
        <v/>
      </c>
      <c r="AF69" s="463">
        <f>SUM(AD69:AE69)</f>
        <v/>
      </c>
      <c r="AG69" s="463">
        <f>SUM(AF69-AC69)</f>
        <v/>
      </c>
      <c r="AH69" s="463">
        <f>IF(X69&gt;3260,IF(X69&gt;9510,(9510-3260)*AH$5,(X69-3260)*AH$5),0)</f>
        <v/>
      </c>
      <c r="AI69" s="463">
        <f>IF(X69&gt;9510,IF(X69&gt;15000,(15000-9510)*AI$5,(X69-9510)*AI$5),0)</f>
        <v/>
      </c>
      <c r="AJ69" s="463">
        <f>IF(X69&gt;15000,IF(X69&gt;20000,(20000-15000)*AJ$5,(X69-15000)*AJ$5),0)</f>
        <v/>
      </c>
      <c r="AK69" s="463">
        <f>IF(X69&gt;20000,IF(X69&gt;25000,(25000-20000)*AK$5,(X69-20000)*AK$5),0)</f>
        <v/>
      </c>
      <c r="AL69" s="463">
        <f>IF(X69&gt;25000,IF(X69&gt;30000,(30000-25000)*AL$5,(X69-25000)*AL$5),0)</f>
        <v/>
      </c>
      <c r="AM69" s="463">
        <f>IF(X69&gt;30000,(X69-30000)*AM$5,0)</f>
        <v/>
      </c>
      <c r="AN69" s="463">
        <f>SUM(AH69:AM69)</f>
        <v/>
      </c>
      <c r="AO69" s="463">
        <f>IF(Z69&gt;3260,IF(Z69&gt;9510,(9510-3260)*AO$5,(Z69-3260)*AO$5),0)</f>
        <v/>
      </c>
      <c r="AP69" s="463">
        <f>IF(Z69&gt;9510,IF(Z69&gt;15000,(15000-9510)*AP$5,(Z69-9510)*AP$5),0)</f>
        <v/>
      </c>
      <c r="AQ69" s="463">
        <f>IF(Z69&gt;15000,IF(Z69&gt;20000,(20000-15000)*AQ$5,(Z69-15000)*AQ$5),0)</f>
        <v/>
      </c>
      <c r="AR69" s="463">
        <f>IF(Z69&gt;20000,IF(Z69&gt;25000,(25000-20000)*AR$5,(Z69-20000)*AR$5),0)</f>
        <v/>
      </c>
      <c r="AS69" s="463">
        <f>IF(Z69&gt;25000,IF(Z69&gt;30000,(30000-25000)*AS$5,(Z69-25000)*AS$5),0)</f>
        <v/>
      </c>
      <c r="AT69" s="463">
        <f>IF(Z69&gt;30000,(Z69-30000)*AT$5,0)</f>
        <v/>
      </c>
      <c r="AU69" s="463">
        <f>SUM(AO69:AT69)</f>
        <v/>
      </c>
      <c r="AV69" s="463">
        <f>AU69-AN69</f>
        <v/>
      </c>
      <c r="AW69" s="463" t="n"/>
      <c r="AX69" s="463">
        <f>Y69-AG69-AV69-AW69</f>
        <v/>
      </c>
      <c r="AY69" t="inlineStr">
        <is>
          <t>TM</t>
        </is>
      </c>
    </row>
    <row r="70" ht="16.5" customHeight="1" s="235">
      <c r="B70" s="460" t="n">
        <v>65</v>
      </c>
      <c r="C70" s="461" t="inlineStr">
        <is>
          <t>03147</t>
        </is>
      </c>
      <c r="D70" s="461" t="inlineStr">
        <is>
          <t>66042411566</t>
        </is>
      </c>
      <c r="E70" s="461" t="inlineStr">
        <is>
          <t>BENIGNO GONZALEZ ORTIZ</t>
        </is>
      </c>
      <c r="F70" s="461" t="inlineStr">
        <is>
          <t>IV</t>
        </is>
      </c>
      <c r="G70" s="460" t="n">
        <v>190.6</v>
      </c>
      <c r="H70" s="460" t="n">
        <v>5943.31</v>
      </c>
      <c r="I70" s="460" t="n">
        <v>190.6</v>
      </c>
      <c r="J70" s="460" t="n">
        <v>5584.26</v>
      </c>
      <c r="K70" s="460" t="n">
        <v>190.6</v>
      </c>
      <c r="L70" s="460" t="n">
        <v>5771.79</v>
      </c>
      <c r="M70" s="460" t="n">
        <v>5766.45</v>
      </c>
      <c r="N70" s="462" t="n">
        <v>4</v>
      </c>
      <c r="O70" s="462" t="n">
        <v>4</v>
      </c>
      <c r="P70" s="462" t="n">
        <v>4</v>
      </c>
      <c r="Q70" s="463" t="n">
        <v>4</v>
      </c>
      <c r="R70" s="463" t="n">
        <v>4</v>
      </c>
      <c r="S70" s="463">
        <f>M70*R70</f>
        <v/>
      </c>
      <c r="T70" s="463">
        <f>I3/K3</f>
        <v/>
      </c>
      <c r="U70" s="463" t="n">
        <v>106913.31</v>
      </c>
      <c r="X70" s="463" t="n">
        <v>5771.79</v>
      </c>
      <c r="Y70" s="463">
        <f>U70</f>
        <v/>
      </c>
      <c r="Z70" s="463">
        <f>X70+Y70</f>
        <v/>
      </c>
      <c r="AA70" s="463">
        <f>IF(X70&lt;=15000,X70*AA$5,15000*AA$5)</f>
        <v/>
      </c>
      <c r="AB70" s="463">
        <f>IF(X70&lt;=15000,0,(X70-15000)*AB$5)</f>
        <v/>
      </c>
      <c r="AC70" s="463">
        <f>SUM(AA70:AB70)</f>
        <v/>
      </c>
      <c r="AD70" s="463">
        <f>IF(Z70&lt;=15000,Z70*AD$5,15000*AD$5)</f>
        <v/>
      </c>
      <c r="AE70" s="463">
        <f>IF(Z70&lt;=15000,0,(Z70-15000)*AE$5)</f>
        <v/>
      </c>
      <c r="AF70" s="463">
        <f>SUM(AD70:AE70)</f>
        <v/>
      </c>
      <c r="AG70" s="463">
        <f>SUM(AF70-AC70)</f>
        <v/>
      </c>
      <c r="AH70" s="463">
        <f>IF(X70&gt;3260,IF(X70&gt;9510,(9510-3260)*AH$5,(X70-3260)*AH$5),0)</f>
        <v/>
      </c>
      <c r="AI70" s="463">
        <f>IF(X70&gt;9510,IF(X70&gt;15000,(15000-9510)*AI$5,(X70-9510)*AI$5),0)</f>
        <v/>
      </c>
      <c r="AJ70" s="463">
        <f>IF(X70&gt;15000,IF(X70&gt;20000,(20000-15000)*AJ$5,(X70-15000)*AJ$5),0)</f>
        <v/>
      </c>
      <c r="AK70" s="463">
        <f>IF(X70&gt;20000,IF(X70&gt;25000,(25000-20000)*AK$5,(X70-20000)*AK$5),0)</f>
        <v/>
      </c>
      <c r="AL70" s="463">
        <f>IF(X70&gt;25000,IF(X70&gt;30000,(30000-25000)*AL$5,(X70-25000)*AL$5),0)</f>
        <v/>
      </c>
      <c r="AM70" s="463">
        <f>IF(X70&gt;30000,(X70-30000)*AM$5,0)</f>
        <v/>
      </c>
      <c r="AN70" s="463">
        <f>SUM(AH70:AM70)</f>
        <v/>
      </c>
      <c r="AO70" s="463">
        <f>IF(Z70&gt;3260,IF(Z70&gt;9510,(9510-3260)*AO$5,(Z70-3260)*AO$5),0)</f>
        <v/>
      </c>
      <c r="AP70" s="463">
        <f>IF(Z70&gt;9510,IF(Z70&gt;15000,(15000-9510)*AP$5,(Z70-9510)*AP$5),0)</f>
        <v/>
      </c>
      <c r="AQ70" s="463">
        <f>IF(Z70&gt;15000,IF(Z70&gt;20000,(20000-15000)*AQ$5,(Z70-15000)*AQ$5),0)</f>
        <v/>
      </c>
      <c r="AR70" s="463">
        <f>IF(Z70&gt;20000,IF(Z70&gt;25000,(25000-20000)*AR$5,(Z70-20000)*AR$5),0)</f>
        <v/>
      </c>
      <c r="AS70" s="463">
        <f>IF(Z70&gt;25000,IF(Z70&gt;30000,(30000-25000)*AS$5,(Z70-25000)*AS$5),0)</f>
        <v/>
      </c>
      <c r="AT70" s="463">
        <f>IF(Z70&gt;30000,(Z70-30000)*AT$5,0)</f>
        <v/>
      </c>
      <c r="AU70" s="463">
        <f>SUM(AO70:AT70)</f>
        <v/>
      </c>
      <c r="AV70" s="463">
        <f>AU70-AN70</f>
        <v/>
      </c>
      <c r="AW70" s="463" t="n"/>
      <c r="AX70" s="463">
        <f>Y70-AG70-AV70-AW70</f>
        <v/>
      </c>
      <c r="AY70" t="inlineStr">
        <is>
          <t>TM</t>
        </is>
      </c>
    </row>
    <row r="71" ht="16.5" customHeight="1" s="235">
      <c r="B71" s="460" t="n">
        <v>66</v>
      </c>
      <c r="C71" s="461" t="inlineStr">
        <is>
          <t>03154</t>
        </is>
      </c>
      <c r="D71" s="461" t="inlineStr">
        <is>
          <t>89020220382</t>
        </is>
      </c>
      <c r="E71" s="461" t="inlineStr">
        <is>
          <t>ARIEL PEÑA  NAPOLES</t>
        </is>
      </c>
      <c r="F71" s="461" t="inlineStr">
        <is>
          <t>VI</t>
        </is>
      </c>
      <c r="G71" s="460" t="n">
        <v>191.25</v>
      </c>
      <c r="H71" s="460" t="n">
        <v>5935.87</v>
      </c>
      <c r="I71" s="460" t="n">
        <v>191.25</v>
      </c>
      <c r="J71" s="460" t="n">
        <v>6330.54</v>
      </c>
      <c r="K71" s="460" t="n">
        <v>204</v>
      </c>
      <c r="L71" s="460" t="n">
        <v>6331.6</v>
      </c>
      <c r="M71" s="460" t="n">
        <v>6199.34</v>
      </c>
      <c r="N71" s="462" t="n">
        <v>4</v>
      </c>
      <c r="O71" s="462" t="n">
        <v>4</v>
      </c>
      <c r="P71" s="462" t="n">
        <v>4</v>
      </c>
      <c r="Q71" s="463" t="n">
        <v>4</v>
      </c>
      <c r="R71" s="463" t="n">
        <v>4</v>
      </c>
      <c r="S71" s="463">
        <f>M71*R71</f>
        <v/>
      </c>
      <c r="T71" s="463">
        <f>I3/K3</f>
        <v/>
      </c>
      <c r="U71" s="463" t="n">
        <v>114939.21</v>
      </c>
      <c r="X71" s="463" t="n">
        <v>6331.6</v>
      </c>
      <c r="Y71" s="463">
        <f>U71</f>
        <v/>
      </c>
      <c r="Z71" s="463">
        <f>X71+Y71</f>
        <v/>
      </c>
      <c r="AA71" s="463">
        <f>IF(X71&lt;=15000,X71*AA$5,15000*AA$5)</f>
        <v/>
      </c>
      <c r="AB71" s="463">
        <f>IF(X71&lt;=15000,0,(X71-15000)*AB$5)</f>
        <v/>
      </c>
      <c r="AC71" s="463">
        <f>SUM(AA71:AB71)</f>
        <v/>
      </c>
      <c r="AD71" s="463">
        <f>IF(Z71&lt;=15000,Z71*AD$5,15000*AD$5)</f>
        <v/>
      </c>
      <c r="AE71" s="463">
        <f>IF(Z71&lt;=15000,0,(Z71-15000)*AE$5)</f>
        <v/>
      </c>
      <c r="AF71" s="463">
        <f>SUM(AD71:AE71)</f>
        <v/>
      </c>
      <c r="AG71" s="463">
        <f>SUM(AF71-AC71)</f>
        <v/>
      </c>
      <c r="AH71" s="463">
        <f>IF(X71&gt;3260,IF(X71&gt;9510,(9510-3260)*AH$5,(X71-3260)*AH$5),0)</f>
        <v/>
      </c>
      <c r="AI71" s="463">
        <f>IF(X71&gt;9510,IF(X71&gt;15000,(15000-9510)*AI$5,(X71-9510)*AI$5),0)</f>
        <v/>
      </c>
      <c r="AJ71" s="463">
        <f>IF(X71&gt;15000,IF(X71&gt;20000,(20000-15000)*AJ$5,(X71-15000)*AJ$5),0)</f>
        <v/>
      </c>
      <c r="AK71" s="463">
        <f>IF(X71&gt;20000,IF(X71&gt;25000,(25000-20000)*AK$5,(X71-20000)*AK$5),0)</f>
        <v/>
      </c>
      <c r="AL71" s="463">
        <f>IF(X71&gt;25000,IF(X71&gt;30000,(30000-25000)*AL$5,(X71-25000)*AL$5),0)</f>
        <v/>
      </c>
      <c r="AM71" s="463">
        <f>IF(X71&gt;30000,(X71-30000)*AM$5,0)</f>
        <v/>
      </c>
      <c r="AN71" s="463">
        <f>SUM(AH71:AM71)</f>
        <v/>
      </c>
      <c r="AO71" s="463">
        <f>IF(Z71&gt;3260,IF(Z71&gt;9510,(9510-3260)*AO$5,(Z71-3260)*AO$5),0)</f>
        <v/>
      </c>
      <c r="AP71" s="463">
        <f>IF(Z71&gt;9510,IF(Z71&gt;15000,(15000-9510)*AP$5,(Z71-9510)*AP$5),0)</f>
        <v/>
      </c>
      <c r="AQ71" s="463">
        <f>IF(Z71&gt;15000,IF(Z71&gt;20000,(20000-15000)*AQ$5,(Z71-15000)*AQ$5),0)</f>
        <v/>
      </c>
      <c r="AR71" s="463">
        <f>IF(Z71&gt;20000,IF(Z71&gt;25000,(25000-20000)*AR$5,(Z71-20000)*AR$5),0)</f>
        <v/>
      </c>
      <c r="AS71" s="463">
        <f>IF(Z71&gt;25000,IF(Z71&gt;30000,(30000-25000)*AS$5,(Z71-25000)*AS$5),0)</f>
        <v/>
      </c>
      <c r="AT71" s="463">
        <f>IF(Z71&gt;30000,(Z71-30000)*AT$5,0)</f>
        <v/>
      </c>
      <c r="AU71" s="463">
        <f>SUM(AO71:AT71)</f>
        <v/>
      </c>
      <c r="AV71" s="463">
        <f>AU71-AN71</f>
        <v/>
      </c>
      <c r="AW71" s="463" t="n"/>
      <c r="AX71" s="463">
        <f>Y71-AG71-AV71-AW71</f>
        <v/>
      </c>
      <c r="AY71" t="inlineStr">
        <is>
          <t>TM</t>
        </is>
      </c>
    </row>
    <row r="72" ht="16.5" customHeight="1" s="235">
      <c r="B72" s="460" t="n">
        <v>67</v>
      </c>
      <c r="C72" s="461" t="inlineStr">
        <is>
          <t>0354</t>
        </is>
      </c>
      <c r="D72" s="461" t="inlineStr">
        <is>
          <t>65032530424</t>
        </is>
      </c>
      <c r="E72" s="461" t="inlineStr">
        <is>
          <t>DIMAS MARCOS IBALBIA PAIROL</t>
        </is>
      </c>
      <c r="F72" s="461" t="inlineStr">
        <is>
          <t>IV</t>
        </is>
      </c>
      <c r="G72" s="460" t="n">
        <v>190.6</v>
      </c>
      <c r="H72" s="460" t="n">
        <v>5476.42</v>
      </c>
      <c r="I72" s="460" t="n">
        <v>190.6</v>
      </c>
      <c r="J72" s="460" t="n">
        <v>6420.09</v>
      </c>
      <c r="K72" s="460" t="n">
        <v>190.6</v>
      </c>
      <c r="L72" s="460" t="n">
        <v>6042.86</v>
      </c>
      <c r="M72" s="460" t="n">
        <v>5979.79</v>
      </c>
      <c r="N72" s="462" t="n">
        <v>4</v>
      </c>
      <c r="O72" s="462" t="n">
        <v>4</v>
      </c>
      <c r="P72" s="462" t="n">
        <v>4</v>
      </c>
      <c r="Q72" s="463" t="n">
        <v>4</v>
      </c>
      <c r="R72" s="463" t="n">
        <v>4</v>
      </c>
      <c r="S72" s="463">
        <f>M72*R72</f>
        <v/>
      </c>
      <c r="T72" s="463">
        <f>I3/K3</f>
        <v/>
      </c>
      <c r="U72" s="463" t="n">
        <v>110868.69</v>
      </c>
      <c r="X72" s="463" t="n">
        <v>6042.86</v>
      </c>
      <c r="Y72" s="463">
        <f>U72</f>
        <v/>
      </c>
      <c r="Z72" s="463">
        <f>X72+Y72</f>
        <v/>
      </c>
      <c r="AA72" s="463">
        <f>IF(X72&lt;=15000,X72*AA$5,15000*AA$5)</f>
        <v/>
      </c>
      <c r="AB72" s="463">
        <f>IF(X72&lt;=15000,0,(X72-15000)*AB$5)</f>
        <v/>
      </c>
      <c r="AC72" s="463">
        <f>SUM(AA72:AB72)</f>
        <v/>
      </c>
      <c r="AD72" s="463">
        <f>IF(Z72&lt;=15000,Z72*AD$5,15000*AD$5)</f>
        <v/>
      </c>
      <c r="AE72" s="463">
        <f>IF(Z72&lt;=15000,0,(Z72-15000)*AE$5)</f>
        <v/>
      </c>
      <c r="AF72" s="463">
        <f>SUM(AD72:AE72)</f>
        <v/>
      </c>
      <c r="AG72" s="463">
        <f>SUM(AF72-AC72)</f>
        <v/>
      </c>
      <c r="AH72" s="463">
        <f>IF(X72&gt;3260,IF(X72&gt;9510,(9510-3260)*AH$5,(X72-3260)*AH$5),0)</f>
        <v/>
      </c>
      <c r="AI72" s="463">
        <f>IF(X72&gt;9510,IF(X72&gt;15000,(15000-9510)*AI$5,(X72-9510)*AI$5),0)</f>
        <v/>
      </c>
      <c r="AJ72" s="463">
        <f>IF(X72&gt;15000,IF(X72&gt;20000,(20000-15000)*AJ$5,(X72-15000)*AJ$5),0)</f>
        <v/>
      </c>
      <c r="AK72" s="463">
        <f>IF(X72&gt;20000,IF(X72&gt;25000,(25000-20000)*AK$5,(X72-20000)*AK$5),0)</f>
        <v/>
      </c>
      <c r="AL72" s="463">
        <f>IF(X72&gt;25000,IF(X72&gt;30000,(30000-25000)*AL$5,(X72-25000)*AL$5),0)</f>
        <v/>
      </c>
      <c r="AM72" s="463">
        <f>IF(X72&gt;30000,(X72-30000)*AM$5,0)</f>
        <v/>
      </c>
      <c r="AN72" s="463">
        <f>SUM(AH72:AM72)</f>
        <v/>
      </c>
      <c r="AO72" s="463">
        <f>IF(Z72&gt;3260,IF(Z72&gt;9510,(9510-3260)*AO$5,(Z72-3260)*AO$5),0)</f>
        <v/>
      </c>
      <c r="AP72" s="463">
        <f>IF(Z72&gt;9510,IF(Z72&gt;15000,(15000-9510)*AP$5,(Z72-9510)*AP$5),0)</f>
        <v/>
      </c>
      <c r="AQ72" s="463">
        <f>IF(Z72&gt;15000,IF(Z72&gt;20000,(20000-15000)*AQ$5,(Z72-15000)*AQ$5),0)</f>
        <v/>
      </c>
      <c r="AR72" s="463">
        <f>IF(Z72&gt;20000,IF(Z72&gt;25000,(25000-20000)*AR$5,(Z72-20000)*AR$5),0)</f>
        <v/>
      </c>
      <c r="AS72" s="463">
        <f>IF(Z72&gt;25000,IF(Z72&gt;30000,(30000-25000)*AS$5,(Z72-25000)*AS$5),0)</f>
        <v/>
      </c>
      <c r="AT72" s="463">
        <f>IF(Z72&gt;30000,(Z72-30000)*AT$5,0)</f>
        <v/>
      </c>
      <c r="AU72" s="463">
        <f>SUM(AO72:AT72)</f>
        <v/>
      </c>
      <c r="AV72" s="463">
        <f>AU72-AN72</f>
        <v/>
      </c>
      <c r="AW72" s="463" t="n"/>
      <c r="AX72" s="463">
        <f>Y72-AG72-AV72-AW72</f>
        <v/>
      </c>
      <c r="AY72" t="inlineStr">
        <is>
          <t>TM</t>
        </is>
      </c>
    </row>
    <row r="73" ht="16.5" customHeight="1" s="235">
      <c r="B73" s="460" t="n">
        <v>68</v>
      </c>
      <c r="C73" s="461" t="inlineStr">
        <is>
          <t>0369</t>
        </is>
      </c>
      <c r="D73" s="461" t="inlineStr">
        <is>
          <t>84070620820</t>
        </is>
      </c>
      <c r="E73" s="461" t="inlineStr">
        <is>
          <t>EMIGDIO JIMÉNEZ PEÑA</t>
        </is>
      </c>
      <c r="F73" s="461" t="inlineStr">
        <is>
          <t>XIV</t>
        </is>
      </c>
      <c r="G73" s="460" t="n">
        <v>194</v>
      </c>
      <c r="H73" s="460" t="n">
        <v>8040.92</v>
      </c>
      <c r="I73" s="460" t="n">
        <v>202</v>
      </c>
      <c r="J73" s="460" t="n">
        <v>8745.540000000001</v>
      </c>
      <c r="K73" s="460" t="n">
        <v>176</v>
      </c>
      <c r="L73" s="460" t="n">
        <v>7294.86</v>
      </c>
      <c r="M73" s="460" t="n">
        <v>8027.11</v>
      </c>
      <c r="N73" s="462" t="n">
        <v>4</v>
      </c>
      <c r="O73" s="462" t="n">
        <v>4</v>
      </c>
      <c r="P73" s="462" t="n">
        <v>4</v>
      </c>
      <c r="Q73" s="463" t="n">
        <v>4</v>
      </c>
      <c r="R73" s="463" t="n">
        <v>4</v>
      </c>
      <c r="S73" s="463">
        <f>M73*R73</f>
        <v/>
      </c>
      <c r="T73" s="463">
        <f>I3/K3</f>
        <v/>
      </c>
      <c r="U73" s="463" t="n">
        <v>148827.1</v>
      </c>
      <c r="X73" s="463" t="n">
        <v>7294.86</v>
      </c>
      <c r="Y73" s="463">
        <f>U73</f>
        <v/>
      </c>
      <c r="Z73" s="463">
        <f>X73+Y73</f>
        <v/>
      </c>
      <c r="AA73" s="463">
        <f>IF(X73&lt;=15000,X73*AA$5,15000*AA$5)</f>
        <v/>
      </c>
      <c r="AB73" s="463">
        <f>IF(X73&lt;=15000,0,(X73-15000)*AB$5)</f>
        <v/>
      </c>
      <c r="AC73" s="463">
        <f>SUM(AA73:AB73)</f>
        <v/>
      </c>
      <c r="AD73" s="463">
        <f>IF(Z73&lt;=15000,Z73*AD$5,15000*AD$5)</f>
        <v/>
      </c>
      <c r="AE73" s="463">
        <f>IF(Z73&lt;=15000,0,(Z73-15000)*AE$5)</f>
        <v/>
      </c>
      <c r="AF73" s="463">
        <f>SUM(AD73:AE73)</f>
        <v/>
      </c>
      <c r="AG73" s="463">
        <f>SUM(AF73-AC73)</f>
        <v/>
      </c>
      <c r="AH73" s="463">
        <f>IF(X73&gt;3260,IF(X73&gt;9510,(9510-3260)*AH$5,(X73-3260)*AH$5),0)</f>
        <v/>
      </c>
      <c r="AI73" s="463">
        <f>IF(X73&gt;9510,IF(X73&gt;15000,(15000-9510)*AI$5,(X73-9510)*AI$5),0)</f>
        <v/>
      </c>
      <c r="AJ73" s="463">
        <f>IF(X73&gt;15000,IF(X73&gt;20000,(20000-15000)*AJ$5,(X73-15000)*AJ$5),0)</f>
        <v/>
      </c>
      <c r="AK73" s="463">
        <f>IF(X73&gt;20000,IF(X73&gt;25000,(25000-20000)*AK$5,(X73-20000)*AK$5),0)</f>
        <v/>
      </c>
      <c r="AL73" s="463">
        <f>IF(X73&gt;25000,IF(X73&gt;30000,(30000-25000)*AL$5,(X73-25000)*AL$5),0)</f>
        <v/>
      </c>
      <c r="AM73" s="463">
        <f>IF(X73&gt;30000,(X73-30000)*AM$5,0)</f>
        <v/>
      </c>
      <c r="AN73" s="463">
        <f>SUM(AH73:AM73)</f>
        <v/>
      </c>
      <c r="AO73" s="463">
        <f>IF(Z73&gt;3260,IF(Z73&gt;9510,(9510-3260)*AO$5,(Z73-3260)*AO$5),0)</f>
        <v/>
      </c>
      <c r="AP73" s="463">
        <f>IF(Z73&gt;9510,IF(Z73&gt;15000,(15000-9510)*AP$5,(Z73-9510)*AP$5),0)</f>
        <v/>
      </c>
      <c r="AQ73" s="463">
        <f>IF(Z73&gt;15000,IF(Z73&gt;20000,(20000-15000)*AQ$5,(Z73-15000)*AQ$5),0)</f>
        <v/>
      </c>
      <c r="AR73" s="463">
        <f>IF(Z73&gt;20000,IF(Z73&gt;25000,(25000-20000)*AR$5,(Z73-20000)*AR$5),0)</f>
        <v/>
      </c>
      <c r="AS73" s="463">
        <f>IF(Z73&gt;25000,IF(Z73&gt;30000,(30000-25000)*AS$5,(Z73-25000)*AS$5),0)</f>
        <v/>
      </c>
      <c r="AT73" s="463">
        <f>IF(Z73&gt;30000,(Z73-30000)*AT$5,0)</f>
        <v/>
      </c>
      <c r="AU73" s="463">
        <f>SUM(AO73:AT73)</f>
        <v/>
      </c>
      <c r="AV73" s="463">
        <f>AU73-AN73</f>
        <v/>
      </c>
      <c r="AW73" s="463" t="n"/>
      <c r="AX73" s="463">
        <f>Y73-AG73-AV73-AW73</f>
        <v/>
      </c>
      <c r="AY73" t="inlineStr">
        <is>
          <t>TM</t>
        </is>
      </c>
    </row>
    <row r="74" ht="16.5" customHeight="1" s="235">
      <c r="B74" s="460" t="n">
        <v>69</v>
      </c>
      <c r="C74" s="461" t="inlineStr">
        <is>
          <t>0378</t>
        </is>
      </c>
      <c r="D74" s="461" t="inlineStr">
        <is>
          <t>74103102985</t>
        </is>
      </c>
      <c r="E74" s="461" t="inlineStr">
        <is>
          <t>JUAN ALEXANDER  ALBUQUERQUE HERRERA</t>
        </is>
      </c>
      <c r="F74" s="461" t="inlineStr">
        <is>
          <t>II</t>
        </is>
      </c>
      <c r="G74" s="460" t="n">
        <v>192</v>
      </c>
      <c r="H74" s="460" t="n">
        <v>5943.34</v>
      </c>
      <c r="I74" s="460" t="n">
        <v>186</v>
      </c>
      <c r="J74" s="460" t="n">
        <v>4771.6</v>
      </c>
      <c r="K74" s="460" t="n">
        <v>176</v>
      </c>
      <c r="L74" s="460" t="n">
        <v>5448.06</v>
      </c>
      <c r="M74" s="460" t="n">
        <v>5387.67</v>
      </c>
      <c r="N74" s="462" t="n">
        <v>4</v>
      </c>
      <c r="O74" s="462" t="n">
        <v>4</v>
      </c>
      <c r="P74" s="462" t="n">
        <v>4</v>
      </c>
      <c r="Q74" s="463" t="n">
        <v>4</v>
      </c>
      <c r="R74" s="463" t="n">
        <v>4</v>
      </c>
      <c r="S74" s="463">
        <f>M74*R74</f>
        <v/>
      </c>
      <c r="T74" s="463">
        <f>I3/K3</f>
        <v/>
      </c>
      <c r="U74" s="463" t="n">
        <v>99890.39</v>
      </c>
      <c r="X74" s="463" t="n">
        <v>5448.06</v>
      </c>
      <c r="Y74" s="463">
        <f>U74</f>
        <v/>
      </c>
      <c r="Z74" s="463">
        <f>X74+Y74</f>
        <v/>
      </c>
      <c r="AA74" s="463">
        <f>IF(X74&lt;=15000,X74*AA$5,15000*AA$5)</f>
        <v/>
      </c>
      <c r="AB74" s="463">
        <f>IF(X74&lt;=15000,0,(X74-15000)*AB$5)</f>
        <v/>
      </c>
      <c r="AC74" s="463">
        <f>SUM(AA74:AB74)</f>
        <v/>
      </c>
      <c r="AD74" s="463">
        <f>IF(Z74&lt;=15000,Z74*AD$5,15000*AD$5)</f>
        <v/>
      </c>
      <c r="AE74" s="463">
        <f>IF(Z74&lt;=15000,0,(Z74-15000)*AE$5)</f>
        <v/>
      </c>
      <c r="AF74" s="463">
        <f>SUM(AD74:AE74)</f>
        <v/>
      </c>
      <c r="AG74" s="463">
        <f>SUM(AF74-AC74)</f>
        <v/>
      </c>
      <c r="AH74" s="463">
        <f>IF(X74&gt;3260,IF(X74&gt;9510,(9510-3260)*AH$5,(X74-3260)*AH$5),0)</f>
        <v/>
      </c>
      <c r="AI74" s="463">
        <f>IF(X74&gt;9510,IF(X74&gt;15000,(15000-9510)*AI$5,(X74-9510)*AI$5),0)</f>
        <v/>
      </c>
      <c r="AJ74" s="463">
        <f>IF(X74&gt;15000,IF(X74&gt;20000,(20000-15000)*AJ$5,(X74-15000)*AJ$5),0)</f>
        <v/>
      </c>
      <c r="AK74" s="463">
        <f>IF(X74&gt;20000,IF(X74&gt;25000,(25000-20000)*AK$5,(X74-20000)*AK$5),0)</f>
        <v/>
      </c>
      <c r="AL74" s="463">
        <f>IF(X74&gt;25000,IF(X74&gt;30000,(30000-25000)*AL$5,(X74-25000)*AL$5),0)</f>
        <v/>
      </c>
      <c r="AM74" s="463">
        <f>IF(X74&gt;30000,(X74-30000)*AM$5,0)</f>
        <v/>
      </c>
      <c r="AN74" s="463">
        <f>SUM(AH74:AM74)</f>
        <v/>
      </c>
      <c r="AO74" s="463">
        <f>IF(Z74&gt;3260,IF(Z74&gt;9510,(9510-3260)*AO$5,(Z74-3260)*AO$5),0)</f>
        <v/>
      </c>
      <c r="AP74" s="463">
        <f>IF(Z74&gt;9510,IF(Z74&gt;15000,(15000-9510)*AP$5,(Z74-9510)*AP$5),0)</f>
        <v/>
      </c>
      <c r="AQ74" s="463">
        <f>IF(Z74&gt;15000,IF(Z74&gt;20000,(20000-15000)*AQ$5,(Z74-15000)*AQ$5),0)</f>
        <v/>
      </c>
      <c r="AR74" s="463">
        <f>IF(Z74&gt;20000,IF(Z74&gt;25000,(25000-20000)*AR$5,(Z74-20000)*AR$5),0)</f>
        <v/>
      </c>
      <c r="AS74" s="463">
        <f>IF(Z74&gt;25000,IF(Z74&gt;30000,(30000-25000)*AS$5,(Z74-25000)*AS$5),0)</f>
        <v/>
      </c>
      <c r="AT74" s="463">
        <f>IF(Z74&gt;30000,(Z74-30000)*AT$5,0)</f>
        <v/>
      </c>
      <c r="AU74" s="463">
        <f>SUM(AO74:AT74)</f>
        <v/>
      </c>
      <c r="AV74" s="463">
        <f>AU74-AN74</f>
        <v/>
      </c>
      <c r="AW74" s="463" t="n"/>
      <c r="AX74" s="463">
        <f>Y74-AG74-AV74-AW74</f>
        <v/>
      </c>
      <c r="AY74" t="inlineStr">
        <is>
          <t>TM</t>
        </is>
      </c>
    </row>
    <row r="75" ht="16.5" customHeight="1" s="235">
      <c r="B75" s="460" t="n">
        <v>70</v>
      </c>
      <c r="C75" s="461" t="inlineStr">
        <is>
          <t>0388</t>
        </is>
      </c>
      <c r="D75" s="461" t="inlineStr">
        <is>
          <t>91071528909</t>
        </is>
      </c>
      <c r="E75" s="461" t="inlineStr">
        <is>
          <t>NOEL FERNÁNDEZ VARELA</t>
        </is>
      </c>
      <c r="F75" s="461" t="inlineStr">
        <is>
          <t>VI</t>
        </is>
      </c>
      <c r="G75" s="460" t="n">
        <v>112</v>
      </c>
      <c r="H75" s="460" t="n">
        <v>6215.11</v>
      </c>
      <c r="I75" s="460" t="n">
        <v>176</v>
      </c>
      <c r="J75" s="460" t="n">
        <v>5784.95</v>
      </c>
      <c r="K75" s="460" t="n">
        <v>192</v>
      </c>
      <c r="L75" s="460" t="n">
        <v>6036.14</v>
      </c>
      <c r="M75" s="460" t="n">
        <v>6012.07</v>
      </c>
      <c r="N75" s="462" t="n">
        <v>4</v>
      </c>
      <c r="O75" s="462" t="n">
        <v>4</v>
      </c>
      <c r="P75" s="462" t="n">
        <v>4</v>
      </c>
      <c r="Q75" s="463" t="n">
        <v>4</v>
      </c>
      <c r="R75" s="463" t="n">
        <v>4</v>
      </c>
      <c r="S75" s="463">
        <f>M75*R75</f>
        <v/>
      </c>
      <c r="T75" s="463">
        <f>I3/K3</f>
        <v/>
      </c>
      <c r="U75" s="463" t="n">
        <v>111467.12</v>
      </c>
      <c r="X75" s="463" t="n">
        <v>6036.14</v>
      </c>
      <c r="Y75" s="463">
        <f>U75</f>
        <v/>
      </c>
      <c r="Z75" s="463">
        <f>X75+Y75</f>
        <v/>
      </c>
      <c r="AA75" s="463">
        <f>IF(X75&lt;=15000,X75*AA$5,15000*AA$5)</f>
        <v/>
      </c>
      <c r="AB75" s="463">
        <f>IF(X75&lt;=15000,0,(X75-15000)*AB$5)</f>
        <v/>
      </c>
      <c r="AC75" s="463">
        <f>SUM(AA75:AB75)</f>
        <v/>
      </c>
      <c r="AD75" s="463">
        <f>IF(Z75&lt;=15000,Z75*AD$5,15000*AD$5)</f>
        <v/>
      </c>
      <c r="AE75" s="463">
        <f>IF(Z75&lt;=15000,0,(Z75-15000)*AE$5)</f>
        <v/>
      </c>
      <c r="AF75" s="463">
        <f>SUM(AD75:AE75)</f>
        <v/>
      </c>
      <c r="AG75" s="463">
        <f>SUM(AF75-AC75)</f>
        <v/>
      </c>
      <c r="AH75" s="463">
        <f>IF(X75&gt;3260,IF(X75&gt;9510,(9510-3260)*AH$5,(X75-3260)*AH$5),0)</f>
        <v/>
      </c>
      <c r="AI75" s="463">
        <f>IF(X75&gt;9510,IF(X75&gt;15000,(15000-9510)*AI$5,(X75-9510)*AI$5),0)</f>
        <v/>
      </c>
      <c r="AJ75" s="463">
        <f>IF(X75&gt;15000,IF(X75&gt;20000,(20000-15000)*AJ$5,(X75-15000)*AJ$5),0)</f>
        <v/>
      </c>
      <c r="AK75" s="463">
        <f>IF(X75&gt;20000,IF(X75&gt;25000,(25000-20000)*AK$5,(X75-20000)*AK$5),0)</f>
        <v/>
      </c>
      <c r="AL75" s="463">
        <f>IF(X75&gt;25000,IF(X75&gt;30000,(30000-25000)*AL$5,(X75-25000)*AL$5),0)</f>
        <v/>
      </c>
      <c r="AM75" s="463">
        <f>IF(X75&gt;30000,(X75-30000)*AM$5,0)</f>
        <v/>
      </c>
      <c r="AN75" s="463">
        <f>SUM(AH75:AM75)</f>
        <v/>
      </c>
      <c r="AO75" s="463">
        <f>IF(Z75&gt;3260,IF(Z75&gt;9510,(9510-3260)*AO$5,(Z75-3260)*AO$5),0)</f>
        <v/>
      </c>
      <c r="AP75" s="463">
        <f>IF(Z75&gt;9510,IF(Z75&gt;15000,(15000-9510)*AP$5,(Z75-9510)*AP$5),0)</f>
        <v/>
      </c>
      <c r="AQ75" s="463">
        <f>IF(Z75&gt;15000,IF(Z75&gt;20000,(20000-15000)*AQ$5,(Z75-15000)*AQ$5),0)</f>
        <v/>
      </c>
      <c r="AR75" s="463">
        <f>IF(Z75&gt;20000,IF(Z75&gt;25000,(25000-20000)*AR$5,(Z75-20000)*AR$5),0)</f>
        <v/>
      </c>
      <c r="AS75" s="463">
        <f>IF(Z75&gt;25000,IF(Z75&gt;30000,(30000-25000)*AS$5,(Z75-25000)*AS$5),0)</f>
        <v/>
      </c>
      <c r="AT75" s="463">
        <f>IF(Z75&gt;30000,(Z75-30000)*AT$5,0)</f>
        <v/>
      </c>
      <c r="AU75" s="463">
        <f>SUM(AO75:AT75)</f>
        <v/>
      </c>
      <c r="AV75" s="463">
        <f>AU75-AN75</f>
        <v/>
      </c>
      <c r="AW75" s="463" t="n"/>
      <c r="AX75" s="463">
        <f>Y75-AG75-AV75-AW75</f>
        <v/>
      </c>
      <c r="AY75" t="inlineStr">
        <is>
          <t>TM</t>
        </is>
      </c>
    </row>
    <row r="76" ht="16.5" customHeight="1" s="235">
      <c r="B76" s="460" t="n">
        <v>71</v>
      </c>
      <c r="C76" s="461" t="inlineStr">
        <is>
          <t>03131</t>
        </is>
      </c>
      <c r="D76" s="461" t="inlineStr">
        <is>
          <t>87010707708</t>
        </is>
      </c>
      <c r="E76" s="461" t="inlineStr">
        <is>
          <t>OSMEL LEONARDO ZAMORA PEREZ</t>
        </is>
      </c>
      <c r="F76" s="461" t="inlineStr">
        <is>
          <t>III</t>
        </is>
      </c>
      <c r="G76" s="460" t="n">
        <v>190.6</v>
      </c>
      <c r="H76" s="460" t="n">
        <v>5664.05</v>
      </c>
      <c r="I76" s="460" t="n">
        <v>190.6</v>
      </c>
      <c r="J76" s="460" t="n">
        <v>6199.13</v>
      </c>
      <c r="K76" s="460" t="n">
        <v>190.6</v>
      </c>
      <c r="L76" s="460" t="n">
        <v>5004.24</v>
      </c>
      <c r="M76" s="460" t="n">
        <v>5622.47</v>
      </c>
      <c r="N76" s="462" t="n">
        <v>3</v>
      </c>
      <c r="O76" s="462" t="n">
        <v>4</v>
      </c>
      <c r="P76" s="462" t="n">
        <v>3</v>
      </c>
      <c r="Q76" s="463" t="n">
        <v>3.333333333333333</v>
      </c>
      <c r="R76" s="463" t="n">
        <v>3.333333333333333</v>
      </c>
      <c r="S76" s="463">
        <f>M76*R76</f>
        <v/>
      </c>
      <c r="T76" s="463">
        <f>I3/K3</f>
        <v/>
      </c>
      <c r="U76" s="463" t="n">
        <v>86869.86</v>
      </c>
      <c r="X76" s="463" t="n">
        <v>5004.24</v>
      </c>
      <c r="Y76" s="463">
        <f>U76</f>
        <v/>
      </c>
      <c r="Z76" s="463">
        <f>X76+Y76</f>
        <v/>
      </c>
      <c r="AA76" s="463">
        <f>IF(X76&lt;=15000,X76*AA$5,15000*AA$5)</f>
        <v/>
      </c>
      <c r="AB76" s="463">
        <f>IF(X76&lt;=15000,0,(X76-15000)*AB$5)</f>
        <v/>
      </c>
      <c r="AC76" s="463">
        <f>SUM(AA76:AB76)</f>
        <v/>
      </c>
      <c r="AD76" s="463">
        <f>IF(Z76&lt;=15000,Z76*AD$5,15000*AD$5)</f>
        <v/>
      </c>
      <c r="AE76" s="463">
        <f>IF(Z76&lt;=15000,0,(Z76-15000)*AE$5)</f>
        <v/>
      </c>
      <c r="AF76" s="463">
        <f>SUM(AD76:AE76)</f>
        <v/>
      </c>
      <c r="AG76" s="463">
        <f>SUM(AF76-AC76)</f>
        <v/>
      </c>
      <c r="AH76" s="463">
        <f>IF(X76&gt;3260,IF(X76&gt;9510,(9510-3260)*AH$5,(X76-3260)*AH$5),0)</f>
        <v/>
      </c>
      <c r="AI76" s="463">
        <f>IF(X76&gt;9510,IF(X76&gt;15000,(15000-9510)*AI$5,(X76-9510)*AI$5),0)</f>
        <v/>
      </c>
      <c r="AJ76" s="463">
        <f>IF(X76&gt;15000,IF(X76&gt;20000,(20000-15000)*AJ$5,(X76-15000)*AJ$5),0)</f>
        <v/>
      </c>
      <c r="AK76" s="463">
        <f>IF(X76&gt;20000,IF(X76&gt;25000,(25000-20000)*AK$5,(X76-20000)*AK$5),0)</f>
        <v/>
      </c>
      <c r="AL76" s="463">
        <f>IF(X76&gt;25000,IF(X76&gt;30000,(30000-25000)*AL$5,(X76-25000)*AL$5),0)</f>
        <v/>
      </c>
      <c r="AM76" s="463">
        <f>IF(X76&gt;30000,(X76-30000)*AM$5,0)</f>
        <v/>
      </c>
      <c r="AN76" s="463">
        <f>SUM(AH76:AM76)</f>
        <v/>
      </c>
      <c r="AO76" s="463">
        <f>IF(Z76&gt;3260,IF(Z76&gt;9510,(9510-3260)*AO$5,(Z76-3260)*AO$5),0)</f>
        <v/>
      </c>
      <c r="AP76" s="463">
        <f>IF(Z76&gt;9510,IF(Z76&gt;15000,(15000-9510)*AP$5,(Z76-9510)*AP$5),0)</f>
        <v/>
      </c>
      <c r="AQ76" s="463">
        <f>IF(Z76&gt;15000,IF(Z76&gt;20000,(20000-15000)*AQ$5,(Z76-15000)*AQ$5),0)</f>
        <v/>
      </c>
      <c r="AR76" s="463">
        <f>IF(Z76&gt;20000,IF(Z76&gt;25000,(25000-20000)*AR$5,(Z76-20000)*AR$5),0)</f>
        <v/>
      </c>
      <c r="AS76" s="463">
        <f>IF(Z76&gt;25000,IF(Z76&gt;30000,(30000-25000)*AS$5,(Z76-25000)*AS$5),0)</f>
        <v/>
      </c>
      <c r="AT76" s="463">
        <f>IF(Z76&gt;30000,(Z76-30000)*AT$5,0)</f>
        <v/>
      </c>
      <c r="AU76" s="463">
        <f>SUM(AO76:AT76)</f>
        <v/>
      </c>
      <c r="AV76" s="463">
        <f>AU76-AN76</f>
        <v/>
      </c>
      <c r="AW76" s="463" t="n"/>
      <c r="AX76" s="463">
        <f>Y76-AG76-AV76-AW76</f>
        <v/>
      </c>
      <c r="AY76" t="inlineStr">
        <is>
          <t>TM</t>
        </is>
      </c>
    </row>
    <row r="77" ht="16.5" customHeight="1" s="235">
      <c r="B77" s="460" t="n">
        <v>72</v>
      </c>
      <c r="C77" s="461" t="inlineStr">
        <is>
          <t>03134</t>
        </is>
      </c>
      <c r="D77" s="461" t="inlineStr">
        <is>
          <t>60052015562</t>
        </is>
      </c>
      <c r="E77" s="461" t="inlineStr">
        <is>
          <t>ALFREDO VAGNER PEÑA SILVA</t>
        </is>
      </c>
      <c r="F77" s="461" t="inlineStr">
        <is>
          <t>X</t>
        </is>
      </c>
      <c r="G77" s="460" t="n">
        <v>194</v>
      </c>
      <c r="H77" s="460" t="n">
        <v>7023.08</v>
      </c>
      <c r="I77" s="460" t="n">
        <v>149</v>
      </c>
      <c r="J77" s="460" t="n">
        <v>7443.42</v>
      </c>
      <c r="K77" s="460" t="n">
        <v>167</v>
      </c>
      <c r="L77" s="460" t="n">
        <v>6045.65</v>
      </c>
      <c r="M77" s="460" t="n">
        <v>6837.38</v>
      </c>
      <c r="N77" s="462" t="n">
        <v>4</v>
      </c>
      <c r="O77" s="462" t="n">
        <v>4</v>
      </c>
      <c r="P77" s="462" t="n">
        <v>4</v>
      </c>
      <c r="Q77" s="463" t="n">
        <v>4</v>
      </c>
      <c r="R77" s="463" t="n">
        <v>4</v>
      </c>
      <c r="S77" s="463">
        <f>M77*R77</f>
        <v/>
      </c>
      <c r="T77" s="463">
        <f>I3/K3</f>
        <v/>
      </c>
      <c r="U77" s="463" t="n">
        <v>126768.96</v>
      </c>
      <c r="X77" s="463" t="n">
        <v>6045.65</v>
      </c>
      <c r="Y77" s="463">
        <f>U77</f>
        <v/>
      </c>
      <c r="Z77" s="463">
        <f>X77+Y77</f>
        <v/>
      </c>
      <c r="AA77" s="463">
        <f>IF(X77&lt;=15000,X77*AA$5,15000*AA$5)</f>
        <v/>
      </c>
      <c r="AB77" s="463">
        <f>IF(X77&lt;=15000,0,(X77-15000)*AB$5)</f>
        <v/>
      </c>
      <c r="AC77" s="463">
        <f>SUM(AA77:AB77)</f>
        <v/>
      </c>
      <c r="AD77" s="463">
        <f>IF(Z77&lt;=15000,Z77*AD$5,15000*AD$5)</f>
        <v/>
      </c>
      <c r="AE77" s="463">
        <f>IF(Z77&lt;=15000,0,(Z77-15000)*AE$5)</f>
        <v/>
      </c>
      <c r="AF77" s="463">
        <f>SUM(AD77:AE77)</f>
        <v/>
      </c>
      <c r="AG77" s="463">
        <f>SUM(AF77-AC77)</f>
        <v/>
      </c>
      <c r="AH77" s="463">
        <f>IF(X77&gt;3260,IF(X77&gt;9510,(9510-3260)*AH$5,(X77-3260)*AH$5),0)</f>
        <v/>
      </c>
      <c r="AI77" s="463">
        <f>IF(X77&gt;9510,IF(X77&gt;15000,(15000-9510)*AI$5,(X77-9510)*AI$5),0)</f>
        <v/>
      </c>
      <c r="AJ77" s="463">
        <f>IF(X77&gt;15000,IF(X77&gt;20000,(20000-15000)*AJ$5,(X77-15000)*AJ$5),0)</f>
        <v/>
      </c>
      <c r="AK77" s="463">
        <f>IF(X77&gt;20000,IF(X77&gt;25000,(25000-20000)*AK$5,(X77-20000)*AK$5),0)</f>
        <v/>
      </c>
      <c r="AL77" s="463">
        <f>IF(X77&gt;25000,IF(X77&gt;30000,(30000-25000)*AL$5,(X77-25000)*AL$5),0)</f>
        <v/>
      </c>
      <c r="AM77" s="463">
        <f>IF(X77&gt;30000,(X77-30000)*AM$5,0)</f>
        <v/>
      </c>
      <c r="AN77" s="463">
        <f>SUM(AH77:AM77)</f>
        <v/>
      </c>
      <c r="AO77" s="463">
        <f>IF(Z77&gt;3260,IF(Z77&gt;9510,(9510-3260)*AO$5,(Z77-3260)*AO$5),0)</f>
        <v/>
      </c>
      <c r="AP77" s="463">
        <f>IF(Z77&gt;9510,IF(Z77&gt;15000,(15000-9510)*AP$5,(Z77-9510)*AP$5),0)</f>
        <v/>
      </c>
      <c r="AQ77" s="463">
        <f>IF(Z77&gt;15000,IF(Z77&gt;20000,(20000-15000)*AQ$5,(Z77-15000)*AQ$5),0)</f>
        <v/>
      </c>
      <c r="AR77" s="463">
        <f>IF(Z77&gt;20000,IF(Z77&gt;25000,(25000-20000)*AR$5,(Z77-20000)*AR$5),0)</f>
        <v/>
      </c>
      <c r="AS77" s="463">
        <f>IF(Z77&gt;25000,IF(Z77&gt;30000,(30000-25000)*AS$5,(Z77-25000)*AS$5),0)</f>
        <v/>
      </c>
      <c r="AT77" s="463">
        <f>IF(Z77&gt;30000,(Z77-30000)*AT$5,0)</f>
        <v/>
      </c>
      <c r="AU77" s="463">
        <f>SUM(AO77:AT77)</f>
        <v/>
      </c>
      <c r="AV77" s="463">
        <f>AU77-AN77</f>
        <v/>
      </c>
      <c r="AW77" s="463" t="n"/>
      <c r="AX77" s="463">
        <f>Y77-AG77-AV77-AW77</f>
        <v/>
      </c>
      <c r="AY77" t="inlineStr">
        <is>
          <t>TM</t>
        </is>
      </c>
    </row>
    <row r="78" ht="16.5" customHeight="1" s="235">
      <c r="B78" s="460" t="n">
        <v>73</v>
      </c>
      <c r="C78" s="461" t="inlineStr">
        <is>
          <t>0338</t>
        </is>
      </c>
      <c r="D78" s="461" t="inlineStr">
        <is>
          <t>65081300101</t>
        </is>
      </c>
      <c r="E78" s="461" t="inlineStr">
        <is>
          <t>JUAN CARLOS YAMACHO SILVA</t>
        </is>
      </c>
      <c r="F78" s="461" t="inlineStr">
        <is>
          <t>X</t>
        </is>
      </c>
      <c r="G78" s="460" t="n">
        <v>114</v>
      </c>
      <c r="H78" s="460" t="n">
        <v>6209.95</v>
      </c>
      <c r="I78" s="460" t="n">
        <v>149</v>
      </c>
      <c r="J78" s="460" t="n">
        <v>6084.58</v>
      </c>
      <c r="K78" s="460" t="n">
        <v>176</v>
      </c>
      <c r="L78" s="460" t="n">
        <v>6777.76</v>
      </c>
      <c r="M78" s="460" t="n">
        <v>6357.43</v>
      </c>
      <c r="N78" s="462" t="n">
        <v>4</v>
      </c>
      <c r="O78" s="462" t="n">
        <v>4</v>
      </c>
      <c r="P78" s="462" t="n">
        <v>4</v>
      </c>
      <c r="Q78" s="463" t="n">
        <v>4</v>
      </c>
      <c r="R78" s="463" t="n">
        <v>4</v>
      </c>
      <c r="S78" s="463">
        <f>M78*R78</f>
        <v/>
      </c>
      <c r="T78" s="463">
        <f>I3/K3</f>
        <v/>
      </c>
      <c r="U78" s="463" t="n">
        <v>117870.35</v>
      </c>
      <c r="X78" s="463" t="n">
        <v>6777.76</v>
      </c>
      <c r="Y78" s="463">
        <f>U78</f>
        <v/>
      </c>
      <c r="Z78" s="463">
        <f>X78+Y78</f>
        <v/>
      </c>
      <c r="AA78" s="463">
        <f>IF(X78&lt;=15000,X78*AA$5,15000*AA$5)</f>
        <v/>
      </c>
      <c r="AB78" s="463">
        <f>IF(X78&lt;=15000,0,(X78-15000)*AB$5)</f>
        <v/>
      </c>
      <c r="AC78" s="463">
        <f>SUM(AA78:AB78)</f>
        <v/>
      </c>
      <c r="AD78" s="463">
        <f>IF(Z78&lt;=15000,Z78*AD$5,15000*AD$5)</f>
        <v/>
      </c>
      <c r="AE78" s="463">
        <f>IF(Z78&lt;=15000,0,(Z78-15000)*AE$5)</f>
        <v/>
      </c>
      <c r="AF78" s="463">
        <f>SUM(AD78:AE78)</f>
        <v/>
      </c>
      <c r="AG78" s="463">
        <f>SUM(AF78-AC78)</f>
        <v/>
      </c>
      <c r="AH78" s="463">
        <f>IF(X78&gt;3260,IF(X78&gt;9510,(9510-3260)*AH$5,(X78-3260)*AH$5),0)</f>
        <v/>
      </c>
      <c r="AI78" s="463">
        <f>IF(X78&gt;9510,IF(X78&gt;15000,(15000-9510)*AI$5,(X78-9510)*AI$5),0)</f>
        <v/>
      </c>
      <c r="AJ78" s="463">
        <f>IF(X78&gt;15000,IF(X78&gt;20000,(20000-15000)*AJ$5,(X78-15000)*AJ$5),0)</f>
        <v/>
      </c>
      <c r="AK78" s="463">
        <f>IF(X78&gt;20000,IF(X78&gt;25000,(25000-20000)*AK$5,(X78-20000)*AK$5),0)</f>
        <v/>
      </c>
      <c r="AL78" s="463">
        <f>IF(X78&gt;25000,IF(X78&gt;30000,(30000-25000)*AL$5,(X78-25000)*AL$5),0)</f>
        <v/>
      </c>
      <c r="AM78" s="463">
        <f>IF(X78&gt;30000,(X78-30000)*AM$5,0)</f>
        <v/>
      </c>
      <c r="AN78" s="463">
        <f>SUM(AH78:AM78)</f>
        <v/>
      </c>
      <c r="AO78" s="463">
        <f>IF(Z78&gt;3260,IF(Z78&gt;9510,(9510-3260)*AO$5,(Z78-3260)*AO$5),0)</f>
        <v/>
      </c>
      <c r="AP78" s="463">
        <f>IF(Z78&gt;9510,IF(Z78&gt;15000,(15000-9510)*AP$5,(Z78-9510)*AP$5),0)</f>
        <v/>
      </c>
      <c r="AQ78" s="463">
        <f>IF(Z78&gt;15000,IF(Z78&gt;20000,(20000-15000)*AQ$5,(Z78-15000)*AQ$5),0)</f>
        <v/>
      </c>
      <c r="AR78" s="463">
        <f>IF(Z78&gt;20000,IF(Z78&gt;25000,(25000-20000)*AR$5,(Z78-20000)*AR$5),0)</f>
        <v/>
      </c>
      <c r="AS78" s="463">
        <f>IF(Z78&gt;25000,IF(Z78&gt;30000,(30000-25000)*AS$5,(Z78-25000)*AS$5),0)</f>
        <v/>
      </c>
      <c r="AT78" s="463">
        <f>IF(Z78&gt;30000,(Z78-30000)*AT$5,0)</f>
        <v/>
      </c>
      <c r="AU78" s="463">
        <f>SUM(AO78:AT78)</f>
        <v/>
      </c>
      <c r="AV78" s="463">
        <f>AU78-AN78</f>
        <v/>
      </c>
      <c r="AW78" s="463" t="n"/>
      <c r="AX78" s="463">
        <f>Y78-AG78-AV78-AW78</f>
        <v/>
      </c>
      <c r="AY78" t="inlineStr">
        <is>
          <t>TM</t>
        </is>
      </c>
    </row>
    <row r="79" ht="16.5" customHeight="1" s="235">
      <c r="B79" s="460" t="n">
        <v>74</v>
      </c>
      <c r="C79" s="461" t="inlineStr">
        <is>
          <t>0087</t>
        </is>
      </c>
      <c r="D79" s="461" t="inlineStr">
        <is>
          <t>71110614360</t>
        </is>
      </c>
      <c r="E79" s="461" t="inlineStr">
        <is>
          <t>YEAN MARC MORENO  CABRERA</t>
        </is>
      </c>
      <c r="F79" s="461" t="inlineStr">
        <is>
          <t>X</t>
        </is>
      </c>
      <c r="G79" s="460" t="n">
        <v>194</v>
      </c>
      <c r="H79" s="460" t="n">
        <v>8732.030000000001</v>
      </c>
      <c r="I79" s="460" t="n">
        <v>149</v>
      </c>
      <c r="J79" s="460" t="n">
        <v>5719.83</v>
      </c>
      <c r="K79" s="460" t="n">
        <v>176</v>
      </c>
      <c r="L79" s="460" t="n">
        <v>6371.46</v>
      </c>
      <c r="M79" s="460" t="n">
        <v>6941.11</v>
      </c>
      <c r="N79" s="462" t="n">
        <v>4</v>
      </c>
      <c r="O79" s="462" t="n">
        <v>4</v>
      </c>
      <c r="P79" s="462" t="n">
        <v>5</v>
      </c>
      <c r="Q79" s="463" t="n">
        <v>4.333333333333333</v>
      </c>
      <c r="R79" s="463" t="n">
        <v>4.333333333333333</v>
      </c>
      <c r="S79" s="463">
        <f>M79*R79</f>
        <v/>
      </c>
      <c r="T79" s="463">
        <f>I3/K3</f>
        <v/>
      </c>
      <c r="U79" s="463" t="n">
        <v>139416.38</v>
      </c>
      <c r="X79" s="463" t="n">
        <v>6371.46</v>
      </c>
      <c r="Y79" s="463">
        <f>U79</f>
        <v/>
      </c>
      <c r="Z79" s="463">
        <f>X79+Y79</f>
        <v/>
      </c>
      <c r="AA79" s="463">
        <f>IF(X79&lt;=15000,X79*AA$5,15000*AA$5)</f>
        <v/>
      </c>
      <c r="AB79" s="463">
        <f>IF(X79&lt;=15000,0,(X79-15000)*AB$5)</f>
        <v/>
      </c>
      <c r="AC79" s="463">
        <f>SUM(AA79:AB79)</f>
        <v/>
      </c>
      <c r="AD79" s="463">
        <f>IF(Z79&lt;=15000,Z79*AD$5,15000*AD$5)</f>
        <v/>
      </c>
      <c r="AE79" s="463">
        <f>IF(Z79&lt;=15000,0,(Z79-15000)*AE$5)</f>
        <v/>
      </c>
      <c r="AF79" s="463">
        <f>SUM(AD79:AE79)</f>
        <v/>
      </c>
      <c r="AG79" s="463">
        <f>SUM(AF79-AC79)</f>
        <v/>
      </c>
      <c r="AH79" s="463">
        <f>IF(X79&gt;3260,IF(X79&gt;9510,(9510-3260)*AH$5,(X79-3260)*AH$5),0)</f>
        <v/>
      </c>
      <c r="AI79" s="463">
        <f>IF(X79&gt;9510,IF(X79&gt;15000,(15000-9510)*AI$5,(X79-9510)*AI$5),0)</f>
        <v/>
      </c>
      <c r="AJ79" s="463">
        <f>IF(X79&gt;15000,IF(X79&gt;20000,(20000-15000)*AJ$5,(X79-15000)*AJ$5),0)</f>
        <v/>
      </c>
      <c r="AK79" s="463">
        <f>IF(X79&gt;20000,IF(X79&gt;25000,(25000-20000)*AK$5,(X79-20000)*AK$5),0)</f>
        <v/>
      </c>
      <c r="AL79" s="463">
        <f>IF(X79&gt;25000,IF(X79&gt;30000,(30000-25000)*AL$5,(X79-25000)*AL$5),0)</f>
        <v/>
      </c>
      <c r="AM79" s="463">
        <f>IF(X79&gt;30000,(X79-30000)*AM$5,0)</f>
        <v/>
      </c>
      <c r="AN79" s="463">
        <f>SUM(AH79:AM79)</f>
        <v/>
      </c>
      <c r="AO79" s="463">
        <f>IF(Z79&gt;3260,IF(Z79&gt;9510,(9510-3260)*AO$5,(Z79-3260)*AO$5),0)</f>
        <v/>
      </c>
      <c r="AP79" s="463">
        <f>IF(Z79&gt;9510,IF(Z79&gt;15000,(15000-9510)*AP$5,(Z79-9510)*AP$5),0)</f>
        <v/>
      </c>
      <c r="AQ79" s="463">
        <f>IF(Z79&gt;15000,IF(Z79&gt;20000,(20000-15000)*AQ$5,(Z79-15000)*AQ$5),0)</f>
        <v/>
      </c>
      <c r="AR79" s="463">
        <f>IF(Z79&gt;20000,IF(Z79&gt;25000,(25000-20000)*AR$5,(Z79-20000)*AR$5),0)</f>
        <v/>
      </c>
      <c r="AS79" s="463">
        <f>IF(Z79&gt;25000,IF(Z79&gt;30000,(30000-25000)*AS$5,(Z79-25000)*AS$5),0)</f>
        <v/>
      </c>
      <c r="AT79" s="463">
        <f>IF(Z79&gt;30000,(Z79-30000)*AT$5,0)</f>
        <v/>
      </c>
      <c r="AU79" s="463">
        <f>SUM(AO79:AT79)</f>
        <v/>
      </c>
      <c r="AV79" s="463">
        <f>AU79-AN79</f>
        <v/>
      </c>
      <c r="AW79" s="463" t="n"/>
      <c r="AX79" s="463">
        <f>Y79-AG79-AV79-AW79</f>
        <v/>
      </c>
      <c r="AY79" t="inlineStr">
        <is>
          <t>TM</t>
        </is>
      </c>
    </row>
    <row r="80" ht="16.5" customHeight="1" s="235">
      <c r="B80" s="460" t="n">
        <v>75</v>
      </c>
      <c r="C80" s="461" t="inlineStr">
        <is>
          <t>0264</t>
        </is>
      </c>
      <c r="D80" s="461" t="inlineStr">
        <is>
          <t>64092000765</t>
        </is>
      </c>
      <c r="E80" s="461" t="inlineStr">
        <is>
          <t>RAMÓN OQUENDO  FADRAGA</t>
        </is>
      </c>
      <c r="F80" s="461" t="inlineStr">
        <is>
          <t>XVI</t>
        </is>
      </c>
      <c r="G80" s="460" t="n">
        <v>124</v>
      </c>
      <c r="H80" s="460" t="n">
        <v>8502.280000000001</v>
      </c>
      <c r="I80" s="460" t="n">
        <v>193</v>
      </c>
      <c r="J80" s="460" t="n">
        <v>9220.360000000001</v>
      </c>
      <c r="K80" s="460" t="n">
        <v>176</v>
      </c>
      <c r="L80" s="460" t="n">
        <v>8033.58</v>
      </c>
      <c r="M80" s="460" t="n">
        <v>8585.41</v>
      </c>
      <c r="N80" s="462" t="n">
        <v>4</v>
      </c>
      <c r="O80" s="462" t="n">
        <v>4</v>
      </c>
      <c r="P80" s="462" t="n">
        <v>4</v>
      </c>
      <c r="Q80" s="463" t="n">
        <v>4</v>
      </c>
      <c r="R80" s="463" t="n">
        <v>4</v>
      </c>
      <c r="S80" s="463">
        <f>M80*R80</f>
        <v/>
      </c>
      <c r="T80" s="463">
        <f>I3/K3</f>
        <v/>
      </c>
      <c r="U80" s="463" t="n">
        <v>159178.3</v>
      </c>
      <c r="X80" s="463" t="n">
        <v>8033.58</v>
      </c>
      <c r="Y80" s="463">
        <f>U80</f>
        <v/>
      </c>
      <c r="Z80" s="463">
        <f>X80+Y80</f>
        <v/>
      </c>
      <c r="AA80" s="463">
        <f>IF(X80&lt;=15000,X80*AA$5,15000*AA$5)</f>
        <v/>
      </c>
      <c r="AB80" s="463">
        <f>IF(X80&lt;=15000,0,(X80-15000)*AB$5)</f>
        <v/>
      </c>
      <c r="AC80" s="463">
        <f>SUM(AA80:AB80)</f>
        <v/>
      </c>
      <c r="AD80" s="463">
        <f>IF(Z80&lt;=15000,Z80*AD$5,15000*AD$5)</f>
        <v/>
      </c>
      <c r="AE80" s="463">
        <f>IF(Z80&lt;=15000,0,(Z80-15000)*AE$5)</f>
        <v/>
      </c>
      <c r="AF80" s="463">
        <f>SUM(AD80:AE80)</f>
        <v/>
      </c>
      <c r="AG80" s="463">
        <f>SUM(AF80-AC80)</f>
        <v/>
      </c>
      <c r="AH80" s="463">
        <f>IF(X80&gt;3260,IF(X80&gt;9510,(9510-3260)*AH$5,(X80-3260)*AH$5),0)</f>
        <v/>
      </c>
      <c r="AI80" s="463">
        <f>IF(X80&gt;9510,IF(X80&gt;15000,(15000-9510)*AI$5,(X80-9510)*AI$5),0)</f>
        <v/>
      </c>
      <c r="AJ80" s="463">
        <f>IF(X80&gt;15000,IF(X80&gt;20000,(20000-15000)*AJ$5,(X80-15000)*AJ$5),0)</f>
        <v/>
      </c>
      <c r="AK80" s="463">
        <f>IF(X80&gt;20000,IF(X80&gt;25000,(25000-20000)*AK$5,(X80-20000)*AK$5),0)</f>
        <v/>
      </c>
      <c r="AL80" s="463">
        <f>IF(X80&gt;25000,IF(X80&gt;30000,(30000-25000)*AL$5,(X80-25000)*AL$5),0)</f>
        <v/>
      </c>
      <c r="AM80" s="463">
        <f>IF(X80&gt;30000,(X80-30000)*AM$5,0)</f>
        <v/>
      </c>
      <c r="AN80" s="463">
        <f>SUM(AH80:AM80)</f>
        <v/>
      </c>
      <c r="AO80" s="463">
        <f>IF(Z80&gt;3260,IF(Z80&gt;9510,(9510-3260)*AO$5,(Z80-3260)*AO$5),0)</f>
        <v/>
      </c>
      <c r="AP80" s="463">
        <f>IF(Z80&gt;9510,IF(Z80&gt;15000,(15000-9510)*AP$5,(Z80-9510)*AP$5),0)</f>
        <v/>
      </c>
      <c r="AQ80" s="463">
        <f>IF(Z80&gt;15000,IF(Z80&gt;20000,(20000-15000)*AQ$5,(Z80-15000)*AQ$5),0)</f>
        <v/>
      </c>
      <c r="AR80" s="463">
        <f>IF(Z80&gt;20000,IF(Z80&gt;25000,(25000-20000)*AR$5,(Z80-20000)*AR$5),0)</f>
        <v/>
      </c>
      <c r="AS80" s="463">
        <f>IF(Z80&gt;25000,IF(Z80&gt;30000,(30000-25000)*AS$5,(Z80-25000)*AS$5),0)</f>
        <v/>
      </c>
      <c r="AT80" s="463">
        <f>IF(Z80&gt;30000,(Z80-30000)*AT$5,0)</f>
        <v/>
      </c>
      <c r="AU80" s="463">
        <f>SUM(AO80:AT80)</f>
        <v/>
      </c>
      <c r="AV80" s="463">
        <f>AU80-AN80</f>
        <v/>
      </c>
      <c r="AW80" s="463" t="n"/>
      <c r="AX80" s="463">
        <f>Y80-AG80-AV80-AW80</f>
        <v/>
      </c>
      <c r="AY80" t="inlineStr">
        <is>
          <t>TM</t>
        </is>
      </c>
    </row>
    <row r="81" ht="16.5" customHeight="1" s="235">
      <c r="B81" s="460" t="n">
        <v>76</v>
      </c>
      <c r="C81" s="461" t="inlineStr">
        <is>
          <t>0151</t>
        </is>
      </c>
      <c r="D81" s="461" t="inlineStr">
        <is>
          <t>77020406607</t>
        </is>
      </c>
      <c r="E81" s="461" t="inlineStr">
        <is>
          <t>ISRAEL MORA  BELTRÁN</t>
        </is>
      </c>
      <c r="F81" s="461" t="inlineStr">
        <is>
          <t>X</t>
        </is>
      </c>
      <c r="G81" s="460" t="n">
        <v>194</v>
      </c>
      <c r="H81" s="460" t="n">
        <v>7023.08</v>
      </c>
      <c r="I81" s="460" t="n">
        <v>193</v>
      </c>
      <c r="J81" s="460" t="n">
        <v>10729.6</v>
      </c>
      <c r="K81" s="460" t="n">
        <v>79</v>
      </c>
      <c r="L81" s="460" t="n">
        <v>2859.92</v>
      </c>
      <c r="M81" s="460" t="n">
        <v>6870.87</v>
      </c>
      <c r="N81" s="462" t="n">
        <v>4</v>
      </c>
      <c r="O81" s="462" t="n">
        <v>4</v>
      </c>
      <c r="P81" s="462" t="n">
        <v>4</v>
      </c>
      <c r="Q81" s="463" t="n">
        <v>4</v>
      </c>
      <c r="R81" s="463" t="n">
        <v>4</v>
      </c>
      <c r="S81" s="463">
        <f>M81*R81</f>
        <v/>
      </c>
      <c r="T81" s="463">
        <f>I3/K3</f>
        <v/>
      </c>
      <c r="U81" s="463" t="n">
        <v>127389.76</v>
      </c>
      <c r="X81" s="463" t="n">
        <v>2859.92</v>
      </c>
      <c r="Y81" s="463">
        <f>U81</f>
        <v/>
      </c>
      <c r="Z81" s="463">
        <f>X81+Y81</f>
        <v/>
      </c>
      <c r="AA81" s="463">
        <f>IF(X81&lt;=15000,X81*AA$5,15000*AA$5)</f>
        <v/>
      </c>
      <c r="AB81" s="463">
        <f>IF(X81&lt;=15000,0,(X81-15000)*AB$5)</f>
        <v/>
      </c>
      <c r="AC81" s="463">
        <f>SUM(AA81:AB81)</f>
        <v/>
      </c>
      <c r="AD81" s="463">
        <f>IF(Z81&lt;=15000,Z81*AD$5,15000*AD$5)</f>
        <v/>
      </c>
      <c r="AE81" s="463">
        <f>IF(Z81&lt;=15000,0,(Z81-15000)*AE$5)</f>
        <v/>
      </c>
      <c r="AF81" s="463">
        <f>SUM(AD81:AE81)</f>
        <v/>
      </c>
      <c r="AG81" s="463">
        <f>SUM(AF81-AC81)</f>
        <v/>
      </c>
      <c r="AH81" s="463">
        <f>IF(X81&gt;3260,IF(X81&gt;9510,(9510-3260)*AH$5,(X81-3260)*AH$5),0)</f>
        <v/>
      </c>
      <c r="AI81" s="463">
        <f>IF(X81&gt;9510,IF(X81&gt;15000,(15000-9510)*AI$5,(X81-9510)*AI$5),0)</f>
        <v/>
      </c>
      <c r="AJ81" s="463">
        <f>IF(X81&gt;15000,IF(X81&gt;20000,(20000-15000)*AJ$5,(X81-15000)*AJ$5),0)</f>
        <v/>
      </c>
      <c r="AK81" s="463">
        <f>IF(X81&gt;20000,IF(X81&gt;25000,(25000-20000)*AK$5,(X81-20000)*AK$5),0)</f>
        <v/>
      </c>
      <c r="AL81" s="463">
        <f>IF(X81&gt;25000,IF(X81&gt;30000,(30000-25000)*AL$5,(X81-25000)*AL$5),0)</f>
        <v/>
      </c>
      <c r="AM81" s="463">
        <f>IF(X81&gt;30000,(X81-30000)*AM$5,0)</f>
        <v/>
      </c>
      <c r="AN81" s="463">
        <f>SUM(AH81:AM81)</f>
        <v/>
      </c>
      <c r="AO81" s="463">
        <f>IF(Z81&gt;3260,IF(Z81&gt;9510,(9510-3260)*AO$5,(Z81-3260)*AO$5),0)</f>
        <v/>
      </c>
      <c r="AP81" s="463">
        <f>IF(Z81&gt;9510,IF(Z81&gt;15000,(15000-9510)*AP$5,(Z81-9510)*AP$5),0)</f>
        <v/>
      </c>
      <c r="AQ81" s="463">
        <f>IF(Z81&gt;15000,IF(Z81&gt;20000,(20000-15000)*AQ$5,(Z81-15000)*AQ$5),0)</f>
        <v/>
      </c>
      <c r="AR81" s="463">
        <f>IF(Z81&gt;20000,IF(Z81&gt;25000,(25000-20000)*AR$5,(Z81-20000)*AR$5),0)</f>
        <v/>
      </c>
      <c r="AS81" s="463">
        <f>IF(Z81&gt;25000,IF(Z81&gt;30000,(30000-25000)*AS$5,(Z81-25000)*AS$5),0)</f>
        <v/>
      </c>
      <c r="AT81" s="463">
        <f>IF(Z81&gt;30000,(Z81-30000)*AT$5,0)</f>
        <v/>
      </c>
      <c r="AU81" s="463">
        <f>SUM(AO81:AT81)</f>
        <v/>
      </c>
      <c r="AV81" s="463">
        <f>AU81-AN81</f>
        <v/>
      </c>
      <c r="AW81" s="463" t="n"/>
      <c r="AX81" s="463">
        <f>Y81-AG81-AV81-AW81</f>
        <v/>
      </c>
      <c r="AY81" t="inlineStr">
        <is>
          <t>TM</t>
        </is>
      </c>
    </row>
    <row r="82" ht="16.5" customHeight="1" s="235">
      <c r="B82" s="460" t="n">
        <v>77</v>
      </c>
      <c r="C82" s="461" t="inlineStr">
        <is>
          <t>03151</t>
        </is>
      </c>
      <c r="D82" s="461" t="inlineStr">
        <is>
          <t>87010910026</t>
        </is>
      </c>
      <c r="E82" s="461" t="inlineStr">
        <is>
          <t>IVAN  CRUZ GARCIA</t>
        </is>
      </c>
      <c r="F82" s="461" t="inlineStr">
        <is>
          <t>III</t>
        </is>
      </c>
      <c r="G82" s="460" t="n">
        <v>191.25</v>
      </c>
      <c r="H82" s="460" t="n">
        <v>4736.28</v>
      </c>
      <c r="I82" s="460" t="n">
        <v>191.25</v>
      </c>
      <c r="J82" s="460" t="n">
        <v>5050.68</v>
      </c>
      <c r="K82" s="460" t="n">
        <v>178.5</v>
      </c>
      <c r="L82" s="460" t="n">
        <v>4420.53</v>
      </c>
      <c r="M82" s="460" t="n">
        <v>4735.83</v>
      </c>
      <c r="N82" s="462" t="n">
        <v>4</v>
      </c>
      <c r="O82" s="462" t="n">
        <v>4</v>
      </c>
      <c r="P82" s="462" t="n">
        <v>4</v>
      </c>
      <c r="Q82" s="463" t="n">
        <v>4</v>
      </c>
      <c r="R82" s="463" t="n">
        <v>4</v>
      </c>
      <c r="S82" s="463">
        <f>M82*R82</f>
        <v/>
      </c>
      <c r="T82" s="463">
        <f>I3/K3</f>
        <v/>
      </c>
      <c r="U82" s="463" t="n">
        <v>87804.97</v>
      </c>
      <c r="X82" s="463" t="n">
        <v>4420.53</v>
      </c>
      <c r="Y82" s="463">
        <f>U82</f>
        <v/>
      </c>
      <c r="Z82" s="463">
        <f>X82+Y82</f>
        <v/>
      </c>
      <c r="AA82" s="463">
        <f>IF(X82&lt;=15000,X82*AA$5,15000*AA$5)</f>
        <v/>
      </c>
      <c r="AB82" s="463">
        <f>IF(X82&lt;=15000,0,(X82-15000)*AB$5)</f>
        <v/>
      </c>
      <c r="AC82" s="463">
        <f>SUM(AA82:AB82)</f>
        <v/>
      </c>
      <c r="AD82" s="463">
        <f>IF(Z82&lt;=15000,Z82*AD$5,15000*AD$5)</f>
        <v/>
      </c>
      <c r="AE82" s="463">
        <f>IF(Z82&lt;=15000,0,(Z82-15000)*AE$5)</f>
        <v/>
      </c>
      <c r="AF82" s="463">
        <f>SUM(AD82:AE82)</f>
        <v/>
      </c>
      <c r="AG82" s="463">
        <f>SUM(AF82-AC82)</f>
        <v/>
      </c>
      <c r="AH82" s="463">
        <f>IF(X82&gt;3260,IF(X82&gt;9510,(9510-3260)*AH$5,(X82-3260)*AH$5),0)</f>
        <v/>
      </c>
      <c r="AI82" s="463">
        <f>IF(X82&gt;9510,IF(X82&gt;15000,(15000-9510)*AI$5,(X82-9510)*AI$5),0)</f>
        <v/>
      </c>
      <c r="AJ82" s="463">
        <f>IF(X82&gt;15000,IF(X82&gt;20000,(20000-15000)*AJ$5,(X82-15000)*AJ$5),0)</f>
        <v/>
      </c>
      <c r="AK82" s="463">
        <f>IF(X82&gt;20000,IF(X82&gt;25000,(25000-20000)*AK$5,(X82-20000)*AK$5),0)</f>
        <v/>
      </c>
      <c r="AL82" s="463">
        <f>IF(X82&gt;25000,IF(X82&gt;30000,(30000-25000)*AL$5,(X82-25000)*AL$5),0)</f>
        <v/>
      </c>
      <c r="AM82" s="463">
        <f>IF(X82&gt;30000,(X82-30000)*AM$5,0)</f>
        <v/>
      </c>
      <c r="AN82" s="463">
        <f>SUM(AH82:AM82)</f>
        <v/>
      </c>
      <c r="AO82" s="463">
        <f>IF(Z82&gt;3260,IF(Z82&gt;9510,(9510-3260)*AO$5,(Z82-3260)*AO$5),0)</f>
        <v/>
      </c>
      <c r="AP82" s="463">
        <f>IF(Z82&gt;9510,IF(Z82&gt;15000,(15000-9510)*AP$5,(Z82-9510)*AP$5),0)</f>
        <v/>
      </c>
      <c r="AQ82" s="463">
        <f>IF(Z82&gt;15000,IF(Z82&gt;20000,(20000-15000)*AQ$5,(Z82-15000)*AQ$5),0)</f>
        <v/>
      </c>
      <c r="AR82" s="463">
        <f>IF(Z82&gt;20000,IF(Z82&gt;25000,(25000-20000)*AR$5,(Z82-20000)*AR$5),0)</f>
        <v/>
      </c>
      <c r="AS82" s="463">
        <f>IF(Z82&gt;25000,IF(Z82&gt;30000,(30000-25000)*AS$5,(Z82-25000)*AS$5),0)</f>
        <v/>
      </c>
      <c r="AT82" s="463">
        <f>IF(Z82&gt;30000,(Z82-30000)*AT$5,0)</f>
        <v/>
      </c>
      <c r="AU82" s="463">
        <f>SUM(AO82:AT82)</f>
        <v/>
      </c>
      <c r="AV82" s="463">
        <f>AU82-AN82</f>
        <v/>
      </c>
      <c r="AW82" s="463" t="n"/>
      <c r="AX82" s="463">
        <f>Y82-AG82-AV82-AW82</f>
        <v/>
      </c>
      <c r="AY82" t="inlineStr">
        <is>
          <t>TM</t>
        </is>
      </c>
    </row>
    <row r="83" ht="16.5" customHeight="1" s="235">
      <c r="B83" s="460" t="n">
        <v>78</v>
      </c>
      <c r="C83" s="461" t="inlineStr">
        <is>
          <t>03157</t>
        </is>
      </c>
      <c r="D83" s="461" t="inlineStr">
        <is>
          <t>75082302968</t>
        </is>
      </c>
      <c r="E83" s="461" t="inlineStr">
        <is>
          <t>EDDY RODRIGUEZ RODRIGUEZ</t>
        </is>
      </c>
      <c r="F83" s="461" t="inlineStr">
        <is>
          <t>V</t>
        </is>
      </c>
      <c r="G83" s="460" t="n">
        <v>141</v>
      </c>
      <c r="H83" s="460" t="n">
        <v>4068.73</v>
      </c>
      <c r="I83" s="460" t="n">
        <v>193</v>
      </c>
      <c r="J83" s="460" t="n">
        <v>5973.45</v>
      </c>
      <c r="K83" s="460" t="n">
        <v>176</v>
      </c>
      <c r="L83" s="460" t="n">
        <v>5078.7</v>
      </c>
      <c r="M83" s="460" t="n">
        <v>5040.29</v>
      </c>
      <c r="N83" s="462" t="n">
        <v>4</v>
      </c>
      <c r="O83" s="462" t="n">
        <v>4</v>
      </c>
      <c r="P83" s="462" t="n">
        <v>4</v>
      </c>
      <c r="Q83" s="463" t="n">
        <v>4</v>
      </c>
      <c r="R83" s="463" t="n">
        <v>4</v>
      </c>
      <c r="S83" s="463">
        <f>M83*R83</f>
        <v/>
      </c>
      <c r="T83" s="463">
        <f>I3/K3</f>
        <v/>
      </c>
      <c r="U83" s="463" t="n">
        <v>93449.89</v>
      </c>
      <c r="X83" s="463" t="n">
        <v>9527.58</v>
      </c>
      <c r="Y83" s="463">
        <f>U83</f>
        <v/>
      </c>
      <c r="Z83" s="463">
        <f>X83+Y83</f>
        <v/>
      </c>
      <c r="AA83" s="463">
        <f>IF(X83&lt;=15000,X83*AA$5,15000*AA$5)</f>
        <v/>
      </c>
      <c r="AB83" s="463">
        <f>IF(X83&lt;=15000,0,(X83-15000)*AB$5)</f>
        <v/>
      </c>
      <c r="AC83" s="463">
        <f>SUM(AA83:AB83)</f>
        <v/>
      </c>
      <c r="AD83" s="463">
        <f>IF(Z83&lt;=15000,Z83*AD$5,15000*AD$5)</f>
        <v/>
      </c>
      <c r="AE83" s="463">
        <f>IF(Z83&lt;=15000,0,(Z83-15000)*AE$5)</f>
        <v/>
      </c>
      <c r="AF83" s="463">
        <f>SUM(AD83:AE83)</f>
        <v/>
      </c>
      <c r="AG83" s="463">
        <f>SUM(AF83-AC83)</f>
        <v/>
      </c>
      <c r="AH83" s="463">
        <f>IF(X83&gt;3260,IF(X83&gt;9510,(9510-3260)*AH$5,(X83-3260)*AH$5),0)</f>
        <v/>
      </c>
      <c r="AI83" s="463">
        <f>IF(X83&gt;9510,IF(X83&gt;15000,(15000-9510)*AI$5,(X83-9510)*AI$5),0)</f>
        <v/>
      </c>
      <c r="AJ83" s="463">
        <f>IF(X83&gt;15000,IF(X83&gt;20000,(20000-15000)*AJ$5,(X83-15000)*AJ$5),0)</f>
        <v/>
      </c>
      <c r="AK83" s="463">
        <f>IF(X83&gt;20000,IF(X83&gt;25000,(25000-20000)*AK$5,(X83-20000)*AK$5),0)</f>
        <v/>
      </c>
      <c r="AL83" s="463">
        <f>IF(X83&gt;25000,IF(X83&gt;30000,(30000-25000)*AL$5,(X83-25000)*AL$5),0)</f>
        <v/>
      </c>
      <c r="AM83" s="463">
        <f>IF(X83&gt;30000,(X83-30000)*AM$5,0)</f>
        <v/>
      </c>
      <c r="AN83" s="463">
        <f>SUM(AH83:AM83)</f>
        <v/>
      </c>
      <c r="AO83" s="463">
        <f>IF(Z83&gt;3260,IF(Z83&gt;9510,(9510-3260)*AO$5,(Z83-3260)*AO$5),0)</f>
        <v/>
      </c>
      <c r="AP83" s="463">
        <f>IF(Z83&gt;9510,IF(Z83&gt;15000,(15000-9510)*AP$5,(Z83-9510)*AP$5),0)</f>
        <v/>
      </c>
      <c r="AQ83" s="463">
        <f>IF(Z83&gt;15000,IF(Z83&gt;20000,(20000-15000)*AQ$5,(Z83-15000)*AQ$5),0)</f>
        <v/>
      </c>
      <c r="AR83" s="463">
        <f>IF(Z83&gt;20000,IF(Z83&gt;25000,(25000-20000)*AR$5,(Z83-20000)*AR$5),0)</f>
        <v/>
      </c>
      <c r="AS83" s="463">
        <f>IF(Z83&gt;25000,IF(Z83&gt;30000,(30000-25000)*AS$5,(Z83-25000)*AS$5),0)</f>
        <v/>
      </c>
      <c r="AT83" s="463">
        <f>IF(Z83&gt;30000,(Z83-30000)*AT$5,0)</f>
        <v/>
      </c>
      <c r="AU83" s="463">
        <f>SUM(AO83:AT83)</f>
        <v/>
      </c>
      <c r="AV83" s="463">
        <f>AU83-AN83</f>
        <v/>
      </c>
      <c r="AW83" s="463" t="n"/>
      <c r="AX83" s="463">
        <f>Y83-AG83-AV83-AW83</f>
        <v/>
      </c>
      <c r="AY83" t="inlineStr">
        <is>
          <t>TM</t>
        </is>
      </c>
    </row>
    <row r="84" ht="16.5" customHeight="1" s="235">
      <c r="B84" s="460" t="n">
        <v>79</v>
      </c>
      <c r="C84" s="461" t="inlineStr">
        <is>
          <t>0038</t>
        </is>
      </c>
      <c r="D84" s="461" t="inlineStr">
        <is>
          <t>98011606643</t>
        </is>
      </c>
      <c r="E84" s="461" t="inlineStr">
        <is>
          <t>ANGEL DANIEL PASCUAL  VALDÉS</t>
        </is>
      </c>
      <c r="F84" s="461" t="inlineStr">
        <is>
          <t>V</t>
        </is>
      </c>
      <c r="G84" s="460" t="n">
        <v>97</v>
      </c>
      <c r="H84" s="460" t="n">
        <v>5569.26</v>
      </c>
      <c r="I84" s="460" t="n">
        <v>193</v>
      </c>
      <c r="J84" s="460" t="n">
        <v>5959.32</v>
      </c>
      <c r="K84" s="460" t="n">
        <v>176</v>
      </c>
      <c r="L84" s="460" t="n">
        <v>5078.7</v>
      </c>
      <c r="M84" s="460" t="n">
        <v>5535.76</v>
      </c>
      <c r="N84" s="462" t="n">
        <v>4</v>
      </c>
      <c r="O84" s="462" t="n">
        <v>4</v>
      </c>
      <c r="P84" s="462" t="n">
        <v>4</v>
      </c>
      <c r="Q84" s="463" t="n">
        <v>4</v>
      </c>
      <c r="R84" s="463" t="n">
        <v>4</v>
      </c>
      <c r="S84" s="463">
        <f>M84*R84</f>
        <v/>
      </c>
      <c r="T84" s="463">
        <f>I3/K3</f>
        <v/>
      </c>
      <c r="U84" s="463" t="n">
        <v>102636.12</v>
      </c>
      <c r="X84" s="463" t="n">
        <v>8438.790000000001</v>
      </c>
      <c r="Y84" s="463">
        <f>U84</f>
        <v/>
      </c>
      <c r="Z84" s="463">
        <f>X84+Y84</f>
        <v/>
      </c>
      <c r="AA84" s="463">
        <f>IF(X84&lt;=15000,X84*AA$5,15000*AA$5)</f>
        <v/>
      </c>
      <c r="AB84" s="463">
        <f>IF(X84&lt;=15000,0,(X84-15000)*AB$5)</f>
        <v/>
      </c>
      <c r="AC84" s="463">
        <f>SUM(AA84:AB84)</f>
        <v/>
      </c>
      <c r="AD84" s="463">
        <f>IF(Z84&lt;=15000,Z84*AD$5,15000*AD$5)</f>
        <v/>
      </c>
      <c r="AE84" s="463">
        <f>IF(Z84&lt;=15000,0,(Z84-15000)*AE$5)</f>
        <v/>
      </c>
      <c r="AF84" s="463">
        <f>SUM(AD84:AE84)</f>
        <v/>
      </c>
      <c r="AG84" s="463">
        <f>SUM(AF84-AC84)</f>
        <v/>
      </c>
      <c r="AH84" s="463">
        <f>IF(X84&gt;3260,IF(X84&gt;9510,(9510-3260)*AH$5,(X84-3260)*AH$5),0)</f>
        <v/>
      </c>
      <c r="AI84" s="463">
        <f>IF(X84&gt;9510,IF(X84&gt;15000,(15000-9510)*AI$5,(X84-9510)*AI$5),0)</f>
        <v/>
      </c>
      <c r="AJ84" s="463">
        <f>IF(X84&gt;15000,IF(X84&gt;20000,(20000-15000)*AJ$5,(X84-15000)*AJ$5),0)</f>
        <v/>
      </c>
      <c r="AK84" s="463">
        <f>IF(X84&gt;20000,IF(X84&gt;25000,(25000-20000)*AK$5,(X84-20000)*AK$5),0)</f>
        <v/>
      </c>
      <c r="AL84" s="463">
        <f>IF(X84&gt;25000,IF(X84&gt;30000,(30000-25000)*AL$5,(X84-25000)*AL$5),0)</f>
        <v/>
      </c>
      <c r="AM84" s="463">
        <f>IF(X84&gt;30000,(X84-30000)*AM$5,0)</f>
        <v/>
      </c>
      <c r="AN84" s="463">
        <f>SUM(AH84:AM84)</f>
        <v/>
      </c>
      <c r="AO84" s="463">
        <f>IF(Z84&gt;3260,IF(Z84&gt;9510,(9510-3260)*AO$5,(Z84-3260)*AO$5),0)</f>
        <v/>
      </c>
      <c r="AP84" s="463">
        <f>IF(Z84&gt;9510,IF(Z84&gt;15000,(15000-9510)*AP$5,(Z84-9510)*AP$5),0)</f>
        <v/>
      </c>
      <c r="AQ84" s="463">
        <f>IF(Z84&gt;15000,IF(Z84&gt;20000,(20000-15000)*AQ$5,(Z84-15000)*AQ$5),0)</f>
        <v/>
      </c>
      <c r="AR84" s="463">
        <f>IF(Z84&gt;20000,IF(Z84&gt;25000,(25000-20000)*AR$5,(Z84-20000)*AR$5),0)</f>
        <v/>
      </c>
      <c r="AS84" s="463">
        <f>IF(Z84&gt;25000,IF(Z84&gt;30000,(30000-25000)*AS$5,(Z84-25000)*AS$5),0)</f>
        <v/>
      </c>
      <c r="AT84" s="463">
        <f>IF(Z84&gt;30000,(Z84-30000)*AT$5,0)</f>
        <v/>
      </c>
      <c r="AU84" s="463">
        <f>SUM(AO84:AT84)</f>
        <v/>
      </c>
      <c r="AV84" s="463">
        <f>AU84-AN84</f>
        <v/>
      </c>
      <c r="AW84" s="463" t="n"/>
      <c r="AX84" s="463">
        <f>Y84-AG84-AV84-AW84</f>
        <v/>
      </c>
      <c r="AY84" t="inlineStr">
        <is>
          <t>TM</t>
        </is>
      </c>
    </row>
    <row r="85" ht="16.5" customHeight="1" s="235">
      <c r="B85" s="460" t="n">
        <v>80</v>
      </c>
      <c r="C85" s="461" t="inlineStr">
        <is>
          <t>0086</t>
        </is>
      </c>
      <c r="D85" s="461" t="inlineStr">
        <is>
          <t>68070316984</t>
        </is>
      </c>
      <c r="E85" s="461" t="inlineStr">
        <is>
          <t>ALEJANDRO BATISTA  CRUZ</t>
        </is>
      </c>
      <c r="F85" s="461" t="inlineStr">
        <is>
          <t>XII</t>
        </is>
      </c>
      <c r="G85" s="460" t="n">
        <v>194</v>
      </c>
      <c r="H85" s="460" t="n">
        <v>7430.22</v>
      </c>
      <c r="I85" s="460" t="n">
        <v>158</v>
      </c>
      <c r="J85" s="460" t="n">
        <v>8110.68</v>
      </c>
      <c r="K85" s="460" t="n">
        <v>176</v>
      </c>
      <c r="L85" s="460" t="n">
        <v>6740.82</v>
      </c>
      <c r="M85" s="460" t="n">
        <v>7427.24</v>
      </c>
      <c r="N85" s="462" t="n">
        <v>4</v>
      </c>
      <c r="O85" s="462" t="n">
        <v>4</v>
      </c>
      <c r="P85" s="462" t="n">
        <v>4</v>
      </c>
      <c r="Q85" s="463" t="n">
        <v>4</v>
      </c>
      <c r="R85" s="463" t="n">
        <v>4</v>
      </c>
      <c r="S85" s="463">
        <f>M85*R85</f>
        <v/>
      </c>
      <c r="T85" s="463">
        <f>I3/K3</f>
        <v/>
      </c>
      <c r="U85" s="463" t="n">
        <v>137705.23</v>
      </c>
      <c r="X85" s="463" t="n">
        <v>6740.82</v>
      </c>
      <c r="Y85" s="463">
        <f>U85</f>
        <v/>
      </c>
      <c r="Z85" s="463">
        <f>X85+Y85</f>
        <v/>
      </c>
      <c r="AA85" s="463">
        <f>IF(X85&lt;=15000,X85*AA$5,15000*AA$5)</f>
        <v/>
      </c>
      <c r="AB85" s="463">
        <f>IF(X85&lt;=15000,0,(X85-15000)*AB$5)</f>
        <v/>
      </c>
      <c r="AC85" s="463">
        <f>SUM(AA85:AB85)</f>
        <v/>
      </c>
      <c r="AD85" s="463">
        <f>IF(Z85&lt;=15000,Z85*AD$5,15000*AD$5)</f>
        <v/>
      </c>
      <c r="AE85" s="463">
        <f>IF(Z85&lt;=15000,0,(Z85-15000)*AE$5)</f>
        <v/>
      </c>
      <c r="AF85" s="463">
        <f>SUM(AD85:AE85)</f>
        <v/>
      </c>
      <c r="AG85" s="463">
        <f>SUM(AF85-AC85)</f>
        <v/>
      </c>
      <c r="AH85" s="463">
        <f>IF(X85&gt;3260,IF(X85&gt;9510,(9510-3260)*AH$5,(X85-3260)*AH$5),0)</f>
        <v/>
      </c>
      <c r="AI85" s="463">
        <f>IF(X85&gt;9510,IF(X85&gt;15000,(15000-9510)*AI$5,(X85-9510)*AI$5),0)</f>
        <v/>
      </c>
      <c r="AJ85" s="463">
        <f>IF(X85&gt;15000,IF(X85&gt;20000,(20000-15000)*AJ$5,(X85-15000)*AJ$5),0)</f>
        <v/>
      </c>
      <c r="AK85" s="463">
        <f>IF(X85&gt;20000,IF(X85&gt;25000,(25000-20000)*AK$5,(X85-20000)*AK$5),0)</f>
        <v/>
      </c>
      <c r="AL85" s="463">
        <f>IF(X85&gt;25000,IF(X85&gt;30000,(30000-25000)*AL$5,(X85-25000)*AL$5),0)</f>
        <v/>
      </c>
      <c r="AM85" s="463">
        <f>IF(X85&gt;30000,(X85-30000)*AM$5,0)</f>
        <v/>
      </c>
      <c r="AN85" s="463">
        <f>SUM(AH85:AM85)</f>
        <v/>
      </c>
      <c r="AO85" s="463">
        <f>IF(Z85&gt;3260,IF(Z85&gt;9510,(9510-3260)*AO$5,(Z85-3260)*AO$5),0)</f>
        <v/>
      </c>
      <c r="AP85" s="463">
        <f>IF(Z85&gt;9510,IF(Z85&gt;15000,(15000-9510)*AP$5,(Z85-9510)*AP$5),0)</f>
        <v/>
      </c>
      <c r="AQ85" s="463">
        <f>IF(Z85&gt;15000,IF(Z85&gt;20000,(20000-15000)*AQ$5,(Z85-15000)*AQ$5),0)</f>
        <v/>
      </c>
      <c r="AR85" s="463">
        <f>IF(Z85&gt;20000,IF(Z85&gt;25000,(25000-20000)*AR$5,(Z85-20000)*AR$5),0)</f>
        <v/>
      </c>
      <c r="AS85" s="463">
        <f>IF(Z85&gt;25000,IF(Z85&gt;30000,(30000-25000)*AS$5,(Z85-25000)*AS$5),0)</f>
        <v/>
      </c>
      <c r="AT85" s="463">
        <f>IF(Z85&gt;30000,(Z85-30000)*AT$5,0)</f>
        <v/>
      </c>
      <c r="AU85" s="463">
        <f>SUM(AO85:AT85)</f>
        <v/>
      </c>
      <c r="AV85" s="463">
        <f>AU85-AN85</f>
        <v/>
      </c>
      <c r="AW85" s="463" t="n"/>
      <c r="AX85" s="463">
        <f>Y85-AG85-AV85-AW85</f>
        <v/>
      </c>
      <c r="AY85" t="inlineStr">
        <is>
          <t>TM</t>
        </is>
      </c>
    </row>
    <row r="86" ht="16.5" customHeight="1" s="235">
      <c r="B86" s="460" t="n">
        <v>81</v>
      </c>
      <c r="C86" s="461" t="inlineStr">
        <is>
          <t>03100</t>
        </is>
      </c>
      <c r="D86" s="461" t="inlineStr">
        <is>
          <t>01060566285</t>
        </is>
      </c>
      <c r="E86" s="461" t="inlineStr">
        <is>
          <t>DANIEL ALEJANDRO JIMENEZ BETANCOURT</t>
        </is>
      </c>
      <c r="F86" s="461" t="inlineStr">
        <is>
          <t>III</t>
        </is>
      </c>
      <c r="G86" s="460" t="n">
        <v>191.25</v>
      </c>
      <c r="H86" s="460" t="n">
        <v>4736.28</v>
      </c>
      <c r="I86" s="460" t="n">
        <v>204</v>
      </c>
      <c r="J86" s="460" t="n">
        <v>5052.03</v>
      </c>
      <c r="K86" s="460" t="n">
        <v>204</v>
      </c>
      <c r="L86" s="460" t="n">
        <v>5052.03</v>
      </c>
      <c r="M86" s="460" t="n">
        <v>4946.78</v>
      </c>
      <c r="N86" s="462" t="n">
        <v>4</v>
      </c>
      <c r="O86" s="462" t="n">
        <v>4</v>
      </c>
      <c r="P86" s="462" t="n">
        <v>4</v>
      </c>
      <c r="Q86" s="463" t="n">
        <v>4</v>
      </c>
      <c r="R86" s="463" t="n">
        <v>4</v>
      </c>
      <c r="S86" s="463">
        <f>M86*R86</f>
        <v/>
      </c>
      <c r="T86" s="463">
        <f>I3/K3</f>
        <v/>
      </c>
      <c r="U86" s="463" t="n">
        <v>91716.10000000001</v>
      </c>
      <c r="X86" s="463" t="n">
        <v>5052.03</v>
      </c>
      <c r="Y86" s="463">
        <f>U86</f>
        <v/>
      </c>
      <c r="Z86" s="463">
        <f>X86+Y86</f>
        <v/>
      </c>
      <c r="AA86" s="463">
        <f>IF(X86&lt;=15000,X86*AA$5,15000*AA$5)</f>
        <v/>
      </c>
      <c r="AB86" s="463">
        <f>IF(X86&lt;=15000,0,(X86-15000)*AB$5)</f>
        <v/>
      </c>
      <c r="AC86" s="463">
        <f>SUM(AA86:AB86)</f>
        <v/>
      </c>
      <c r="AD86" s="463">
        <f>IF(Z86&lt;=15000,Z86*AD$5,15000*AD$5)</f>
        <v/>
      </c>
      <c r="AE86" s="463">
        <f>IF(Z86&lt;=15000,0,(Z86-15000)*AE$5)</f>
        <v/>
      </c>
      <c r="AF86" s="463">
        <f>SUM(AD86:AE86)</f>
        <v/>
      </c>
      <c r="AG86" s="463">
        <f>SUM(AF86-AC86)</f>
        <v/>
      </c>
      <c r="AH86" s="463">
        <f>IF(X86&gt;3260,IF(X86&gt;9510,(9510-3260)*AH$5,(X86-3260)*AH$5),0)</f>
        <v/>
      </c>
      <c r="AI86" s="463">
        <f>IF(X86&gt;9510,IF(X86&gt;15000,(15000-9510)*AI$5,(X86-9510)*AI$5),0)</f>
        <v/>
      </c>
      <c r="AJ86" s="463">
        <f>IF(X86&gt;15000,IF(X86&gt;20000,(20000-15000)*AJ$5,(X86-15000)*AJ$5),0)</f>
        <v/>
      </c>
      <c r="AK86" s="463">
        <f>IF(X86&gt;20000,IF(X86&gt;25000,(25000-20000)*AK$5,(X86-20000)*AK$5),0)</f>
        <v/>
      </c>
      <c r="AL86" s="463">
        <f>IF(X86&gt;25000,IF(X86&gt;30000,(30000-25000)*AL$5,(X86-25000)*AL$5),0)</f>
        <v/>
      </c>
      <c r="AM86" s="463">
        <f>IF(X86&gt;30000,(X86-30000)*AM$5,0)</f>
        <v/>
      </c>
      <c r="AN86" s="463">
        <f>SUM(AH86:AM86)</f>
        <v/>
      </c>
      <c r="AO86" s="463">
        <f>IF(Z86&gt;3260,IF(Z86&gt;9510,(9510-3260)*AO$5,(Z86-3260)*AO$5),0)</f>
        <v/>
      </c>
      <c r="AP86" s="463">
        <f>IF(Z86&gt;9510,IF(Z86&gt;15000,(15000-9510)*AP$5,(Z86-9510)*AP$5),0)</f>
        <v/>
      </c>
      <c r="AQ86" s="463">
        <f>IF(Z86&gt;15000,IF(Z86&gt;20000,(20000-15000)*AQ$5,(Z86-15000)*AQ$5),0)</f>
        <v/>
      </c>
      <c r="AR86" s="463">
        <f>IF(Z86&gt;20000,IF(Z86&gt;25000,(25000-20000)*AR$5,(Z86-20000)*AR$5),0)</f>
        <v/>
      </c>
      <c r="AS86" s="463">
        <f>IF(Z86&gt;25000,IF(Z86&gt;30000,(30000-25000)*AS$5,(Z86-25000)*AS$5),0)</f>
        <v/>
      </c>
      <c r="AT86" s="463">
        <f>IF(Z86&gt;30000,(Z86-30000)*AT$5,0)</f>
        <v/>
      </c>
      <c r="AU86" s="463">
        <f>SUM(AO86:AT86)</f>
        <v/>
      </c>
      <c r="AV86" s="463">
        <f>AU86-AN86</f>
        <v/>
      </c>
      <c r="AW86" s="463" t="n"/>
      <c r="AX86" s="463">
        <f>Y86-AG86-AV86-AW86</f>
        <v/>
      </c>
      <c r="AY86" t="inlineStr">
        <is>
          <t>TM</t>
        </is>
      </c>
    </row>
    <row r="87" ht="16.5" customHeight="1" s="235">
      <c r="B87" s="460" t="n">
        <v>82</v>
      </c>
      <c r="C87" s="461" t="inlineStr">
        <is>
          <t>0321</t>
        </is>
      </c>
      <c r="D87" s="461" t="inlineStr">
        <is>
          <t>01111266627</t>
        </is>
      </c>
      <c r="E87" s="461" t="inlineStr">
        <is>
          <t>EDDY RODRÍGUEZ CARBALLEDO</t>
        </is>
      </c>
      <c r="F87" s="461" t="inlineStr">
        <is>
          <t>VI</t>
        </is>
      </c>
      <c r="G87" s="460" t="n">
        <v>194</v>
      </c>
      <c r="H87" s="460" t="n">
        <v>6005.25</v>
      </c>
      <c r="I87" s="460" t="n">
        <v>193</v>
      </c>
      <c r="J87" s="460" t="n">
        <v>6306.33</v>
      </c>
      <c r="K87" s="460" t="n">
        <v>176</v>
      </c>
      <c r="L87" s="460" t="n">
        <v>5448.06</v>
      </c>
      <c r="M87" s="460" t="n">
        <v>5919.88</v>
      </c>
      <c r="N87" s="462" t="n">
        <v>4</v>
      </c>
      <c r="O87" s="462" t="n">
        <v>4</v>
      </c>
      <c r="P87" s="462" t="n">
        <v>4</v>
      </c>
      <c r="Q87" s="463" t="n">
        <v>4</v>
      </c>
      <c r="R87" s="463" t="n">
        <v>4</v>
      </c>
      <c r="S87" s="463">
        <f>M87*R87</f>
        <v/>
      </c>
      <c r="T87" s="463">
        <f>I3/K3</f>
        <v/>
      </c>
      <c r="U87" s="463" t="n">
        <v>109757.92</v>
      </c>
      <c r="X87" s="463" t="n">
        <v>16027.73</v>
      </c>
      <c r="Y87" s="463">
        <f>U87</f>
        <v/>
      </c>
      <c r="Z87" s="463">
        <f>X87+Y87</f>
        <v/>
      </c>
      <c r="AA87" s="463">
        <f>IF(X87&lt;=15000,X87*AA$5,15000*AA$5)</f>
        <v/>
      </c>
      <c r="AB87" s="463">
        <f>IF(X87&lt;=15000,0,(X87-15000)*AB$5)</f>
        <v/>
      </c>
      <c r="AC87" s="463">
        <f>SUM(AA87:AB87)</f>
        <v/>
      </c>
      <c r="AD87" s="463">
        <f>IF(Z87&lt;=15000,Z87*AD$5,15000*AD$5)</f>
        <v/>
      </c>
      <c r="AE87" s="463">
        <f>IF(Z87&lt;=15000,0,(Z87-15000)*AE$5)</f>
        <v/>
      </c>
      <c r="AF87" s="463">
        <f>SUM(AD87:AE87)</f>
        <v/>
      </c>
      <c r="AG87" s="463">
        <f>SUM(AF87-AC87)</f>
        <v/>
      </c>
      <c r="AH87" s="463">
        <f>IF(X87&gt;3260,IF(X87&gt;9510,(9510-3260)*AH$5,(X87-3260)*AH$5),0)</f>
        <v/>
      </c>
      <c r="AI87" s="463">
        <f>IF(X87&gt;9510,IF(X87&gt;15000,(15000-9510)*AI$5,(X87-9510)*AI$5),0)</f>
        <v/>
      </c>
      <c r="AJ87" s="463">
        <f>IF(X87&gt;15000,IF(X87&gt;20000,(20000-15000)*AJ$5,(X87-15000)*AJ$5),0)</f>
        <v/>
      </c>
      <c r="AK87" s="463">
        <f>IF(X87&gt;20000,IF(X87&gt;25000,(25000-20000)*AK$5,(X87-20000)*AK$5),0)</f>
        <v/>
      </c>
      <c r="AL87" s="463">
        <f>IF(X87&gt;25000,IF(X87&gt;30000,(30000-25000)*AL$5,(X87-25000)*AL$5),0)</f>
        <v/>
      </c>
      <c r="AM87" s="463">
        <f>IF(X87&gt;30000,(X87-30000)*AM$5,0)</f>
        <v/>
      </c>
      <c r="AN87" s="463">
        <f>SUM(AH87:AM87)</f>
        <v/>
      </c>
      <c r="AO87" s="463">
        <f>IF(Z87&gt;3260,IF(Z87&gt;9510,(9510-3260)*AO$5,(Z87-3260)*AO$5),0)</f>
        <v/>
      </c>
      <c r="AP87" s="463">
        <f>IF(Z87&gt;9510,IF(Z87&gt;15000,(15000-9510)*AP$5,(Z87-9510)*AP$5),0)</f>
        <v/>
      </c>
      <c r="AQ87" s="463">
        <f>IF(Z87&gt;15000,IF(Z87&gt;20000,(20000-15000)*AQ$5,(Z87-15000)*AQ$5),0)</f>
        <v/>
      </c>
      <c r="AR87" s="463">
        <f>IF(Z87&gt;20000,IF(Z87&gt;25000,(25000-20000)*AR$5,(Z87-20000)*AR$5),0)</f>
        <v/>
      </c>
      <c r="AS87" s="463">
        <f>IF(Z87&gt;25000,IF(Z87&gt;30000,(30000-25000)*AS$5,(Z87-25000)*AS$5),0)</f>
        <v/>
      </c>
      <c r="AT87" s="463">
        <f>IF(Z87&gt;30000,(Z87-30000)*AT$5,0)</f>
        <v/>
      </c>
      <c r="AU87" s="463">
        <f>SUM(AO87:AT87)</f>
        <v/>
      </c>
      <c r="AV87" s="463">
        <f>AU87-AN87</f>
        <v/>
      </c>
      <c r="AW87" s="463" t="n"/>
      <c r="AX87" s="463">
        <f>Y87-AG87-AV87-AW87</f>
        <v/>
      </c>
      <c r="AY87" t="inlineStr">
        <is>
          <t>TM</t>
        </is>
      </c>
    </row>
    <row r="88" ht="16.5" customHeight="1" s="235">
      <c r="B88" s="460" t="n">
        <v>83</v>
      </c>
      <c r="C88" s="461" t="inlineStr">
        <is>
          <t>0039</t>
        </is>
      </c>
      <c r="D88" s="461" t="inlineStr">
        <is>
          <t>96083109986</t>
        </is>
      </c>
      <c r="E88" s="461" t="inlineStr">
        <is>
          <t>HENRY ROLANDO ESTEVEZ  CALDERÓN</t>
        </is>
      </c>
      <c r="F88" s="461" t="inlineStr">
        <is>
          <t>VI</t>
        </is>
      </c>
      <c r="G88" s="460" t="n">
        <v>0</v>
      </c>
      <c r="H88" s="460" t="n">
        <v>0</v>
      </c>
      <c r="I88" s="460" t="n">
        <v>0</v>
      </c>
      <c r="J88" s="460" t="n">
        <v>0</v>
      </c>
      <c r="K88" s="460" t="n">
        <v>0</v>
      </c>
      <c r="L88" s="460" t="n">
        <v>0</v>
      </c>
      <c r="M88" s="460" t="n">
        <v>0</v>
      </c>
      <c r="N88" s="462" t="n">
        <v>4</v>
      </c>
      <c r="O88" s="462" t="n">
        <v>4</v>
      </c>
      <c r="P88" s="462" t="n">
        <v>4</v>
      </c>
      <c r="Q88" s="463" t="n">
        <v>4</v>
      </c>
      <c r="R88" s="463" t="n">
        <v>4</v>
      </c>
      <c r="S88" s="463">
        <f>M88*R88</f>
        <v/>
      </c>
      <c r="T88" s="463">
        <f>I3/K3</f>
        <v/>
      </c>
      <c r="U88" s="463" t="n">
        <v>0</v>
      </c>
      <c r="X88" s="463" t="n">
        <v>0</v>
      </c>
      <c r="Y88" s="463">
        <f>U88</f>
        <v/>
      </c>
      <c r="Z88" s="463">
        <f>X88+Y88</f>
        <v/>
      </c>
      <c r="AA88" s="463">
        <f>IF(X88&lt;=15000,X88*AA$5,15000*AA$5)</f>
        <v/>
      </c>
      <c r="AB88" s="463">
        <f>IF(X88&lt;=15000,0,(X88-15000)*AB$5)</f>
        <v/>
      </c>
      <c r="AC88" s="463">
        <f>SUM(AA88:AB88)</f>
        <v/>
      </c>
      <c r="AD88" s="463">
        <f>IF(Z88&lt;=15000,Z88*AD$5,15000*AD$5)</f>
        <v/>
      </c>
      <c r="AE88" s="463">
        <f>IF(Z88&lt;=15000,0,(Z88-15000)*AE$5)</f>
        <v/>
      </c>
      <c r="AF88" s="463">
        <f>SUM(AD88:AE88)</f>
        <v/>
      </c>
      <c r="AG88" s="463">
        <f>SUM(AF88-AC88)</f>
        <v/>
      </c>
      <c r="AH88" s="463">
        <f>IF(X88&gt;3260,IF(X88&gt;9510,(9510-3260)*AH$5,(X88-3260)*AH$5),0)</f>
        <v/>
      </c>
      <c r="AI88" s="463">
        <f>IF(X88&gt;9510,IF(X88&gt;15000,(15000-9510)*AI$5,(X88-9510)*AI$5),0)</f>
        <v/>
      </c>
      <c r="AJ88" s="463">
        <f>IF(X88&gt;15000,IF(X88&gt;20000,(20000-15000)*AJ$5,(X88-15000)*AJ$5),0)</f>
        <v/>
      </c>
      <c r="AK88" s="463">
        <f>IF(X88&gt;20000,IF(X88&gt;25000,(25000-20000)*AK$5,(X88-20000)*AK$5),0)</f>
        <v/>
      </c>
      <c r="AL88" s="463">
        <f>IF(X88&gt;25000,IF(X88&gt;30000,(30000-25000)*AL$5,(X88-25000)*AL$5),0)</f>
        <v/>
      </c>
      <c r="AM88" s="463">
        <f>IF(X88&gt;30000,(X88-30000)*AM$5,0)</f>
        <v/>
      </c>
      <c r="AN88" s="463">
        <f>SUM(AH88:AM88)</f>
        <v/>
      </c>
      <c r="AO88" s="463">
        <f>IF(Z88&gt;3260,IF(Z88&gt;9510,(9510-3260)*AO$5,(Z88-3260)*AO$5),0)</f>
        <v/>
      </c>
      <c r="AP88" s="463">
        <f>IF(Z88&gt;9510,IF(Z88&gt;15000,(15000-9510)*AP$5,(Z88-9510)*AP$5),0)</f>
        <v/>
      </c>
      <c r="AQ88" s="463">
        <f>IF(Z88&gt;15000,IF(Z88&gt;20000,(20000-15000)*AQ$5,(Z88-15000)*AQ$5),0)</f>
        <v/>
      </c>
      <c r="AR88" s="463">
        <f>IF(Z88&gt;20000,IF(Z88&gt;25000,(25000-20000)*AR$5,(Z88-20000)*AR$5),0)</f>
        <v/>
      </c>
      <c r="AS88" s="463">
        <f>IF(Z88&gt;25000,IF(Z88&gt;30000,(30000-25000)*AS$5,(Z88-25000)*AS$5),0)</f>
        <v/>
      </c>
      <c r="AT88" s="463">
        <f>IF(Z88&gt;30000,(Z88-30000)*AT$5,0)</f>
        <v/>
      </c>
      <c r="AU88" s="463">
        <f>SUM(AO88:AT88)</f>
        <v/>
      </c>
      <c r="AV88" s="463">
        <f>AU88-AN88</f>
        <v/>
      </c>
      <c r="AW88" s="463" t="n"/>
      <c r="AX88" s="463">
        <f>Y88-AG88-AV88-AW88</f>
        <v/>
      </c>
      <c r="AY88" t="inlineStr">
        <is>
          <t>TM</t>
        </is>
      </c>
    </row>
    <row r="89" ht="16.5" customHeight="1" s="235">
      <c r="B89" s="460" t="n">
        <v>84</v>
      </c>
      <c r="C89" s="461" t="inlineStr">
        <is>
          <t>03175</t>
        </is>
      </c>
      <c r="D89" s="461" t="inlineStr">
        <is>
          <t>95012928203</t>
        </is>
      </c>
      <c r="E89" s="461" t="inlineStr">
        <is>
          <t>MAIQUEL CONCEPCION PADILLA</t>
        </is>
      </c>
      <c r="F89" s="461" t="inlineStr">
        <is>
          <t>V</t>
        </is>
      </c>
      <c r="G89" s="460" t="n">
        <v>0</v>
      </c>
      <c r="H89" s="460" t="n">
        <v>0</v>
      </c>
      <c r="I89" s="460" t="n">
        <v>0</v>
      </c>
      <c r="J89" s="460" t="n">
        <v>0</v>
      </c>
      <c r="K89" s="460" t="n">
        <v>176</v>
      </c>
      <c r="L89" s="460" t="n">
        <v>5078.7</v>
      </c>
      <c r="M89" s="460" t="n">
        <v>1692.9</v>
      </c>
      <c r="N89" s="462" t="n">
        <v>0</v>
      </c>
      <c r="O89" s="462" t="n">
        <v>0</v>
      </c>
      <c r="P89" s="462" t="n">
        <v>4</v>
      </c>
      <c r="Q89" s="463" t="n">
        <v>4</v>
      </c>
      <c r="R89" s="463" t="n">
        <v>4</v>
      </c>
      <c r="S89" s="463">
        <f>M89*R89</f>
        <v/>
      </c>
      <c r="T89" s="463">
        <f>I3/K3</f>
        <v/>
      </c>
      <c r="U89" s="463" t="n">
        <v>31387.32</v>
      </c>
      <c r="X89" s="463" t="n">
        <v>8085.82</v>
      </c>
      <c r="Y89" s="463">
        <f>U89</f>
        <v/>
      </c>
      <c r="Z89" s="463">
        <f>X89+Y89</f>
        <v/>
      </c>
      <c r="AA89" s="463">
        <f>IF(X89&lt;=15000,X89*AA$5,15000*AA$5)</f>
        <v/>
      </c>
      <c r="AB89" s="463">
        <f>IF(X89&lt;=15000,0,(X89-15000)*AB$5)</f>
        <v/>
      </c>
      <c r="AC89" s="463">
        <f>SUM(AA89:AB89)</f>
        <v/>
      </c>
      <c r="AD89" s="463">
        <f>IF(Z89&lt;=15000,Z89*AD$5,15000*AD$5)</f>
        <v/>
      </c>
      <c r="AE89" s="463">
        <f>IF(Z89&lt;=15000,0,(Z89-15000)*AE$5)</f>
        <v/>
      </c>
      <c r="AF89" s="463">
        <f>SUM(AD89:AE89)</f>
        <v/>
      </c>
      <c r="AG89" s="463">
        <f>SUM(AF89-AC89)</f>
        <v/>
      </c>
      <c r="AH89" s="463">
        <f>IF(X89&gt;3260,IF(X89&gt;9510,(9510-3260)*AH$5,(X89-3260)*AH$5),0)</f>
        <v/>
      </c>
      <c r="AI89" s="463">
        <f>IF(X89&gt;9510,IF(X89&gt;15000,(15000-9510)*AI$5,(X89-9510)*AI$5),0)</f>
        <v/>
      </c>
      <c r="AJ89" s="463">
        <f>IF(X89&gt;15000,IF(X89&gt;20000,(20000-15000)*AJ$5,(X89-15000)*AJ$5),0)</f>
        <v/>
      </c>
      <c r="AK89" s="463">
        <f>IF(X89&gt;20000,IF(X89&gt;25000,(25000-20000)*AK$5,(X89-20000)*AK$5),0)</f>
        <v/>
      </c>
      <c r="AL89" s="463">
        <f>IF(X89&gt;25000,IF(X89&gt;30000,(30000-25000)*AL$5,(X89-25000)*AL$5),0)</f>
        <v/>
      </c>
      <c r="AM89" s="463">
        <f>IF(X89&gt;30000,(X89-30000)*AM$5,0)</f>
        <v/>
      </c>
      <c r="AN89" s="463">
        <f>SUM(AH89:AM89)</f>
        <v/>
      </c>
      <c r="AO89" s="463">
        <f>IF(Z89&gt;3260,IF(Z89&gt;9510,(9510-3260)*AO$5,(Z89-3260)*AO$5),0)</f>
        <v/>
      </c>
      <c r="AP89" s="463">
        <f>IF(Z89&gt;9510,IF(Z89&gt;15000,(15000-9510)*AP$5,(Z89-9510)*AP$5),0)</f>
        <v/>
      </c>
      <c r="AQ89" s="463">
        <f>IF(Z89&gt;15000,IF(Z89&gt;20000,(20000-15000)*AQ$5,(Z89-15000)*AQ$5),0)</f>
        <v/>
      </c>
      <c r="AR89" s="463">
        <f>IF(Z89&gt;20000,IF(Z89&gt;25000,(25000-20000)*AR$5,(Z89-20000)*AR$5),0)</f>
        <v/>
      </c>
      <c r="AS89" s="463">
        <f>IF(Z89&gt;25000,IF(Z89&gt;30000,(30000-25000)*AS$5,(Z89-25000)*AS$5),0)</f>
        <v/>
      </c>
      <c r="AT89" s="463">
        <f>IF(Z89&gt;30000,(Z89-30000)*AT$5,0)</f>
        <v/>
      </c>
      <c r="AU89" s="463">
        <f>SUM(AO89:AT89)</f>
        <v/>
      </c>
      <c r="AV89" s="463">
        <f>AU89-AN89</f>
        <v/>
      </c>
      <c r="AW89" s="463" t="n"/>
      <c r="AX89" s="463">
        <f>Y89-AG89-AV89-AW89</f>
        <v/>
      </c>
      <c r="AY89" t="inlineStr">
        <is>
          <t>TM</t>
        </is>
      </c>
    </row>
    <row r="90" ht="16.5" customHeight="1" s="235">
      <c r="B90" s="460" t="n">
        <v>85</v>
      </c>
      <c r="C90" s="461" t="inlineStr">
        <is>
          <t>0373</t>
        </is>
      </c>
      <c r="D90" s="461" t="inlineStr">
        <is>
          <t>98103122741</t>
        </is>
      </c>
      <c r="E90" s="461" t="inlineStr">
        <is>
          <t>REINIER ESTRADA VIVES</t>
        </is>
      </c>
      <c r="F90" s="461" t="inlineStr">
        <is>
          <t>V</t>
        </is>
      </c>
      <c r="G90" s="460" t="n">
        <v>0</v>
      </c>
      <c r="H90" s="460" t="n">
        <v>0</v>
      </c>
      <c r="I90" s="460" t="n">
        <v>0</v>
      </c>
      <c r="J90" s="460" t="n">
        <v>0</v>
      </c>
      <c r="K90" s="460" t="n">
        <v>0</v>
      </c>
      <c r="L90" s="460" t="n">
        <v>0</v>
      </c>
      <c r="M90" s="460" t="n">
        <v>0</v>
      </c>
      <c r="N90" s="462" t="n">
        <v>0</v>
      </c>
      <c r="O90" s="462" t="n">
        <v>0</v>
      </c>
      <c r="P90" s="462" t="n">
        <v>0</v>
      </c>
      <c r="Q90" s="463" t="n">
        <v>0</v>
      </c>
      <c r="R90" s="463" t="n">
        <v>0</v>
      </c>
      <c r="S90" s="463">
        <f>M90*R90</f>
        <v/>
      </c>
      <c r="T90" s="463">
        <f>I3/K3</f>
        <v/>
      </c>
      <c r="U90" s="463" t="n">
        <v>0</v>
      </c>
      <c r="X90" s="463" t="n">
        <v>0</v>
      </c>
      <c r="Y90" s="463">
        <f>U90</f>
        <v/>
      </c>
      <c r="Z90" s="463">
        <f>X90+Y90</f>
        <v/>
      </c>
      <c r="AA90" s="463">
        <f>IF(X90&lt;=15000,X90*AA$5,15000*AA$5)</f>
        <v/>
      </c>
      <c r="AB90" s="463">
        <f>IF(X90&lt;=15000,0,(X90-15000)*AB$5)</f>
        <v/>
      </c>
      <c r="AC90" s="463">
        <f>SUM(AA90:AB90)</f>
        <v/>
      </c>
      <c r="AD90" s="463">
        <f>IF(Z90&lt;=15000,Z90*AD$5,15000*AD$5)</f>
        <v/>
      </c>
      <c r="AE90" s="463">
        <f>IF(Z90&lt;=15000,0,(Z90-15000)*AE$5)</f>
        <v/>
      </c>
      <c r="AF90" s="463">
        <f>SUM(AD90:AE90)</f>
        <v/>
      </c>
      <c r="AG90" s="463">
        <f>SUM(AF90-AC90)</f>
        <v/>
      </c>
      <c r="AH90" s="463">
        <f>IF(X90&gt;3260,IF(X90&gt;9510,(9510-3260)*AH$5,(X90-3260)*AH$5),0)</f>
        <v/>
      </c>
      <c r="AI90" s="463">
        <f>IF(X90&gt;9510,IF(X90&gt;15000,(15000-9510)*AI$5,(X90-9510)*AI$5),0)</f>
        <v/>
      </c>
      <c r="AJ90" s="463">
        <f>IF(X90&gt;15000,IF(X90&gt;20000,(20000-15000)*AJ$5,(X90-15000)*AJ$5),0)</f>
        <v/>
      </c>
      <c r="AK90" s="463">
        <f>IF(X90&gt;20000,IF(X90&gt;25000,(25000-20000)*AK$5,(X90-20000)*AK$5),0)</f>
        <v/>
      </c>
      <c r="AL90" s="463">
        <f>IF(X90&gt;25000,IF(X90&gt;30000,(30000-25000)*AL$5,(X90-25000)*AL$5),0)</f>
        <v/>
      </c>
      <c r="AM90" s="463">
        <f>IF(X90&gt;30000,(X90-30000)*AM$5,0)</f>
        <v/>
      </c>
      <c r="AN90" s="463">
        <f>SUM(AH90:AM90)</f>
        <v/>
      </c>
      <c r="AO90" s="463">
        <f>IF(Z90&gt;3260,IF(Z90&gt;9510,(9510-3260)*AO$5,(Z90-3260)*AO$5),0)</f>
        <v/>
      </c>
      <c r="AP90" s="463">
        <f>IF(Z90&gt;9510,IF(Z90&gt;15000,(15000-9510)*AP$5,(Z90-9510)*AP$5),0)</f>
        <v/>
      </c>
      <c r="AQ90" s="463">
        <f>IF(Z90&gt;15000,IF(Z90&gt;20000,(20000-15000)*AQ$5,(Z90-15000)*AQ$5),0)</f>
        <v/>
      </c>
      <c r="AR90" s="463">
        <f>IF(Z90&gt;20000,IF(Z90&gt;25000,(25000-20000)*AR$5,(Z90-20000)*AR$5),0)</f>
        <v/>
      </c>
      <c r="AS90" s="463">
        <f>IF(Z90&gt;25000,IF(Z90&gt;30000,(30000-25000)*AS$5,(Z90-25000)*AS$5),0)</f>
        <v/>
      </c>
      <c r="AT90" s="463">
        <f>IF(Z90&gt;30000,(Z90-30000)*AT$5,0)</f>
        <v/>
      </c>
      <c r="AU90" s="463">
        <f>SUM(AO90:AT90)</f>
        <v/>
      </c>
      <c r="AV90" s="463">
        <f>AU90-AN90</f>
        <v/>
      </c>
      <c r="AW90" s="463" t="n"/>
      <c r="AX90" s="463">
        <f>Y90-AG90-AV90-AW90</f>
        <v/>
      </c>
      <c r="AY90" t="inlineStr">
        <is>
          <t>TM</t>
        </is>
      </c>
    </row>
    <row r="91" ht="16.5" customHeight="1" s="235">
      <c r="B91" s="460" t="n">
        <v>86</v>
      </c>
      <c r="C91" s="461" t="inlineStr">
        <is>
          <t>03139</t>
        </is>
      </c>
      <c r="D91" s="461" t="inlineStr">
        <is>
          <t>90031247962</t>
        </is>
      </c>
      <c r="E91" s="461" t="inlineStr">
        <is>
          <t>ALDO  OLIVEROS  CRUZ</t>
        </is>
      </c>
      <c r="F91" s="461" t="inlineStr">
        <is>
          <t>X</t>
        </is>
      </c>
      <c r="G91" s="460" t="n">
        <v>194</v>
      </c>
      <c r="H91" s="460" t="n">
        <v>7023.08</v>
      </c>
      <c r="I91" s="460" t="n">
        <v>193</v>
      </c>
      <c r="J91" s="460" t="n">
        <v>7310.18</v>
      </c>
      <c r="K91" s="460" t="n">
        <v>176</v>
      </c>
      <c r="L91" s="460" t="n">
        <v>6371.46</v>
      </c>
      <c r="M91" s="460" t="n">
        <v>6901.57</v>
      </c>
      <c r="N91" s="462" t="n">
        <v>4</v>
      </c>
      <c r="O91" s="462" t="n">
        <v>4</v>
      </c>
      <c r="P91" s="462" t="n">
        <v>4</v>
      </c>
      <c r="Q91" s="463" t="n">
        <v>4</v>
      </c>
      <c r="R91" s="463" t="n">
        <v>4</v>
      </c>
      <c r="S91" s="463">
        <f>M91*R91</f>
        <v/>
      </c>
      <c r="T91" s="463">
        <f>I3/K3</f>
        <v/>
      </c>
      <c r="U91" s="463" t="n">
        <v>127959.07</v>
      </c>
      <c r="X91" s="463" t="n">
        <v>12530.1</v>
      </c>
      <c r="Y91" s="463">
        <f>U91</f>
        <v/>
      </c>
      <c r="Z91" s="463">
        <f>X91+Y91</f>
        <v/>
      </c>
      <c r="AA91" s="463">
        <f>IF(X91&lt;=15000,X91*AA$5,15000*AA$5)</f>
        <v/>
      </c>
      <c r="AB91" s="463">
        <f>IF(X91&lt;=15000,0,(X91-15000)*AB$5)</f>
        <v/>
      </c>
      <c r="AC91" s="463">
        <f>SUM(AA91:AB91)</f>
        <v/>
      </c>
      <c r="AD91" s="463">
        <f>IF(Z91&lt;=15000,Z91*AD$5,15000*AD$5)</f>
        <v/>
      </c>
      <c r="AE91" s="463">
        <f>IF(Z91&lt;=15000,0,(Z91-15000)*AE$5)</f>
        <v/>
      </c>
      <c r="AF91" s="463">
        <f>SUM(AD91:AE91)</f>
        <v/>
      </c>
      <c r="AG91" s="463">
        <f>SUM(AF91-AC91)</f>
        <v/>
      </c>
      <c r="AH91" s="463">
        <f>IF(X91&gt;3260,IF(X91&gt;9510,(9510-3260)*AH$5,(X91-3260)*AH$5),0)</f>
        <v/>
      </c>
      <c r="AI91" s="463">
        <f>IF(X91&gt;9510,IF(X91&gt;15000,(15000-9510)*AI$5,(X91-9510)*AI$5),0)</f>
        <v/>
      </c>
      <c r="AJ91" s="463">
        <f>IF(X91&gt;15000,IF(X91&gt;20000,(20000-15000)*AJ$5,(X91-15000)*AJ$5),0)</f>
        <v/>
      </c>
      <c r="AK91" s="463">
        <f>IF(X91&gt;20000,IF(X91&gt;25000,(25000-20000)*AK$5,(X91-20000)*AK$5),0)</f>
        <v/>
      </c>
      <c r="AL91" s="463">
        <f>IF(X91&gt;25000,IF(X91&gt;30000,(30000-25000)*AL$5,(X91-25000)*AL$5),0)</f>
        <v/>
      </c>
      <c r="AM91" s="463">
        <f>IF(X91&gt;30000,(X91-30000)*AM$5,0)</f>
        <v/>
      </c>
      <c r="AN91" s="463">
        <f>SUM(AH91:AM91)</f>
        <v/>
      </c>
      <c r="AO91" s="463">
        <f>IF(Z91&gt;3260,IF(Z91&gt;9510,(9510-3260)*AO$5,(Z91-3260)*AO$5),0)</f>
        <v/>
      </c>
      <c r="AP91" s="463">
        <f>IF(Z91&gt;9510,IF(Z91&gt;15000,(15000-9510)*AP$5,(Z91-9510)*AP$5),0)</f>
        <v/>
      </c>
      <c r="AQ91" s="463">
        <f>IF(Z91&gt;15000,IF(Z91&gt;20000,(20000-15000)*AQ$5,(Z91-15000)*AQ$5),0)</f>
        <v/>
      </c>
      <c r="AR91" s="463">
        <f>IF(Z91&gt;20000,IF(Z91&gt;25000,(25000-20000)*AR$5,(Z91-20000)*AR$5),0)</f>
        <v/>
      </c>
      <c r="AS91" s="463">
        <f>IF(Z91&gt;25000,IF(Z91&gt;30000,(30000-25000)*AS$5,(Z91-25000)*AS$5),0)</f>
        <v/>
      </c>
      <c r="AT91" s="463">
        <f>IF(Z91&gt;30000,(Z91-30000)*AT$5,0)</f>
        <v/>
      </c>
      <c r="AU91" s="463">
        <f>SUM(AO91:AT91)</f>
        <v/>
      </c>
      <c r="AV91" s="463">
        <f>AU91-AN91</f>
        <v/>
      </c>
      <c r="AW91" s="463" t="n"/>
      <c r="AX91" s="463">
        <f>Y91-AG91-AV91-AW91</f>
        <v/>
      </c>
      <c r="AY91" t="inlineStr">
        <is>
          <t>TM</t>
        </is>
      </c>
    </row>
    <row r="92" ht="16.5" customHeight="1" s="235">
      <c r="B92" s="460" t="n">
        <v>87</v>
      </c>
      <c r="C92" s="461" t="inlineStr">
        <is>
          <t>0397</t>
        </is>
      </c>
      <c r="D92" s="461" t="inlineStr">
        <is>
          <t>95100930889</t>
        </is>
      </c>
      <c r="E92" s="461" t="inlineStr">
        <is>
          <t>JOAQUIN MODESTO PERDOMO PEREZ</t>
        </is>
      </c>
      <c r="F92" s="461" t="inlineStr">
        <is>
          <t>V</t>
        </is>
      </c>
      <c r="G92" s="460" t="n">
        <v>0</v>
      </c>
      <c r="H92" s="460" t="n">
        <v>0</v>
      </c>
      <c r="I92" s="460" t="n">
        <v>0</v>
      </c>
      <c r="J92" s="460" t="n">
        <v>0</v>
      </c>
      <c r="K92" s="460" t="n">
        <v>0</v>
      </c>
      <c r="L92" s="460" t="n">
        <v>0</v>
      </c>
      <c r="M92" s="460" t="n">
        <v>0</v>
      </c>
      <c r="N92" s="462" t="n">
        <v>0</v>
      </c>
      <c r="O92" s="462" t="n">
        <v>0</v>
      </c>
      <c r="P92" s="462" t="n">
        <v>0</v>
      </c>
      <c r="Q92" s="463" t="n">
        <v>0</v>
      </c>
      <c r="R92" s="463" t="n">
        <v>0</v>
      </c>
      <c r="S92" s="463">
        <f>M92*R92</f>
        <v/>
      </c>
      <c r="T92" s="463">
        <f>I3/K3</f>
        <v/>
      </c>
      <c r="U92" s="463" t="n">
        <v>0</v>
      </c>
      <c r="X92" s="463" t="n">
        <v>0</v>
      </c>
      <c r="Y92" s="463">
        <f>U92</f>
        <v/>
      </c>
      <c r="Z92" s="463">
        <f>X92+Y92</f>
        <v/>
      </c>
      <c r="AA92" s="463">
        <f>IF(X92&lt;=15000,X92*AA$5,15000*AA$5)</f>
        <v/>
      </c>
      <c r="AB92" s="463">
        <f>IF(X92&lt;=15000,0,(X92-15000)*AB$5)</f>
        <v/>
      </c>
      <c r="AC92" s="463">
        <f>SUM(AA92:AB92)</f>
        <v/>
      </c>
      <c r="AD92" s="463">
        <f>IF(Z92&lt;=15000,Z92*AD$5,15000*AD$5)</f>
        <v/>
      </c>
      <c r="AE92" s="463">
        <f>IF(Z92&lt;=15000,0,(Z92-15000)*AE$5)</f>
        <v/>
      </c>
      <c r="AF92" s="463">
        <f>SUM(AD92:AE92)</f>
        <v/>
      </c>
      <c r="AG92" s="463">
        <f>SUM(AF92-AC92)</f>
        <v/>
      </c>
      <c r="AH92" s="463">
        <f>IF(X92&gt;3260,IF(X92&gt;9510,(9510-3260)*AH$5,(X92-3260)*AH$5),0)</f>
        <v/>
      </c>
      <c r="AI92" s="463">
        <f>IF(X92&gt;9510,IF(X92&gt;15000,(15000-9510)*AI$5,(X92-9510)*AI$5),0)</f>
        <v/>
      </c>
      <c r="AJ92" s="463">
        <f>IF(X92&gt;15000,IF(X92&gt;20000,(20000-15000)*AJ$5,(X92-15000)*AJ$5),0)</f>
        <v/>
      </c>
      <c r="AK92" s="463">
        <f>IF(X92&gt;20000,IF(X92&gt;25000,(25000-20000)*AK$5,(X92-20000)*AK$5),0)</f>
        <v/>
      </c>
      <c r="AL92" s="463">
        <f>IF(X92&gt;25000,IF(X92&gt;30000,(30000-25000)*AL$5,(X92-25000)*AL$5),0)</f>
        <v/>
      </c>
      <c r="AM92" s="463">
        <f>IF(X92&gt;30000,(X92-30000)*AM$5,0)</f>
        <v/>
      </c>
      <c r="AN92" s="463">
        <f>SUM(AH92:AM92)</f>
        <v/>
      </c>
      <c r="AO92" s="463">
        <f>IF(Z92&gt;3260,IF(Z92&gt;9510,(9510-3260)*AO$5,(Z92-3260)*AO$5),0)</f>
        <v/>
      </c>
      <c r="AP92" s="463">
        <f>IF(Z92&gt;9510,IF(Z92&gt;15000,(15000-9510)*AP$5,(Z92-9510)*AP$5),0)</f>
        <v/>
      </c>
      <c r="AQ92" s="463">
        <f>IF(Z92&gt;15000,IF(Z92&gt;20000,(20000-15000)*AQ$5,(Z92-15000)*AQ$5),0)</f>
        <v/>
      </c>
      <c r="AR92" s="463">
        <f>IF(Z92&gt;20000,IF(Z92&gt;25000,(25000-20000)*AR$5,(Z92-20000)*AR$5),0)</f>
        <v/>
      </c>
      <c r="AS92" s="463">
        <f>IF(Z92&gt;25000,IF(Z92&gt;30000,(30000-25000)*AS$5,(Z92-25000)*AS$5),0)</f>
        <v/>
      </c>
      <c r="AT92" s="463">
        <f>IF(Z92&gt;30000,(Z92-30000)*AT$5,0)</f>
        <v/>
      </c>
      <c r="AU92" s="463">
        <f>SUM(AO92:AT92)</f>
        <v/>
      </c>
      <c r="AV92" s="463">
        <f>AU92-AN92</f>
        <v/>
      </c>
      <c r="AW92" s="463" t="n"/>
      <c r="AX92" s="463">
        <f>Y92-AG92-AV92-AW92</f>
        <v/>
      </c>
      <c r="AY92" t="inlineStr">
        <is>
          <t>TM</t>
        </is>
      </c>
    </row>
    <row r="93" ht="16.5" customHeight="1" s="235">
      <c r="B93" s="460" t="n">
        <v>88</v>
      </c>
      <c r="C93" s="461" t="inlineStr">
        <is>
          <t>0349</t>
        </is>
      </c>
      <c r="D93" s="461" t="inlineStr">
        <is>
          <t>50062408808</t>
        </is>
      </c>
      <c r="E93" s="461" t="inlineStr">
        <is>
          <t>JUAN DE LEÓN  CARMENATY</t>
        </is>
      </c>
      <c r="F93" s="461" t="inlineStr">
        <is>
          <t>II</t>
        </is>
      </c>
      <c r="G93" s="460" t="n">
        <v>80.5</v>
      </c>
      <c r="H93" s="460" t="n">
        <v>4023.43</v>
      </c>
      <c r="I93" s="460" t="n">
        <v>194</v>
      </c>
      <c r="J93" s="460" t="n">
        <v>4904.27</v>
      </c>
      <c r="K93" s="460" t="n">
        <v>192</v>
      </c>
      <c r="L93" s="460" t="n">
        <v>4525.12</v>
      </c>
      <c r="M93" s="460" t="n">
        <v>4484.27</v>
      </c>
      <c r="N93" s="462" t="n">
        <v>4</v>
      </c>
      <c r="O93" s="462" t="n">
        <v>4</v>
      </c>
      <c r="P93" s="462" t="n">
        <v>4</v>
      </c>
      <c r="Q93" s="463" t="n">
        <v>4</v>
      </c>
      <c r="R93" s="463" t="n">
        <v>4</v>
      </c>
      <c r="S93" s="463">
        <f>M93*R93</f>
        <v/>
      </c>
      <c r="T93" s="463">
        <f>I3/K3</f>
        <v/>
      </c>
      <c r="U93" s="463" t="n">
        <v>83140.96000000001</v>
      </c>
      <c r="X93" s="463" t="n">
        <v>4525.12</v>
      </c>
      <c r="Y93" s="463">
        <f>U93</f>
        <v/>
      </c>
      <c r="Z93" s="463">
        <f>X93+Y93</f>
        <v/>
      </c>
      <c r="AA93" s="463">
        <f>IF(X93&lt;=15000,X93*AA$5,15000*AA$5)</f>
        <v/>
      </c>
      <c r="AB93" s="463">
        <f>IF(X93&lt;=15000,0,(X93-15000)*AB$5)</f>
        <v/>
      </c>
      <c r="AC93" s="463">
        <f>SUM(AA93:AB93)</f>
        <v/>
      </c>
      <c r="AD93" s="463">
        <f>IF(Z93&lt;=15000,Z93*AD$5,15000*AD$5)</f>
        <v/>
      </c>
      <c r="AE93" s="463">
        <f>IF(Z93&lt;=15000,0,(Z93-15000)*AE$5)</f>
        <v/>
      </c>
      <c r="AF93" s="463">
        <f>SUM(AD93:AE93)</f>
        <v/>
      </c>
      <c r="AG93" s="463">
        <f>SUM(AF93-AC93)</f>
        <v/>
      </c>
      <c r="AH93" s="463">
        <f>IF(X93&gt;3260,IF(X93&gt;9510,(9510-3260)*AH$5,(X93-3260)*AH$5),0)</f>
        <v/>
      </c>
      <c r="AI93" s="463">
        <f>IF(X93&gt;9510,IF(X93&gt;15000,(15000-9510)*AI$5,(X93-9510)*AI$5),0)</f>
        <v/>
      </c>
      <c r="AJ93" s="463">
        <f>IF(X93&gt;15000,IF(X93&gt;20000,(20000-15000)*AJ$5,(X93-15000)*AJ$5),0)</f>
        <v/>
      </c>
      <c r="AK93" s="463">
        <f>IF(X93&gt;20000,IF(X93&gt;25000,(25000-20000)*AK$5,(X93-20000)*AK$5),0)</f>
        <v/>
      </c>
      <c r="AL93" s="463">
        <f>IF(X93&gt;25000,IF(X93&gt;30000,(30000-25000)*AL$5,(X93-25000)*AL$5),0)</f>
        <v/>
      </c>
      <c r="AM93" s="463">
        <f>IF(X93&gt;30000,(X93-30000)*AM$5,0)</f>
        <v/>
      </c>
      <c r="AN93" s="463">
        <f>SUM(AH93:AM93)</f>
        <v/>
      </c>
      <c r="AO93" s="463">
        <f>IF(Z93&gt;3260,IF(Z93&gt;9510,(9510-3260)*AO$5,(Z93-3260)*AO$5),0)</f>
        <v/>
      </c>
      <c r="AP93" s="463">
        <f>IF(Z93&gt;9510,IF(Z93&gt;15000,(15000-9510)*AP$5,(Z93-9510)*AP$5),0)</f>
        <v/>
      </c>
      <c r="AQ93" s="463">
        <f>IF(Z93&gt;15000,IF(Z93&gt;20000,(20000-15000)*AQ$5,(Z93-15000)*AQ$5),0)</f>
        <v/>
      </c>
      <c r="AR93" s="463">
        <f>IF(Z93&gt;20000,IF(Z93&gt;25000,(25000-20000)*AR$5,(Z93-20000)*AR$5),0)</f>
        <v/>
      </c>
      <c r="AS93" s="463">
        <f>IF(Z93&gt;25000,IF(Z93&gt;30000,(30000-25000)*AS$5,(Z93-25000)*AS$5),0)</f>
        <v/>
      </c>
      <c r="AT93" s="463">
        <f>IF(Z93&gt;30000,(Z93-30000)*AT$5,0)</f>
        <v/>
      </c>
      <c r="AU93" s="463">
        <f>SUM(AO93:AT93)</f>
        <v/>
      </c>
      <c r="AV93" s="463">
        <f>AU93-AN93</f>
        <v/>
      </c>
      <c r="AW93" s="463" t="n"/>
      <c r="AX93" s="463">
        <f>Y93-AG93-AV93-AW93</f>
        <v/>
      </c>
      <c r="AY93" t="inlineStr">
        <is>
          <t>TM</t>
        </is>
      </c>
    </row>
    <row r="94" ht="16.5" customHeight="1" s="235">
      <c r="B94" s="460" t="n">
        <v>89</v>
      </c>
      <c r="C94" s="461" t="inlineStr">
        <is>
          <t>0005</t>
        </is>
      </c>
      <c r="D94" s="461" t="inlineStr">
        <is>
          <t>59081110669</t>
        </is>
      </c>
      <c r="E94" s="461" t="inlineStr">
        <is>
          <t>IBRAHIN FERRER  DE LA ROSA</t>
        </is>
      </c>
      <c r="F94" s="461" t="inlineStr">
        <is>
          <t>II</t>
        </is>
      </c>
      <c r="G94" s="460" t="n">
        <v>144</v>
      </c>
      <c r="H94" s="460" t="n">
        <v>5307.55</v>
      </c>
      <c r="I94" s="460" t="n">
        <v>0</v>
      </c>
      <c r="J94" s="460" t="n">
        <v>1231.86</v>
      </c>
      <c r="K94" s="460" t="n">
        <v>88</v>
      </c>
      <c r="L94" s="460" t="n">
        <v>2069.83</v>
      </c>
      <c r="M94" s="460" t="n">
        <v>2869.75</v>
      </c>
      <c r="N94" s="462" t="n">
        <v>4</v>
      </c>
      <c r="O94" s="462" t="n">
        <v>4</v>
      </c>
      <c r="P94" s="462" t="n">
        <v>4</v>
      </c>
      <c r="Q94" s="463" t="n">
        <v>4</v>
      </c>
      <c r="R94" s="463" t="n">
        <v>4</v>
      </c>
      <c r="S94" s="463">
        <f>M94*R94</f>
        <v/>
      </c>
      <c r="T94" s="463">
        <f>I3/K3</f>
        <v/>
      </c>
      <c r="U94" s="463" t="n">
        <v>53206.72</v>
      </c>
      <c r="X94" s="463" t="n">
        <v>2069.83</v>
      </c>
      <c r="Y94" s="463">
        <f>U94</f>
        <v/>
      </c>
      <c r="Z94" s="463">
        <f>X94+Y94</f>
        <v/>
      </c>
      <c r="AA94" s="463">
        <f>IF(X94&lt;=15000,X94*AA$5,15000*AA$5)</f>
        <v/>
      </c>
      <c r="AB94" s="463">
        <f>IF(X94&lt;=15000,0,(X94-15000)*AB$5)</f>
        <v/>
      </c>
      <c r="AC94" s="463">
        <f>SUM(AA94:AB94)</f>
        <v/>
      </c>
      <c r="AD94" s="463">
        <f>IF(Z94&lt;=15000,Z94*AD$5,15000*AD$5)</f>
        <v/>
      </c>
      <c r="AE94" s="463">
        <f>IF(Z94&lt;=15000,0,(Z94-15000)*AE$5)</f>
        <v/>
      </c>
      <c r="AF94" s="463">
        <f>SUM(AD94:AE94)</f>
        <v/>
      </c>
      <c r="AG94" s="463">
        <f>SUM(AF94-AC94)</f>
        <v/>
      </c>
      <c r="AH94" s="463">
        <f>IF(X94&gt;3260,IF(X94&gt;9510,(9510-3260)*AH$5,(X94-3260)*AH$5),0)</f>
        <v/>
      </c>
      <c r="AI94" s="463">
        <f>IF(X94&gt;9510,IF(X94&gt;15000,(15000-9510)*AI$5,(X94-9510)*AI$5),0)</f>
        <v/>
      </c>
      <c r="AJ94" s="463">
        <f>IF(X94&gt;15000,IF(X94&gt;20000,(20000-15000)*AJ$5,(X94-15000)*AJ$5),0)</f>
        <v/>
      </c>
      <c r="AK94" s="463">
        <f>IF(X94&gt;20000,IF(X94&gt;25000,(25000-20000)*AK$5,(X94-20000)*AK$5),0)</f>
        <v/>
      </c>
      <c r="AL94" s="463">
        <f>IF(X94&gt;25000,IF(X94&gt;30000,(30000-25000)*AL$5,(X94-25000)*AL$5),0)</f>
        <v/>
      </c>
      <c r="AM94" s="463">
        <f>IF(X94&gt;30000,(X94-30000)*AM$5,0)</f>
        <v/>
      </c>
      <c r="AN94" s="463">
        <f>SUM(AH94:AM94)</f>
        <v/>
      </c>
      <c r="AO94" s="463">
        <f>IF(Z94&gt;3260,IF(Z94&gt;9510,(9510-3260)*AO$5,(Z94-3260)*AO$5),0)</f>
        <v/>
      </c>
      <c r="AP94" s="463">
        <f>IF(Z94&gt;9510,IF(Z94&gt;15000,(15000-9510)*AP$5,(Z94-9510)*AP$5),0)</f>
        <v/>
      </c>
      <c r="AQ94" s="463">
        <f>IF(Z94&gt;15000,IF(Z94&gt;20000,(20000-15000)*AQ$5,(Z94-15000)*AQ$5),0)</f>
        <v/>
      </c>
      <c r="AR94" s="463">
        <f>IF(Z94&gt;20000,IF(Z94&gt;25000,(25000-20000)*AR$5,(Z94-20000)*AR$5),0)</f>
        <v/>
      </c>
      <c r="AS94" s="463">
        <f>IF(Z94&gt;25000,IF(Z94&gt;30000,(30000-25000)*AS$5,(Z94-25000)*AS$5),0)</f>
        <v/>
      </c>
      <c r="AT94" s="463">
        <f>IF(Z94&gt;30000,(Z94-30000)*AT$5,0)</f>
        <v/>
      </c>
      <c r="AU94" s="463">
        <f>SUM(AO94:AT94)</f>
        <v/>
      </c>
      <c r="AV94" s="463">
        <f>AU94-AN94</f>
        <v/>
      </c>
      <c r="AW94" s="463" t="n"/>
      <c r="AX94" s="463">
        <f>Y94-AG94-AV94-AW94</f>
        <v/>
      </c>
      <c r="AY94" t="inlineStr">
        <is>
          <t>TM</t>
        </is>
      </c>
    </row>
    <row r="95" ht="16.5" customHeight="1" s="235">
      <c r="B95" s="460" t="n">
        <v>90</v>
      </c>
      <c r="C95" s="461" t="inlineStr">
        <is>
          <t>0291</t>
        </is>
      </c>
      <c r="D95" s="461" t="inlineStr">
        <is>
          <t>76112702407</t>
        </is>
      </c>
      <c r="E95" s="461" t="inlineStr">
        <is>
          <t>WILLIAN RODRÍGUEZ VELIZ</t>
        </is>
      </c>
      <c r="F95" s="461" t="inlineStr">
        <is>
          <t>II</t>
        </is>
      </c>
      <c r="G95" s="460" t="n">
        <v>192</v>
      </c>
      <c r="H95" s="460" t="n">
        <v>4525.12</v>
      </c>
      <c r="I95" s="460" t="n">
        <v>184</v>
      </c>
      <c r="J95" s="460" t="n">
        <v>4332.39</v>
      </c>
      <c r="K95" s="460" t="n">
        <v>176</v>
      </c>
      <c r="L95" s="460" t="n">
        <v>4152.21</v>
      </c>
      <c r="M95" s="460" t="n">
        <v>4336.57</v>
      </c>
      <c r="N95" s="462" t="n">
        <v>4</v>
      </c>
      <c r="O95" s="462" t="n">
        <v>4</v>
      </c>
      <c r="P95" s="462" t="n">
        <v>4</v>
      </c>
      <c r="Q95" s="463" t="n">
        <v>4</v>
      </c>
      <c r="R95" s="463" t="n">
        <v>4</v>
      </c>
      <c r="S95" s="463">
        <f>M95*R95</f>
        <v/>
      </c>
      <c r="T95" s="463">
        <f>I3/K3</f>
        <v/>
      </c>
      <c r="U95" s="463" t="n">
        <v>80402.52</v>
      </c>
      <c r="X95" s="463" t="n">
        <v>4152.21</v>
      </c>
      <c r="Y95" s="463">
        <f>U95</f>
        <v/>
      </c>
      <c r="Z95" s="463">
        <f>X95+Y95</f>
        <v/>
      </c>
      <c r="AA95" s="463">
        <f>IF(X95&lt;=15000,X95*AA$5,15000*AA$5)</f>
        <v/>
      </c>
      <c r="AB95" s="463">
        <f>IF(X95&lt;=15000,0,(X95-15000)*AB$5)</f>
        <v/>
      </c>
      <c r="AC95" s="463">
        <f>SUM(AA95:AB95)</f>
        <v/>
      </c>
      <c r="AD95" s="463">
        <f>IF(Z95&lt;=15000,Z95*AD$5,15000*AD$5)</f>
        <v/>
      </c>
      <c r="AE95" s="463">
        <f>IF(Z95&lt;=15000,0,(Z95-15000)*AE$5)</f>
        <v/>
      </c>
      <c r="AF95" s="463">
        <f>SUM(AD95:AE95)</f>
        <v/>
      </c>
      <c r="AG95" s="463">
        <f>SUM(AF95-AC95)</f>
        <v/>
      </c>
      <c r="AH95" s="463">
        <f>IF(X95&gt;3260,IF(X95&gt;9510,(9510-3260)*AH$5,(X95-3260)*AH$5),0)</f>
        <v/>
      </c>
      <c r="AI95" s="463">
        <f>IF(X95&gt;9510,IF(X95&gt;15000,(15000-9510)*AI$5,(X95-9510)*AI$5),0)</f>
        <v/>
      </c>
      <c r="AJ95" s="463">
        <f>IF(X95&gt;15000,IF(X95&gt;20000,(20000-15000)*AJ$5,(X95-15000)*AJ$5),0)</f>
        <v/>
      </c>
      <c r="AK95" s="463">
        <f>IF(X95&gt;20000,IF(X95&gt;25000,(25000-20000)*AK$5,(X95-20000)*AK$5),0)</f>
        <v/>
      </c>
      <c r="AL95" s="463">
        <f>IF(X95&gt;25000,IF(X95&gt;30000,(30000-25000)*AL$5,(X95-25000)*AL$5),0)</f>
        <v/>
      </c>
      <c r="AM95" s="463">
        <f>IF(X95&gt;30000,(X95-30000)*AM$5,0)</f>
        <v/>
      </c>
      <c r="AN95" s="463">
        <f>SUM(AH95:AM95)</f>
        <v/>
      </c>
      <c r="AO95" s="463">
        <f>IF(Z95&gt;3260,IF(Z95&gt;9510,(9510-3260)*AO$5,(Z95-3260)*AO$5),0)</f>
        <v/>
      </c>
      <c r="AP95" s="463">
        <f>IF(Z95&gt;9510,IF(Z95&gt;15000,(15000-9510)*AP$5,(Z95-9510)*AP$5),0)</f>
        <v/>
      </c>
      <c r="AQ95" s="463">
        <f>IF(Z95&gt;15000,IF(Z95&gt;20000,(20000-15000)*AQ$5,(Z95-15000)*AQ$5),0)</f>
        <v/>
      </c>
      <c r="AR95" s="463">
        <f>IF(Z95&gt;20000,IF(Z95&gt;25000,(25000-20000)*AR$5,(Z95-20000)*AR$5),0)</f>
        <v/>
      </c>
      <c r="AS95" s="463">
        <f>IF(Z95&gt;25000,IF(Z95&gt;30000,(30000-25000)*AS$5,(Z95-25000)*AS$5),0)</f>
        <v/>
      </c>
      <c r="AT95" s="463">
        <f>IF(Z95&gt;30000,(Z95-30000)*AT$5,0)</f>
        <v/>
      </c>
      <c r="AU95" s="463">
        <f>SUM(AO95:AT95)</f>
        <v/>
      </c>
      <c r="AV95" s="463">
        <f>AU95-AN95</f>
        <v/>
      </c>
      <c r="AW95" s="463" t="n"/>
      <c r="AX95" s="463">
        <f>Y95-AG95-AV95-AW95</f>
        <v/>
      </c>
      <c r="AY95" t="inlineStr">
        <is>
          <t>TM</t>
        </is>
      </c>
    </row>
    <row r="96" ht="16.5" customHeight="1" s="235">
      <c r="B96" s="460" t="n">
        <v>91</v>
      </c>
      <c r="C96" s="461" t="inlineStr">
        <is>
          <t>0013</t>
        </is>
      </c>
      <c r="D96" s="461" t="inlineStr">
        <is>
          <t>68092903503</t>
        </is>
      </c>
      <c r="E96" s="461" t="inlineStr">
        <is>
          <t>MIGUEL VALLE  ÁLVAREZ</t>
        </is>
      </c>
      <c r="F96" s="461" t="inlineStr">
        <is>
          <t>II</t>
        </is>
      </c>
      <c r="G96" s="460" t="n">
        <v>168</v>
      </c>
      <c r="H96" s="460" t="n">
        <v>3959.48</v>
      </c>
      <c r="I96" s="460" t="n">
        <v>96</v>
      </c>
      <c r="J96" s="460" t="n">
        <v>4712.42</v>
      </c>
      <c r="K96" s="460" t="n">
        <v>198</v>
      </c>
      <c r="L96" s="460" t="n">
        <v>4625.63</v>
      </c>
      <c r="M96" s="460" t="n">
        <v>4432.51</v>
      </c>
      <c r="N96" s="462" t="n">
        <v>4</v>
      </c>
      <c r="O96" s="462" t="n">
        <v>4</v>
      </c>
      <c r="P96" s="462" t="n">
        <v>4</v>
      </c>
      <c r="Q96" s="463" t="n">
        <v>4</v>
      </c>
      <c r="R96" s="463" t="n">
        <v>4</v>
      </c>
      <c r="S96" s="463">
        <f>M96*R96</f>
        <v/>
      </c>
      <c r="T96" s="463">
        <f>I3/K3</f>
        <v/>
      </c>
      <c r="U96" s="463" t="n">
        <v>82181.24000000001</v>
      </c>
      <c r="X96" s="463" t="n">
        <v>4625.63</v>
      </c>
      <c r="Y96" s="463">
        <f>U96</f>
        <v/>
      </c>
      <c r="Z96" s="463">
        <f>X96+Y96</f>
        <v/>
      </c>
      <c r="AA96" s="463">
        <f>IF(X96&lt;=15000,X96*AA$5,15000*AA$5)</f>
        <v/>
      </c>
      <c r="AB96" s="463">
        <f>IF(X96&lt;=15000,0,(X96-15000)*AB$5)</f>
        <v/>
      </c>
      <c r="AC96" s="463">
        <f>SUM(AA96:AB96)</f>
        <v/>
      </c>
      <c r="AD96" s="463">
        <f>IF(Z96&lt;=15000,Z96*AD$5,15000*AD$5)</f>
        <v/>
      </c>
      <c r="AE96" s="463">
        <f>IF(Z96&lt;=15000,0,(Z96-15000)*AE$5)</f>
        <v/>
      </c>
      <c r="AF96" s="463">
        <f>SUM(AD96:AE96)</f>
        <v/>
      </c>
      <c r="AG96" s="463">
        <f>SUM(AF96-AC96)</f>
        <v/>
      </c>
      <c r="AH96" s="463">
        <f>IF(X96&gt;3260,IF(X96&gt;9510,(9510-3260)*AH$5,(X96-3260)*AH$5),0)</f>
        <v/>
      </c>
      <c r="AI96" s="463">
        <f>IF(X96&gt;9510,IF(X96&gt;15000,(15000-9510)*AI$5,(X96-9510)*AI$5),0)</f>
        <v/>
      </c>
      <c r="AJ96" s="463">
        <f>IF(X96&gt;15000,IF(X96&gt;20000,(20000-15000)*AJ$5,(X96-15000)*AJ$5),0)</f>
        <v/>
      </c>
      <c r="AK96" s="463">
        <f>IF(X96&gt;20000,IF(X96&gt;25000,(25000-20000)*AK$5,(X96-20000)*AK$5),0)</f>
        <v/>
      </c>
      <c r="AL96" s="463">
        <f>IF(X96&gt;25000,IF(X96&gt;30000,(30000-25000)*AL$5,(X96-25000)*AL$5),0)</f>
        <v/>
      </c>
      <c r="AM96" s="463">
        <f>IF(X96&gt;30000,(X96-30000)*AM$5,0)</f>
        <v/>
      </c>
      <c r="AN96" s="463">
        <f>SUM(AH96:AM96)</f>
        <v/>
      </c>
      <c r="AO96" s="463">
        <f>IF(Z96&gt;3260,IF(Z96&gt;9510,(9510-3260)*AO$5,(Z96-3260)*AO$5),0)</f>
        <v/>
      </c>
      <c r="AP96" s="463">
        <f>IF(Z96&gt;9510,IF(Z96&gt;15000,(15000-9510)*AP$5,(Z96-9510)*AP$5),0)</f>
        <v/>
      </c>
      <c r="AQ96" s="463">
        <f>IF(Z96&gt;15000,IF(Z96&gt;20000,(20000-15000)*AQ$5,(Z96-15000)*AQ$5),0)</f>
        <v/>
      </c>
      <c r="AR96" s="463">
        <f>IF(Z96&gt;20000,IF(Z96&gt;25000,(25000-20000)*AR$5,(Z96-20000)*AR$5),0)</f>
        <v/>
      </c>
      <c r="AS96" s="463">
        <f>IF(Z96&gt;25000,IF(Z96&gt;30000,(30000-25000)*AS$5,(Z96-25000)*AS$5),0)</f>
        <v/>
      </c>
      <c r="AT96" s="463">
        <f>IF(Z96&gt;30000,(Z96-30000)*AT$5,0)</f>
        <v/>
      </c>
      <c r="AU96" s="463">
        <f>SUM(AO96:AT96)</f>
        <v/>
      </c>
      <c r="AV96" s="463">
        <f>AU96-AN96</f>
        <v/>
      </c>
      <c r="AW96" s="463" t="n"/>
      <c r="AX96" s="463">
        <f>Y96-AG96-AV96-AW96</f>
        <v/>
      </c>
      <c r="AY96" t="inlineStr">
        <is>
          <t>TM</t>
        </is>
      </c>
    </row>
    <row r="97" ht="16.5" customHeight="1" s="235">
      <c r="B97" s="460" t="n">
        <v>92</v>
      </c>
      <c r="C97" s="461" t="inlineStr">
        <is>
          <t>03144</t>
        </is>
      </c>
      <c r="D97" s="461" t="inlineStr">
        <is>
          <t>97040407386</t>
        </is>
      </c>
      <c r="E97" s="461" t="inlineStr">
        <is>
          <t>LAZARO YORDAN VALDES BRUNET</t>
        </is>
      </c>
      <c r="F97" s="461" t="inlineStr">
        <is>
          <t>V</t>
        </is>
      </c>
      <c r="G97" s="460" t="n">
        <v>123</v>
      </c>
      <c r="H97" s="460" t="n">
        <v>3549.32</v>
      </c>
      <c r="I97" s="460" t="n">
        <v>193</v>
      </c>
      <c r="J97" s="460" t="n">
        <v>5811.72</v>
      </c>
      <c r="K97" s="460" t="n">
        <v>44</v>
      </c>
      <c r="L97" s="460" t="n">
        <v>1269.67</v>
      </c>
      <c r="M97" s="460" t="n">
        <v>3543.57</v>
      </c>
      <c r="N97" s="462" t="n">
        <v>4</v>
      </c>
      <c r="O97" s="462" t="n">
        <v>4</v>
      </c>
      <c r="P97" s="462" t="n">
        <v>3</v>
      </c>
      <c r="Q97" s="463" t="n">
        <v>3.666666666666667</v>
      </c>
      <c r="R97" s="463" t="n">
        <v>3.666666666666667</v>
      </c>
      <c r="S97" s="463">
        <f>M97*R97</f>
        <v/>
      </c>
      <c r="T97" s="463">
        <f>I3/K3</f>
        <v/>
      </c>
      <c r="U97" s="463" t="n">
        <v>60224.81</v>
      </c>
      <c r="X97" s="463" t="n">
        <v>946.48</v>
      </c>
      <c r="Y97" s="463">
        <f>U97</f>
        <v/>
      </c>
      <c r="Z97" s="463">
        <f>X97+Y97</f>
        <v/>
      </c>
      <c r="AA97" s="463">
        <f>IF(X97&lt;=15000,X97*AA$5,15000*AA$5)</f>
        <v/>
      </c>
      <c r="AB97" s="463">
        <f>IF(X97&lt;=15000,0,(X97-15000)*AB$5)</f>
        <v/>
      </c>
      <c r="AC97" s="463">
        <f>SUM(AA97:AB97)</f>
        <v/>
      </c>
      <c r="AD97" s="463">
        <f>IF(Z97&lt;=15000,Z97*AD$5,15000*AD$5)</f>
        <v/>
      </c>
      <c r="AE97" s="463">
        <f>IF(Z97&lt;=15000,0,(Z97-15000)*AE$5)</f>
        <v/>
      </c>
      <c r="AF97" s="463">
        <f>SUM(AD97:AE97)</f>
        <v/>
      </c>
      <c r="AG97" s="463">
        <f>SUM(AF97-AC97)</f>
        <v/>
      </c>
      <c r="AH97" s="463">
        <f>IF(X97&gt;3260,IF(X97&gt;9510,(9510-3260)*AH$5,(X97-3260)*AH$5),0)</f>
        <v/>
      </c>
      <c r="AI97" s="463">
        <f>IF(X97&gt;9510,IF(X97&gt;15000,(15000-9510)*AI$5,(X97-9510)*AI$5),0)</f>
        <v/>
      </c>
      <c r="AJ97" s="463">
        <f>IF(X97&gt;15000,IF(X97&gt;20000,(20000-15000)*AJ$5,(X97-15000)*AJ$5),0)</f>
        <v/>
      </c>
      <c r="AK97" s="463">
        <f>IF(X97&gt;20000,IF(X97&gt;25000,(25000-20000)*AK$5,(X97-20000)*AK$5),0)</f>
        <v/>
      </c>
      <c r="AL97" s="463">
        <f>IF(X97&gt;25000,IF(X97&gt;30000,(30000-25000)*AL$5,(X97-25000)*AL$5),0)</f>
        <v/>
      </c>
      <c r="AM97" s="463">
        <f>IF(X97&gt;30000,(X97-30000)*AM$5,0)</f>
        <v/>
      </c>
      <c r="AN97" s="463">
        <f>SUM(AH97:AM97)</f>
        <v/>
      </c>
      <c r="AO97" s="463">
        <f>IF(Z97&gt;3260,IF(Z97&gt;9510,(9510-3260)*AO$5,(Z97-3260)*AO$5),0)</f>
        <v/>
      </c>
      <c r="AP97" s="463">
        <f>IF(Z97&gt;9510,IF(Z97&gt;15000,(15000-9510)*AP$5,(Z97-9510)*AP$5),0)</f>
        <v/>
      </c>
      <c r="AQ97" s="463">
        <f>IF(Z97&gt;15000,IF(Z97&gt;20000,(20000-15000)*AQ$5,(Z97-15000)*AQ$5),0)</f>
        <v/>
      </c>
      <c r="AR97" s="463">
        <f>IF(Z97&gt;20000,IF(Z97&gt;25000,(25000-20000)*AR$5,(Z97-20000)*AR$5),0)</f>
        <v/>
      </c>
      <c r="AS97" s="463">
        <f>IF(Z97&gt;25000,IF(Z97&gt;30000,(30000-25000)*AS$5,(Z97-25000)*AS$5),0)</f>
        <v/>
      </c>
      <c r="AT97" s="463">
        <f>IF(Z97&gt;30000,(Z97-30000)*AT$5,0)</f>
        <v/>
      </c>
      <c r="AU97" s="463">
        <f>SUM(AO97:AT97)</f>
        <v/>
      </c>
      <c r="AV97" s="463">
        <f>AU97-AN97</f>
        <v/>
      </c>
      <c r="AW97" s="463" t="n"/>
      <c r="AX97" s="463">
        <f>Y97-AG97-AV97-AW97</f>
        <v/>
      </c>
      <c r="AY97" t="inlineStr">
        <is>
          <t>TM</t>
        </is>
      </c>
    </row>
    <row r="98" ht="16.5" customHeight="1" s="235">
      <c r="B98" s="460" t="n">
        <v>93</v>
      </c>
      <c r="C98" s="461" t="inlineStr">
        <is>
          <t>03146</t>
        </is>
      </c>
      <c r="D98" s="461" t="inlineStr">
        <is>
          <t>02101267468</t>
        </is>
      </c>
      <c r="E98" s="461" t="inlineStr">
        <is>
          <t>CARLOS WILFREDO AROZARENA CORTES</t>
        </is>
      </c>
      <c r="F98" s="461" t="inlineStr">
        <is>
          <t>V</t>
        </is>
      </c>
      <c r="G98" s="460" t="n">
        <v>194</v>
      </c>
      <c r="H98" s="460" t="n">
        <v>5598.11</v>
      </c>
      <c r="I98" s="460" t="n">
        <v>166</v>
      </c>
      <c r="J98" s="460" t="n">
        <v>4997.26</v>
      </c>
      <c r="K98" s="460" t="n">
        <v>35</v>
      </c>
      <c r="L98" s="460" t="n">
        <v>1009.97</v>
      </c>
      <c r="M98" s="460" t="n">
        <v>3868.45</v>
      </c>
      <c r="N98" s="462" t="n">
        <v>4</v>
      </c>
      <c r="O98" s="462" t="n">
        <v>4</v>
      </c>
      <c r="P98" s="462" t="n">
        <v>3</v>
      </c>
      <c r="Q98" s="463" t="n">
        <v>3.666666666666667</v>
      </c>
      <c r="R98" s="463" t="n">
        <v>3.666666666666667</v>
      </c>
      <c r="S98" s="463">
        <f>M98*R98</f>
        <v/>
      </c>
      <c r="T98" s="463">
        <f>I3/K3</f>
        <v/>
      </c>
      <c r="U98" s="463" t="n">
        <v>65746.25</v>
      </c>
      <c r="X98" s="463" t="n">
        <v>752.89</v>
      </c>
      <c r="Y98" s="463">
        <f>U98</f>
        <v/>
      </c>
      <c r="Z98" s="463">
        <f>X98+Y98</f>
        <v/>
      </c>
      <c r="AA98" s="463">
        <f>IF(X98&lt;=15000,X98*AA$5,15000*AA$5)</f>
        <v/>
      </c>
      <c r="AB98" s="463">
        <f>IF(X98&lt;=15000,0,(X98-15000)*AB$5)</f>
        <v/>
      </c>
      <c r="AC98" s="463">
        <f>SUM(AA98:AB98)</f>
        <v/>
      </c>
      <c r="AD98" s="463">
        <f>IF(Z98&lt;=15000,Z98*AD$5,15000*AD$5)</f>
        <v/>
      </c>
      <c r="AE98" s="463">
        <f>IF(Z98&lt;=15000,0,(Z98-15000)*AE$5)</f>
        <v/>
      </c>
      <c r="AF98" s="463">
        <f>SUM(AD98:AE98)</f>
        <v/>
      </c>
      <c r="AG98" s="463">
        <f>SUM(AF98-AC98)</f>
        <v/>
      </c>
      <c r="AH98" s="463">
        <f>IF(X98&gt;3260,IF(X98&gt;9510,(9510-3260)*AH$5,(X98-3260)*AH$5),0)</f>
        <v/>
      </c>
      <c r="AI98" s="463">
        <f>IF(X98&gt;9510,IF(X98&gt;15000,(15000-9510)*AI$5,(X98-9510)*AI$5),0)</f>
        <v/>
      </c>
      <c r="AJ98" s="463">
        <f>IF(X98&gt;15000,IF(X98&gt;20000,(20000-15000)*AJ$5,(X98-15000)*AJ$5),0)</f>
        <v/>
      </c>
      <c r="AK98" s="463">
        <f>IF(X98&gt;20000,IF(X98&gt;25000,(25000-20000)*AK$5,(X98-20000)*AK$5),0)</f>
        <v/>
      </c>
      <c r="AL98" s="463">
        <f>IF(X98&gt;25000,IF(X98&gt;30000,(30000-25000)*AL$5,(X98-25000)*AL$5),0)</f>
        <v/>
      </c>
      <c r="AM98" s="463">
        <f>IF(X98&gt;30000,(X98-30000)*AM$5,0)</f>
        <v/>
      </c>
      <c r="AN98" s="463">
        <f>SUM(AH98:AM98)</f>
        <v/>
      </c>
      <c r="AO98" s="463">
        <f>IF(Z98&gt;3260,IF(Z98&gt;9510,(9510-3260)*AO$5,(Z98-3260)*AO$5),0)</f>
        <v/>
      </c>
      <c r="AP98" s="463">
        <f>IF(Z98&gt;9510,IF(Z98&gt;15000,(15000-9510)*AP$5,(Z98-9510)*AP$5),0)</f>
        <v/>
      </c>
      <c r="AQ98" s="463">
        <f>IF(Z98&gt;15000,IF(Z98&gt;20000,(20000-15000)*AQ$5,(Z98-15000)*AQ$5),0)</f>
        <v/>
      </c>
      <c r="AR98" s="463">
        <f>IF(Z98&gt;20000,IF(Z98&gt;25000,(25000-20000)*AR$5,(Z98-20000)*AR$5),0)</f>
        <v/>
      </c>
      <c r="AS98" s="463">
        <f>IF(Z98&gt;25000,IF(Z98&gt;30000,(30000-25000)*AS$5,(Z98-25000)*AS$5),0)</f>
        <v/>
      </c>
      <c r="AT98" s="463">
        <f>IF(Z98&gt;30000,(Z98-30000)*AT$5,0)</f>
        <v/>
      </c>
      <c r="AU98" s="463">
        <f>SUM(AO98:AT98)</f>
        <v/>
      </c>
      <c r="AV98" s="463">
        <f>AU98-AN98</f>
        <v/>
      </c>
      <c r="AW98" s="463" t="n"/>
      <c r="AX98" s="463">
        <f>Y98-AG98-AV98-AW98</f>
        <v/>
      </c>
      <c r="AY98" t="inlineStr">
        <is>
          <t>TM</t>
        </is>
      </c>
    </row>
    <row r="99" ht="16.5" customHeight="1" s="235">
      <c r="B99" s="460" t="n">
        <v>94</v>
      </c>
      <c r="C99" s="461" t="inlineStr">
        <is>
          <t>03148</t>
        </is>
      </c>
      <c r="D99" s="461" t="inlineStr">
        <is>
          <t>98120807485</t>
        </is>
      </c>
      <c r="E99" s="461" t="inlineStr">
        <is>
          <t>ARMANDO LOPEZ GUERRA</t>
        </is>
      </c>
      <c r="F99" s="461" t="inlineStr">
        <is>
          <t>VI</t>
        </is>
      </c>
      <c r="G99" s="460" t="n">
        <v>194</v>
      </c>
      <c r="H99" s="460" t="n">
        <v>6005.25</v>
      </c>
      <c r="I99" s="460" t="n">
        <v>193</v>
      </c>
      <c r="J99" s="460" t="n">
        <v>6382.54</v>
      </c>
      <c r="K99" s="460" t="n">
        <v>175</v>
      </c>
      <c r="L99" s="460" t="n">
        <v>5417.1</v>
      </c>
      <c r="M99" s="460" t="n">
        <v>5934.96</v>
      </c>
      <c r="N99" s="462" t="n">
        <v>4</v>
      </c>
      <c r="O99" s="462" t="n">
        <v>4</v>
      </c>
      <c r="P99" s="462" t="n">
        <v>4</v>
      </c>
      <c r="Q99" s="463" t="n">
        <v>4</v>
      </c>
      <c r="R99" s="463" t="n">
        <v>4</v>
      </c>
      <c r="S99" s="463">
        <f>M99*R99</f>
        <v/>
      </c>
      <c r="T99" s="463">
        <f>I3/K3</f>
        <v/>
      </c>
      <c r="U99" s="463" t="n">
        <v>110037.58</v>
      </c>
      <c r="X99" s="463" t="n">
        <v>14857.47</v>
      </c>
      <c r="Y99" s="463">
        <f>U99</f>
        <v/>
      </c>
      <c r="Z99" s="463">
        <f>X99+Y99</f>
        <v/>
      </c>
      <c r="AA99" s="463">
        <f>IF(X99&lt;=15000,X99*AA$5,15000*AA$5)</f>
        <v/>
      </c>
      <c r="AB99" s="463">
        <f>IF(X99&lt;=15000,0,(X99-15000)*AB$5)</f>
        <v/>
      </c>
      <c r="AC99" s="463">
        <f>SUM(AA99:AB99)</f>
        <v/>
      </c>
      <c r="AD99" s="463">
        <f>IF(Z99&lt;=15000,Z99*AD$5,15000*AD$5)</f>
        <v/>
      </c>
      <c r="AE99" s="463">
        <f>IF(Z99&lt;=15000,0,(Z99-15000)*AE$5)</f>
        <v/>
      </c>
      <c r="AF99" s="463">
        <f>SUM(AD99:AE99)</f>
        <v/>
      </c>
      <c r="AG99" s="463">
        <f>SUM(AF99-AC99)</f>
        <v/>
      </c>
      <c r="AH99" s="463">
        <f>IF(X99&gt;3260,IF(X99&gt;9510,(9510-3260)*AH$5,(X99-3260)*AH$5),0)</f>
        <v/>
      </c>
      <c r="AI99" s="463">
        <f>IF(X99&gt;9510,IF(X99&gt;15000,(15000-9510)*AI$5,(X99-9510)*AI$5),0)</f>
        <v/>
      </c>
      <c r="AJ99" s="463">
        <f>IF(X99&gt;15000,IF(X99&gt;20000,(20000-15000)*AJ$5,(X99-15000)*AJ$5),0)</f>
        <v/>
      </c>
      <c r="AK99" s="463">
        <f>IF(X99&gt;20000,IF(X99&gt;25000,(25000-20000)*AK$5,(X99-20000)*AK$5),0)</f>
        <v/>
      </c>
      <c r="AL99" s="463">
        <f>IF(X99&gt;25000,IF(X99&gt;30000,(30000-25000)*AL$5,(X99-25000)*AL$5),0)</f>
        <v/>
      </c>
      <c r="AM99" s="463">
        <f>IF(X99&gt;30000,(X99-30000)*AM$5,0)</f>
        <v/>
      </c>
      <c r="AN99" s="463">
        <f>SUM(AH99:AM99)</f>
        <v/>
      </c>
      <c r="AO99" s="463">
        <f>IF(Z99&gt;3260,IF(Z99&gt;9510,(9510-3260)*AO$5,(Z99-3260)*AO$5),0)</f>
        <v/>
      </c>
      <c r="AP99" s="463">
        <f>IF(Z99&gt;9510,IF(Z99&gt;15000,(15000-9510)*AP$5,(Z99-9510)*AP$5),0)</f>
        <v/>
      </c>
      <c r="AQ99" s="463">
        <f>IF(Z99&gt;15000,IF(Z99&gt;20000,(20000-15000)*AQ$5,(Z99-15000)*AQ$5),0)</f>
        <v/>
      </c>
      <c r="AR99" s="463">
        <f>IF(Z99&gt;20000,IF(Z99&gt;25000,(25000-20000)*AR$5,(Z99-20000)*AR$5),0)</f>
        <v/>
      </c>
      <c r="AS99" s="463">
        <f>IF(Z99&gt;25000,IF(Z99&gt;30000,(30000-25000)*AS$5,(Z99-25000)*AS$5),0)</f>
        <v/>
      </c>
      <c r="AT99" s="463">
        <f>IF(Z99&gt;30000,(Z99-30000)*AT$5,0)</f>
        <v/>
      </c>
      <c r="AU99" s="463">
        <f>SUM(AO99:AT99)</f>
        <v/>
      </c>
      <c r="AV99" s="463">
        <f>AU99-AN99</f>
        <v/>
      </c>
      <c r="AW99" s="463" t="n"/>
      <c r="AX99" s="463">
        <f>Y99-AG99-AV99-AW99</f>
        <v/>
      </c>
      <c r="AY99" t="inlineStr">
        <is>
          <t>TM</t>
        </is>
      </c>
    </row>
    <row r="100" ht="16.5" customHeight="1" s="235">
      <c r="B100" s="460" t="n">
        <v>95</v>
      </c>
      <c r="C100" s="461" t="inlineStr">
        <is>
          <t>03152</t>
        </is>
      </c>
      <c r="D100" s="461" t="inlineStr">
        <is>
          <t>02031967364</t>
        </is>
      </c>
      <c r="E100" s="461" t="inlineStr">
        <is>
          <t>JEIBEL ALONSO SARDIÑAS</t>
        </is>
      </c>
      <c r="F100" s="461" t="inlineStr">
        <is>
          <t>VI</t>
        </is>
      </c>
      <c r="G100" s="460" t="n">
        <v>194</v>
      </c>
      <c r="H100" s="460" t="n">
        <v>6005.25</v>
      </c>
      <c r="I100" s="460" t="n">
        <v>193</v>
      </c>
      <c r="J100" s="460" t="n">
        <v>6593.31</v>
      </c>
      <c r="K100" s="460" t="n">
        <v>159</v>
      </c>
      <c r="L100" s="460" t="n">
        <v>4921.83</v>
      </c>
      <c r="M100" s="460" t="n">
        <v>5840.13</v>
      </c>
      <c r="N100" s="462" t="n">
        <v>4</v>
      </c>
      <c r="O100" s="462" t="n">
        <v>4</v>
      </c>
      <c r="P100" s="462" t="n">
        <v>3</v>
      </c>
      <c r="Q100" s="463" t="n">
        <v>3.666666666666667</v>
      </c>
      <c r="R100" s="463" t="n">
        <v>3.666666666666667</v>
      </c>
      <c r="S100" s="463">
        <f>M100*R100</f>
        <v/>
      </c>
      <c r="T100" s="463">
        <f>I3/K3</f>
        <v/>
      </c>
      <c r="U100" s="463" t="n">
        <v>99256.03999999999</v>
      </c>
      <c r="X100" s="463" t="n">
        <v>15395.07</v>
      </c>
      <c r="Y100" s="463">
        <f>U100</f>
        <v/>
      </c>
      <c r="Z100" s="463">
        <f>X100+Y100</f>
        <v/>
      </c>
      <c r="AA100" s="463">
        <f>IF(X100&lt;=15000,X100*AA$5,15000*AA$5)</f>
        <v/>
      </c>
      <c r="AB100" s="463">
        <f>IF(X100&lt;=15000,0,(X100-15000)*AB$5)</f>
        <v/>
      </c>
      <c r="AC100" s="463">
        <f>SUM(AA100:AB100)</f>
        <v/>
      </c>
      <c r="AD100" s="463">
        <f>IF(Z100&lt;=15000,Z100*AD$5,15000*AD$5)</f>
        <v/>
      </c>
      <c r="AE100" s="463">
        <f>IF(Z100&lt;=15000,0,(Z100-15000)*AE$5)</f>
        <v/>
      </c>
      <c r="AF100" s="463">
        <f>SUM(AD100:AE100)</f>
        <v/>
      </c>
      <c r="AG100" s="463">
        <f>SUM(AF100-AC100)</f>
        <v/>
      </c>
      <c r="AH100" s="463">
        <f>IF(X100&gt;3260,IF(X100&gt;9510,(9510-3260)*AH$5,(X100-3260)*AH$5),0)</f>
        <v/>
      </c>
      <c r="AI100" s="463">
        <f>IF(X100&gt;9510,IF(X100&gt;15000,(15000-9510)*AI$5,(X100-9510)*AI$5),0)</f>
        <v/>
      </c>
      <c r="AJ100" s="463">
        <f>IF(X100&gt;15000,IF(X100&gt;20000,(20000-15000)*AJ$5,(X100-15000)*AJ$5),0)</f>
        <v/>
      </c>
      <c r="AK100" s="463">
        <f>IF(X100&gt;20000,IF(X100&gt;25000,(25000-20000)*AK$5,(X100-20000)*AK$5),0)</f>
        <v/>
      </c>
      <c r="AL100" s="463">
        <f>IF(X100&gt;25000,IF(X100&gt;30000,(30000-25000)*AL$5,(X100-25000)*AL$5),0)</f>
        <v/>
      </c>
      <c r="AM100" s="463">
        <f>IF(X100&gt;30000,(X100-30000)*AM$5,0)</f>
        <v/>
      </c>
      <c r="AN100" s="463">
        <f>SUM(AH100:AM100)</f>
        <v/>
      </c>
      <c r="AO100" s="463">
        <f>IF(Z100&gt;3260,IF(Z100&gt;9510,(9510-3260)*AO$5,(Z100-3260)*AO$5),0)</f>
        <v/>
      </c>
      <c r="AP100" s="463">
        <f>IF(Z100&gt;9510,IF(Z100&gt;15000,(15000-9510)*AP$5,(Z100-9510)*AP$5),0)</f>
        <v/>
      </c>
      <c r="AQ100" s="463">
        <f>IF(Z100&gt;15000,IF(Z100&gt;20000,(20000-15000)*AQ$5,(Z100-15000)*AQ$5),0)</f>
        <v/>
      </c>
      <c r="AR100" s="463">
        <f>IF(Z100&gt;20000,IF(Z100&gt;25000,(25000-20000)*AR$5,(Z100-20000)*AR$5),0)</f>
        <v/>
      </c>
      <c r="AS100" s="463">
        <f>IF(Z100&gt;25000,IF(Z100&gt;30000,(30000-25000)*AS$5,(Z100-25000)*AS$5),0)</f>
        <v/>
      </c>
      <c r="AT100" s="463">
        <f>IF(Z100&gt;30000,(Z100-30000)*AT$5,0)</f>
        <v/>
      </c>
      <c r="AU100" s="463">
        <f>SUM(AO100:AT100)</f>
        <v/>
      </c>
      <c r="AV100" s="463">
        <f>AU100-AN100</f>
        <v/>
      </c>
      <c r="AW100" s="463" t="n"/>
      <c r="AX100" s="463">
        <f>Y100-AG100-AV100-AW100</f>
        <v/>
      </c>
      <c r="AY100" t="inlineStr">
        <is>
          <t>TM</t>
        </is>
      </c>
    </row>
    <row r="101" ht="16.5" customHeight="1" s="235">
      <c r="B101" s="460" t="n">
        <v>96</v>
      </c>
      <c r="C101" s="461" t="inlineStr">
        <is>
          <t>03164</t>
        </is>
      </c>
      <c r="D101" s="461" t="inlineStr">
        <is>
          <t>01072468003</t>
        </is>
      </c>
      <c r="E101" s="461" t="inlineStr">
        <is>
          <t>KEVIN SORRELL GARCIA</t>
        </is>
      </c>
      <c r="F101" s="461" t="inlineStr">
        <is>
          <t>V</t>
        </is>
      </c>
      <c r="G101" s="460" t="n">
        <v>0</v>
      </c>
      <c r="H101" s="460" t="n">
        <v>0</v>
      </c>
      <c r="I101" s="460" t="n">
        <v>184</v>
      </c>
      <c r="J101" s="460" t="n">
        <v>5309.55</v>
      </c>
      <c r="K101" s="460" t="n">
        <v>53</v>
      </c>
      <c r="L101" s="460" t="n">
        <v>1529.38</v>
      </c>
      <c r="M101" s="460" t="n">
        <v>2279.64</v>
      </c>
      <c r="N101" s="462" t="n">
        <v>4</v>
      </c>
      <c r="O101" s="462" t="n">
        <v>4</v>
      </c>
      <c r="P101" s="462" t="n">
        <v>4</v>
      </c>
      <c r="Q101" s="463" t="n">
        <v>4</v>
      </c>
      <c r="R101" s="463" t="n">
        <v>4</v>
      </c>
      <c r="S101" s="463">
        <f>M101*R101</f>
        <v/>
      </c>
      <c r="T101" s="463">
        <f>I3/K3</f>
        <v/>
      </c>
      <c r="U101" s="463" t="n">
        <v>42265.87</v>
      </c>
      <c r="X101" s="463" t="n">
        <v>1402.39</v>
      </c>
      <c r="Y101" s="463">
        <f>U101</f>
        <v/>
      </c>
      <c r="Z101" s="463">
        <f>X101+Y101</f>
        <v/>
      </c>
      <c r="AA101" s="463">
        <f>IF(X101&lt;=15000,X101*AA$5,15000*AA$5)</f>
        <v/>
      </c>
      <c r="AB101" s="463">
        <f>IF(X101&lt;=15000,0,(X101-15000)*AB$5)</f>
        <v/>
      </c>
      <c r="AC101" s="463">
        <f>SUM(AA101:AB101)</f>
        <v/>
      </c>
      <c r="AD101" s="463">
        <f>IF(Z101&lt;=15000,Z101*AD$5,15000*AD$5)</f>
        <v/>
      </c>
      <c r="AE101" s="463">
        <f>IF(Z101&lt;=15000,0,(Z101-15000)*AE$5)</f>
        <v/>
      </c>
      <c r="AF101" s="463">
        <f>SUM(AD101:AE101)</f>
        <v/>
      </c>
      <c r="AG101" s="463">
        <f>SUM(AF101-AC101)</f>
        <v/>
      </c>
      <c r="AH101" s="463">
        <f>IF(X101&gt;3260,IF(X101&gt;9510,(9510-3260)*AH$5,(X101-3260)*AH$5),0)</f>
        <v/>
      </c>
      <c r="AI101" s="463">
        <f>IF(X101&gt;9510,IF(X101&gt;15000,(15000-9510)*AI$5,(X101-9510)*AI$5),0)</f>
        <v/>
      </c>
      <c r="AJ101" s="463">
        <f>IF(X101&gt;15000,IF(X101&gt;20000,(20000-15000)*AJ$5,(X101-15000)*AJ$5),0)</f>
        <v/>
      </c>
      <c r="AK101" s="463">
        <f>IF(X101&gt;20000,IF(X101&gt;25000,(25000-20000)*AK$5,(X101-20000)*AK$5),0)</f>
        <v/>
      </c>
      <c r="AL101" s="463">
        <f>IF(X101&gt;25000,IF(X101&gt;30000,(30000-25000)*AL$5,(X101-25000)*AL$5),0)</f>
        <v/>
      </c>
      <c r="AM101" s="463">
        <f>IF(X101&gt;30000,(X101-30000)*AM$5,0)</f>
        <v/>
      </c>
      <c r="AN101" s="463">
        <f>SUM(AH101:AM101)</f>
        <v/>
      </c>
      <c r="AO101" s="463">
        <f>IF(Z101&gt;3260,IF(Z101&gt;9510,(9510-3260)*AO$5,(Z101-3260)*AO$5),0)</f>
        <v/>
      </c>
      <c r="AP101" s="463">
        <f>IF(Z101&gt;9510,IF(Z101&gt;15000,(15000-9510)*AP$5,(Z101-9510)*AP$5),0)</f>
        <v/>
      </c>
      <c r="AQ101" s="463">
        <f>IF(Z101&gt;15000,IF(Z101&gt;20000,(20000-15000)*AQ$5,(Z101-15000)*AQ$5),0)</f>
        <v/>
      </c>
      <c r="AR101" s="463">
        <f>IF(Z101&gt;20000,IF(Z101&gt;25000,(25000-20000)*AR$5,(Z101-20000)*AR$5),0)</f>
        <v/>
      </c>
      <c r="AS101" s="463">
        <f>IF(Z101&gt;25000,IF(Z101&gt;30000,(30000-25000)*AS$5,(Z101-25000)*AS$5),0)</f>
        <v/>
      </c>
      <c r="AT101" s="463">
        <f>IF(Z101&gt;30000,(Z101-30000)*AT$5,0)</f>
        <v/>
      </c>
      <c r="AU101" s="463">
        <f>SUM(AO101:AT101)</f>
        <v/>
      </c>
      <c r="AV101" s="463">
        <f>AU101-AN101</f>
        <v/>
      </c>
      <c r="AW101" s="463" t="n"/>
      <c r="AX101" s="463">
        <f>Y101-AG101-AV101-AW101</f>
        <v/>
      </c>
      <c r="AY101" t="inlineStr">
        <is>
          <t>TM</t>
        </is>
      </c>
    </row>
    <row r="102" ht="16.5" customHeight="1" s="235">
      <c r="B102" s="460" t="n">
        <v>97</v>
      </c>
      <c r="C102" s="461" t="inlineStr">
        <is>
          <t xml:space="preserve">03176 </t>
        </is>
      </c>
      <c r="D102" s="461" t="inlineStr">
        <is>
          <t>94013034202</t>
        </is>
      </c>
      <c r="E102" s="461" t="inlineStr">
        <is>
          <t>EDUARDO CALDERON FUENTES</t>
        </is>
      </c>
      <c r="F102" s="461" t="inlineStr">
        <is>
          <t>V</t>
        </is>
      </c>
      <c r="G102" s="460" t="n">
        <v>0</v>
      </c>
      <c r="H102" s="460" t="n">
        <v>0</v>
      </c>
      <c r="I102" s="460" t="n">
        <v>0</v>
      </c>
      <c r="J102" s="460" t="n">
        <v>0</v>
      </c>
      <c r="K102" s="460" t="n">
        <v>123</v>
      </c>
      <c r="L102" s="460" t="n">
        <v>3549.32</v>
      </c>
      <c r="M102" s="460" t="n">
        <v>1183.11</v>
      </c>
      <c r="N102" s="462" t="n">
        <v>0</v>
      </c>
      <c r="O102" s="462" t="n">
        <v>0</v>
      </c>
      <c r="P102" s="462" t="n">
        <v>3</v>
      </c>
      <c r="Q102" s="463" t="n">
        <v>3</v>
      </c>
      <c r="R102" s="463" t="n">
        <v>3</v>
      </c>
      <c r="S102" s="463">
        <f>M102*R102</f>
        <v/>
      </c>
      <c r="T102" s="463">
        <f>I3/K3</f>
        <v/>
      </c>
      <c r="U102" s="463" t="n">
        <v>16451.6</v>
      </c>
      <c r="X102" s="463" t="n">
        <v>3567.75</v>
      </c>
      <c r="Y102" s="463">
        <f>U102</f>
        <v/>
      </c>
      <c r="Z102" s="463">
        <f>X102+Y102</f>
        <v/>
      </c>
      <c r="AA102" s="463">
        <f>IF(X102&lt;=15000,X102*AA$5,15000*AA$5)</f>
        <v/>
      </c>
      <c r="AB102" s="463">
        <f>IF(X102&lt;=15000,0,(X102-15000)*AB$5)</f>
        <v/>
      </c>
      <c r="AC102" s="463">
        <f>SUM(AA102:AB102)</f>
        <v/>
      </c>
      <c r="AD102" s="463">
        <f>IF(Z102&lt;=15000,Z102*AD$5,15000*AD$5)</f>
        <v/>
      </c>
      <c r="AE102" s="463">
        <f>IF(Z102&lt;=15000,0,(Z102-15000)*AE$5)</f>
        <v/>
      </c>
      <c r="AF102" s="463">
        <f>SUM(AD102:AE102)</f>
        <v/>
      </c>
      <c r="AG102" s="463">
        <f>SUM(AF102-AC102)</f>
        <v/>
      </c>
      <c r="AH102" s="463">
        <f>IF(X102&gt;3260,IF(X102&gt;9510,(9510-3260)*AH$5,(X102-3260)*AH$5),0)</f>
        <v/>
      </c>
      <c r="AI102" s="463">
        <f>IF(X102&gt;9510,IF(X102&gt;15000,(15000-9510)*AI$5,(X102-9510)*AI$5),0)</f>
        <v/>
      </c>
      <c r="AJ102" s="463">
        <f>IF(X102&gt;15000,IF(X102&gt;20000,(20000-15000)*AJ$5,(X102-15000)*AJ$5),0)</f>
        <v/>
      </c>
      <c r="AK102" s="463">
        <f>IF(X102&gt;20000,IF(X102&gt;25000,(25000-20000)*AK$5,(X102-20000)*AK$5),0)</f>
        <v/>
      </c>
      <c r="AL102" s="463">
        <f>IF(X102&gt;25000,IF(X102&gt;30000,(30000-25000)*AL$5,(X102-25000)*AL$5),0)</f>
        <v/>
      </c>
      <c r="AM102" s="463">
        <f>IF(X102&gt;30000,(X102-30000)*AM$5,0)</f>
        <v/>
      </c>
      <c r="AN102" s="463">
        <f>SUM(AH102:AM102)</f>
        <v/>
      </c>
      <c r="AO102" s="463">
        <f>IF(Z102&gt;3260,IF(Z102&gt;9510,(9510-3260)*AO$5,(Z102-3260)*AO$5),0)</f>
        <v/>
      </c>
      <c r="AP102" s="463">
        <f>IF(Z102&gt;9510,IF(Z102&gt;15000,(15000-9510)*AP$5,(Z102-9510)*AP$5),0)</f>
        <v/>
      </c>
      <c r="AQ102" s="463">
        <f>IF(Z102&gt;15000,IF(Z102&gt;20000,(20000-15000)*AQ$5,(Z102-15000)*AQ$5),0)</f>
        <v/>
      </c>
      <c r="AR102" s="463">
        <f>IF(Z102&gt;20000,IF(Z102&gt;25000,(25000-20000)*AR$5,(Z102-20000)*AR$5),0)</f>
        <v/>
      </c>
      <c r="AS102" s="463">
        <f>IF(Z102&gt;25000,IF(Z102&gt;30000,(30000-25000)*AS$5,(Z102-25000)*AS$5),0)</f>
        <v/>
      </c>
      <c r="AT102" s="463">
        <f>IF(Z102&gt;30000,(Z102-30000)*AT$5,0)</f>
        <v/>
      </c>
      <c r="AU102" s="463">
        <f>SUM(AO102:AT102)</f>
        <v/>
      </c>
      <c r="AV102" s="463">
        <f>AU102-AN102</f>
        <v/>
      </c>
      <c r="AW102" s="463" t="n"/>
      <c r="AX102" s="463">
        <f>Y102-AG102-AV102-AW102</f>
        <v/>
      </c>
      <c r="AY102" t="inlineStr">
        <is>
          <t>TM</t>
        </is>
      </c>
    </row>
    <row r="103" ht="16.5" customHeight="1" s="235">
      <c r="B103" s="460" t="n">
        <v>98</v>
      </c>
      <c r="C103" s="461" t="inlineStr">
        <is>
          <t>03178</t>
        </is>
      </c>
      <c r="D103" s="461" t="inlineStr">
        <is>
          <t>94123126109</t>
        </is>
      </c>
      <c r="E103" s="461" t="inlineStr">
        <is>
          <t>JUAN ANTONIO HERNANDEZ RAMIREZ</t>
        </is>
      </c>
      <c r="F103" s="461" t="inlineStr">
        <is>
          <t>V</t>
        </is>
      </c>
      <c r="G103" s="460" t="n">
        <v>0</v>
      </c>
      <c r="H103" s="460" t="n">
        <v>0</v>
      </c>
      <c r="I103" s="460" t="n">
        <v>0</v>
      </c>
      <c r="J103" s="460" t="n">
        <v>0</v>
      </c>
      <c r="K103" s="460" t="n">
        <v>61</v>
      </c>
      <c r="L103" s="460" t="n">
        <v>1760.23</v>
      </c>
      <c r="M103" s="460" t="n">
        <v>586.74</v>
      </c>
      <c r="N103" s="462" t="n">
        <v>0</v>
      </c>
      <c r="O103" s="462" t="n">
        <v>0</v>
      </c>
      <c r="P103" s="462" t="n">
        <v>4</v>
      </c>
      <c r="Q103" s="463" t="n">
        <v>4</v>
      </c>
      <c r="R103" s="463" t="n">
        <v>4</v>
      </c>
      <c r="S103" s="463">
        <f>M103*R103</f>
        <v/>
      </c>
      <c r="T103" s="463">
        <f>I3/K3</f>
        <v/>
      </c>
      <c r="U103" s="463" t="n">
        <v>10878.55</v>
      </c>
      <c r="X103" s="463" t="n">
        <v>1312.17</v>
      </c>
      <c r="Y103" s="463">
        <f>U103</f>
        <v/>
      </c>
      <c r="Z103" s="463">
        <f>X103+Y103</f>
        <v/>
      </c>
      <c r="AA103" s="463">
        <f>IF(X103&lt;=15000,X103*AA$5,15000*AA$5)</f>
        <v/>
      </c>
      <c r="AB103" s="463">
        <f>IF(X103&lt;=15000,0,(X103-15000)*AB$5)</f>
        <v/>
      </c>
      <c r="AC103" s="463">
        <f>SUM(AA103:AB103)</f>
        <v/>
      </c>
      <c r="AD103" s="463">
        <f>IF(Z103&lt;=15000,Z103*AD$5,15000*AD$5)</f>
        <v/>
      </c>
      <c r="AE103" s="463">
        <f>IF(Z103&lt;=15000,0,(Z103-15000)*AE$5)</f>
        <v/>
      </c>
      <c r="AF103" s="463">
        <f>SUM(AD103:AE103)</f>
        <v/>
      </c>
      <c r="AG103" s="463">
        <f>SUM(AF103-AC103)</f>
        <v/>
      </c>
      <c r="AH103" s="463">
        <f>IF(X103&gt;3260,IF(X103&gt;9510,(9510-3260)*AH$5,(X103-3260)*AH$5),0)</f>
        <v/>
      </c>
      <c r="AI103" s="463">
        <f>IF(X103&gt;9510,IF(X103&gt;15000,(15000-9510)*AI$5,(X103-9510)*AI$5),0)</f>
        <v/>
      </c>
      <c r="AJ103" s="463">
        <f>IF(X103&gt;15000,IF(X103&gt;20000,(20000-15000)*AJ$5,(X103-15000)*AJ$5),0)</f>
        <v/>
      </c>
      <c r="AK103" s="463">
        <f>IF(X103&gt;20000,IF(X103&gt;25000,(25000-20000)*AK$5,(X103-20000)*AK$5),0)</f>
        <v/>
      </c>
      <c r="AL103" s="463">
        <f>IF(X103&gt;25000,IF(X103&gt;30000,(30000-25000)*AL$5,(X103-25000)*AL$5),0)</f>
        <v/>
      </c>
      <c r="AM103" s="463">
        <f>IF(X103&gt;30000,(X103-30000)*AM$5,0)</f>
        <v/>
      </c>
      <c r="AN103" s="463">
        <f>SUM(AH103:AM103)</f>
        <v/>
      </c>
      <c r="AO103" s="463">
        <f>IF(Z103&gt;3260,IF(Z103&gt;9510,(9510-3260)*AO$5,(Z103-3260)*AO$5),0)</f>
        <v/>
      </c>
      <c r="AP103" s="463">
        <f>IF(Z103&gt;9510,IF(Z103&gt;15000,(15000-9510)*AP$5,(Z103-9510)*AP$5),0)</f>
        <v/>
      </c>
      <c r="AQ103" s="463">
        <f>IF(Z103&gt;15000,IF(Z103&gt;20000,(20000-15000)*AQ$5,(Z103-15000)*AQ$5),0)</f>
        <v/>
      </c>
      <c r="AR103" s="463">
        <f>IF(Z103&gt;20000,IF(Z103&gt;25000,(25000-20000)*AR$5,(Z103-20000)*AR$5),0)</f>
        <v/>
      </c>
      <c r="AS103" s="463">
        <f>IF(Z103&gt;25000,IF(Z103&gt;30000,(30000-25000)*AS$5,(Z103-25000)*AS$5),0)</f>
        <v/>
      </c>
      <c r="AT103" s="463">
        <f>IF(Z103&gt;30000,(Z103-30000)*AT$5,0)</f>
        <v/>
      </c>
      <c r="AU103" s="463">
        <f>SUM(AO103:AT103)</f>
        <v/>
      </c>
      <c r="AV103" s="463">
        <f>AU103-AN103</f>
        <v/>
      </c>
      <c r="AW103" s="463" t="n"/>
      <c r="AX103" s="463">
        <f>Y103-AG103-AV103-AW103</f>
        <v/>
      </c>
      <c r="AY103" t="inlineStr">
        <is>
          <t>TM</t>
        </is>
      </c>
    </row>
    <row r="104" ht="16.5" customHeight="1" s="235">
      <c r="B104" s="460" t="n">
        <v>99</v>
      </c>
      <c r="C104" s="461" t="inlineStr">
        <is>
          <t>0396</t>
        </is>
      </c>
      <c r="D104" s="461" t="inlineStr">
        <is>
          <t>86080806688</t>
        </is>
      </c>
      <c r="E104" s="461" t="inlineStr">
        <is>
          <t>DANIEL MUÑOZ GONZÁLEZ</t>
        </is>
      </c>
      <c r="F104" s="461" t="inlineStr">
        <is>
          <t>VI</t>
        </is>
      </c>
      <c r="G104" s="460" t="n">
        <v>168</v>
      </c>
      <c r="H104" s="460" t="n">
        <v>5200.42</v>
      </c>
      <c r="I104" s="460" t="n">
        <v>176</v>
      </c>
      <c r="J104" s="460" t="n">
        <v>5448.06</v>
      </c>
      <c r="K104" s="460" t="n">
        <v>176</v>
      </c>
      <c r="L104" s="460" t="n">
        <v>5448.06</v>
      </c>
      <c r="M104" s="460" t="n">
        <v>5365.51</v>
      </c>
      <c r="N104" s="462" t="n">
        <v>4</v>
      </c>
      <c r="O104" s="462" t="n">
        <v>4</v>
      </c>
      <c r="P104" s="462" t="n">
        <v>5</v>
      </c>
      <c r="Q104" s="463" t="n">
        <v>4.333333333333333</v>
      </c>
      <c r="R104" s="463" t="n">
        <v>4.333333333333333</v>
      </c>
      <c r="S104" s="463">
        <f>M104*R104</f>
        <v/>
      </c>
      <c r="T104" s="463">
        <f>I3/K3</f>
        <v/>
      </c>
      <c r="U104" s="463" t="n">
        <v>107769.62</v>
      </c>
      <c r="X104" s="463" t="n">
        <v>15574.28</v>
      </c>
      <c r="Y104" s="463">
        <f>U104</f>
        <v/>
      </c>
      <c r="Z104" s="463">
        <f>X104+Y104</f>
        <v/>
      </c>
      <c r="AA104" s="463">
        <f>IF(X104&lt;=15000,X104*AA$5,15000*AA$5)</f>
        <v/>
      </c>
      <c r="AB104" s="463">
        <f>IF(X104&lt;=15000,0,(X104-15000)*AB$5)</f>
        <v/>
      </c>
      <c r="AC104" s="463">
        <f>SUM(AA104:AB104)</f>
        <v/>
      </c>
      <c r="AD104" s="463">
        <f>IF(Z104&lt;=15000,Z104*AD$5,15000*AD$5)</f>
        <v/>
      </c>
      <c r="AE104" s="463">
        <f>IF(Z104&lt;=15000,0,(Z104-15000)*AE$5)</f>
        <v/>
      </c>
      <c r="AF104" s="463">
        <f>SUM(AD104:AE104)</f>
        <v/>
      </c>
      <c r="AG104" s="463">
        <f>SUM(AF104-AC104)</f>
        <v/>
      </c>
      <c r="AH104" s="463">
        <f>IF(X104&gt;3260,IF(X104&gt;9510,(9510-3260)*AH$5,(X104-3260)*AH$5),0)</f>
        <v/>
      </c>
      <c r="AI104" s="463">
        <f>IF(X104&gt;9510,IF(X104&gt;15000,(15000-9510)*AI$5,(X104-9510)*AI$5),0)</f>
        <v/>
      </c>
      <c r="AJ104" s="463">
        <f>IF(X104&gt;15000,IF(X104&gt;20000,(20000-15000)*AJ$5,(X104-15000)*AJ$5),0)</f>
        <v/>
      </c>
      <c r="AK104" s="463">
        <f>IF(X104&gt;20000,IF(X104&gt;25000,(25000-20000)*AK$5,(X104-20000)*AK$5),0)</f>
        <v/>
      </c>
      <c r="AL104" s="463">
        <f>IF(X104&gt;25000,IF(X104&gt;30000,(30000-25000)*AL$5,(X104-25000)*AL$5),0)</f>
        <v/>
      </c>
      <c r="AM104" s="463">
        <f>IF(X104&gt;30000,(X104-30000)*AM$5,0)</f>
        <v/>
      </c>
      <c r="AN104" s="463">
        <f>SUM(AH104:AM104)</f>
        <v/>
      </c>
      <c r="AO104" s="463">
        <f>IF(Z104&gt;3260,IF(Z104&gt;9510,(9510-3260)*AO$5,(Z104-3260)*AO$5),0)</f>
        <v/>
      </c>
      <c r="AP104" s="463">
        <f>IF(Z104&gt;9510,IF(Z104&gt;15000,(15000-9510)*AP$5,(Z104-9510)*AP$5),0)</f>
        <v/>
      </c>
      <c r="AQ104" s="463">
        <f>IF(Z104&gt;15000,IF(Z104&gt;20000,(20000-15000)*AQ$5,(Z104-15000)*AQ$5),0)</f>
        <v/>
      </c>
      <c r="AR104" s="463">
        <f>IF(Z104&gt;20000,IF(Z104&gt;25000,(25000-20000)*AR$5,(Z104-20000)*AR$5),0)</f>
        <v/>
      </c>
      <c r="AS104" s="463">
        <f>IF(Z104&gt;25000,IF(Z104&gt;30000,(30000-25000)*AS$5,(Z104-25000)*AS$5),0)</f>
        <v/>
      </c>
      <c r="AT104" s="463">
        <f>IF(Z104&gt;30000,(Z104-30000)*AT$5,0)</f>
        <v/>
      </c>
      <c r="AU104" s="463">
        <f>SUM(AO104:AT104)</f>
        <v/>
      </c>
      <c r="AV104" s="463">
        <f>AU104-AN104</f>
        <v/>
      </c>
      <c r="AW104" s="463" t="n"/>
      <c r="AX104" s="463">
        <f>Y104-AG104-AV104-AW104</f>
        <v/>
      </c>
      <c r="AY104" t="inlineStr">
        <is>
          <t>TM</t>
        </is>
      </c>
    </row>
    <row r="105" ht="16.5" customHeight="1" s="235">
      <c r="B105" s="460" t="n">
        <v>100</v>
      </c>
      <c r="C105" s="461" t="inlineStr">
        <is>
          <t>0091</t>
        </is>
      </c>
      <c r="D105" s="461" t="inlineStr">
        <is>
          <t>70060300806</t>
        </is>
      </c>
      <c r="E105" s="461" t="inlineStr">
        <is>
          <t>ROBERTO FRANCISCO JARDÓN  PRENDES</t>
        </is>
      </c>
      <c r="F105" s="461" t="inlineStr">
        <is>
          <t>XII</t>
        </is>
      </c>
      <c r="G105" s="460" t="n">
        <v>123</v>
      </c>
      <c r="H105" s="460" t="n">
        <v>7162.12</v>
      </c>
      <c r="I105" s="460" t="n">
        <v>193</v>
      </c>
      <c r="J105" s="460" t="n">
        <v>9756.1</v>
      </c>
      <c r="K105" s="460" t="n">
        <v>132</v>
      </c>
      <c r="L105" s="460" t="n">
        <v>5055.61</v>
      </c>
      <c r="M105" s="460" t="n">
        <v>7324.61</v>
      </c>
      <c r="N105" s="462" t="n">
        <v>4</v>
      </c>
      <c r="O105" s="462" t="n">
        <v>4</v>
      </c>
      <c r="P105" s="462" t="n">
        <v>4</v>
      </c>
      <c r="Q105" s="463" t="n">
        <v>4</v>
      </c>
      <c r="R105" s="463" t="n">
        <v>4</v>
      </c>
      <c r="S105" s="463">
        <f>M105*R105</f>
        <v/>
      </c>
      <c r="T105" s="463">
        <f>I3/K3</f>
        <v/>
      </c>
      <c r="U105" s="463" t="n">
        <v>135802.41</v>
      </c>
      <c r="X105" s="463" t="n">
        <v>5055.61</v>
      </c>
      <c r="Y105" s="463">
        <f>U105</f>
        <v/>
      </c>
      <c r="Z105" s="463">
        <f>X105+Y105</f>
        <v/>
      </c>
      <c r="AA105" s="463">
        <f>IF(X105&lt;=15000,X105*AA$5,15000*AA$5)</f>
        <v/>
      </c>
      <c r="AB105" s="463">
        <f>IF(X105&lt;=15000,0,(X105-15000)*AB$5)</f>
        <v/>
      </c>
      <c r="AC105" s="463">
        <f>SUM(AA105:AB105)</f>
        <v/>
      </c>
      <c r="AD105" s="463">
        <f>IF(Z105&lt;=15000,Z105*AD$5,15000*AD$5)</f>
        <v/>
      </c>
      <c r="AE105" s="463">
        <f>IF(Z105&lt;=15000,0,(Z105-15000)*AE$5)</f>
        <v/>
      </c>
      <c r="AF105" s="463">
        <f>SUM(AD105:AE105)</f>
        <v/>
      </c>
      <c r="AG105" s="463">
        <f>SUM(AF105-AC105)</f>
        <v/>
      </c>
      <c r="AH105" s="463">
        <f>IF(X105&gt;3260,IF(X105&gt;9510,(9510-3260)*AH$5,(X105-3260)*AH$5),0)</f>
        <v/>
      </c>
      <c r="AI105" s="463">
        <f>IF(X105&gt;9510,IF(X105&gt;15000,(15000-9510)*AI$5,(X105-9510)*AI$5),0)</f>
        <v/>
      </c>
      <c r="AJ105" s="463">
        <f>IF(X105&gt;15000,IF(X105&gt;20000,(20000-15000)*AJ$5,(X105-15000)*AJ$5),0)</f>
        <v/>
      </c>
      <c r="AK105" s="463">
        <f>IF(X105&gt;20000,IF(X105&gt;25000,(25000-20000)*AK$5,(X105-20000)*AK$5),0)</f>
        <v/>
      </c>
      <c r="AL105" s="463">
        <f>IF(X105&gt;25000,IF(X105&gt;30000,(30000-25000)*AL$5,(X105-25000)*AL$5),0)</f>
        <v/>
      </c>
      <c r="AM105" s="463">
        <f>IF(X105&gt;30000,(X105-30000)*AM$5,0)</f>
        <v/>
      </c>
      <c r="AN105" s="463">
        <f>SUM(AH105:AM105)</f>
        <v/>
      </c>
      <c r="AO105" s="463">
        <f>IF(Z105&gt;3260,IF(Z105&gt;9510,(9510-3260)*AO$5,(Z105-3260)*AO$5),0)</f>
        <v/>
      </c>
      <c r="AP105" s="463">
        <f>IF(Z105&gt;9510,IF(Z105&gt;15000,(15000-9510)*AP$5,(Z105-9510)*AP$5),0)</f>
        <v/>
      </c>
      <c r="AQ105" s="463">
        <f>IF(Z105&gt;15000,IF(Z105&gt;20000,(20000-15000)*AQ$5,(Z105-15000)*AQ$5),0)</f>
        <v/>
      </c>
      <c r="AR105" s="463">
        <f>IF(Z105&gt;20000,IF(Z105&gt;25000,(25000-20000)*AR$5,(Z105-20000)*AR$5),0)</f>
        <v/>
      </c>
      <c r="AS105" s="463">
        <f>IF(Z105&gt;25000,IF(Z105&gt;30000,(30000-25000)*AS$5,(Z105-25000)*AS$5),0)</f>
        <v/>
      </c>
      <c r="AT105" s="463">
        <f>IF(Z105&gt;30000,(Z105-30000)*AT$5,0)</f>
        <v/>
      </c>
      <c r="AU105" s="463">
        <f>SUM(AO105:AT105)</f>
        <v/>
      </c>
      <c r="AV105" s="463">
        <f>AU105-AN105</f>
        <v/>
      </c>
      <c r="AW105" s="463" t="n"/>
      <c r="AX105" s="463">
        <f>Y105-AG105-AV105-AW105</f>
        <v/>
      </c>
      <c r="AY105" t="inlineStr">
        <is>
          <t>TM</t>
        </is>
      </c>
    </row>
    <row r="106" ht="16.5" customHeight="1" s="235">
      <c r="B106" s="460" t="n">
        <v>101</v>
      </c>
      <c r="C106" s="461" t="inlineStr">
        <is>
          <t>0389</t>
        </is>
      </c>
      <c r="D106" s="461" t="inlineStr">
        <is>
          <t>88031608447</t>
        </is>
      </c>
      <c r="E106" s="461" t="inlineStr">
        <is>
          <t>YOESLAN  VALDES SANCHEZ</t>
        </is>
      </c>
      <c r="F106" s="461" t="inlineStr">
        <is>
          <t>VI</t>
        </is>
      </c>
      <c r="G106" s="460" t="n">
        <v>150</v>
      </c>
      <c r="H106" s="460" t="n">
        <v>6129.07</v>
      </c>
      <c r="I106" s="460" t="n">
        <v>193</v>
      </c>
      <c r="J106" s="460" t="n">
        <v>6587.29</v>
      </c>
      <c r="K106" s="460" t="n">
        <v>167</v>
      </c>
      <c r="L106" s="460" t="n">
        <v>5169.46</v>
      </c>
      <c r="M106" s="460" t="n">
        <v>5961.94</v>
      </c>
      <c r="N106" s="462" t="n">
        <v>4</v>
      </c>
      <c r="O106" s="462" t="n">
        <v>4</v>
      </c>
      <c r="P106" s="462" t="n">
        <v>4</v>
      </c>
      <c r="Q106" s="463" t="n">
        <v>4</v>
      </c>
      <c r="R106" s="463" t="n">
        <v>4</v>
      </c>
      <c r="S106" s="463">
        <f>M106*R106</f>
        <v/>
      </c>
      <c r="T106" s="463">
        <f>I3/K3</f>
        <v/>
      </c>
      <c r="U106" s="463" t="n">
        <v>110537.74</v>
      </c>
      <c r="X106" s="463" t="n">
        <v>18680.44</v>
      </c>
      <c r="Y106" s="463">
        <f>U106</f>
        <v/>
      </c>
      <c r="Z106" s="463">
        <f>X106+Y106</f>
        <v/>
      </c>
      <c r="AA106" s="463">
        <f>IF(X106&lt;=15000,X106*AA$5,15000*AA$5)</f>
        <v/>
      </c>
      <c r="AB106" s="463">
        <f>IF(X106&lt;=15000,0,(X106-15000)*AB$5)</f>
        <v/>
      </c>
      <c r="AC106" s="463">
        <f>SUM(AA106:AB106)</f>
        <v/>
      </c>
      <c r="AD106" s="463">
        <f>IF(Z106&lt;=15000,Z106*AD$5,15000*AD$5)</f>
        <v/>
      </c>
      <c r="AE106" s="463">
        <f>IF(Z106&lt;=15000,0,(Z106-15000)*AE$5)</f>
        <v/>
      </c>
      <c r="AF106" s="463">
        <f>SUM(AD106:AE106)</f>
        <v/>
      </c>
      <c r="AG106" s="463">
        <f>SUM(AF106-AC106)</f>
        <v/>
      </c>
      <c r="AH106" s="463">
        <f>IF(X106&gt;3260,IF(X106&gt;9510,(9510-3260)*AH$5,(X106-3260)*AH$5),0)</f>
        <v/>
      </c>
      <c r="AI106" s="463">
        <f>IF(X106&gt;9510,IF(X106&gt;15000,(15000-9510)*AI$5,(X106-9510)*AI$5),0)</f>
        <v/>
      </c>
      <c r="AJ106" s="463">
        <f>IF(X106&gt;15000,IF(X106&gt;20000,(20000-15000)*AJ$5,(X106-15000)*AJ$5),0)</f>
        <v/>
      </c>
      <c r="AK106" s="463">
        <f>IF(X106&gt;20000,IF(X106&gt;25000,(25000-20000)*AK$5,(X106-20000)*AK$5),0)</f>
        <v/>
      </c>
      <c r="AL106" s="463">
        <f>IF(X106&gt;25000,IF(X106&gt;30000,(30000-25000)*AL$5,(X106-25000)*AL$5),0)</f>
        <v/>
      </c>
      <c r="AM106" s="463">
        <f>IF(X106&gt;30000,(X106-30000)*AM$5,0)</f>
        <v/>
      </c>
      <c r="AN106" s="463">
        <f>SUM(AH106:AM106)</f>
        <v/>
      </c>
      <c r="AO106" s="463">
        <f>IF(Z106&gt;3260,IF(Z106&gt;9510,(9510-3260)*AO$5,(Z106-3260)*AO$5),0)</f>
        <v/>
      </c>
      <c r="AP106" s="463">
        <f>IF(Z106&gt;9510,IF(Z106&gt;15000,(15000-9510)*AP$5,(Z106-9510)*AP$5),0)</f>
        <v/>
      </c>
      <c r="AQ106" s="463">
        <f>IF(Z106&gt;15000,IF(Z106&gt;20000,(20000-15000)*AQ$5,(Z106-15000)*AQ$5),0)</f>
        <v/>
      </c>
      <c r="AR106" s="463">
        <f>IF(Z106&gt;20000,IF(Z106&gt;25000,(25000-20000)*AR$5,(Z106-20000)*AR$5),0)</f>
        <v/>
      </c>
      <c r="AS106" s="463">
        <f>IF(Z106&gt;25000,IF(Z106&gt;30000,(30000-25000)*AS$5,(Z106-25000)*AS$5),0)</f>
        <v/>
      </c>
      <c r="AT106" s="463">
        <f>IF(Z106&gt;30000,(Z106-30000)*AT$5,0)</f>
        <v/>
      </c>
      <c r="AU106" s="463">
        <f>SUM(AO106:AT106)</f>
        <v/>
      </c>
      <c r="AV106" s="463">
        <f>AU106-AN106</f>
        <v/>
      </c>
      <c r="AW106" s="463" t="n"/>
      <c r="AX106" s="463">
        <f>Y106-AG106-AV106-AW106</f>
        <v/>
      </c>
      <c r="AY106" t="inlineStr">
        <is>
          <t>TM</t>
        </is>
      </c>
    </row>
    <row r="107" ht="16.5" customHeight="1" s="235">
      <c r="B107" s="460" t="n">
        <v>102</v>
      </c>
      <c r="C107" s="461" t="inlineStr">
        <is>
          <t>0405</t>
        </is>
      </c>
      <c r="D107" s="461" t="inlineStr">
        <is>
          <t>74050822569</t>
        </is>
      </c>
      <c r="E107" s="461" t="inlineStr">
        <is>
          <t>YURY ROBERTO CONYEDO ALEJO</t>
        </is>
      </c>
      <c r="F107" s="461" t="inlineStr">
        <is>
          <t>VI</t>
        </is>
      </c>
      <c r="G107" s="460" t="n">
        <v>150</v>
      </c>
      <c r="H107" s="460" t="n">
        <v>6129.07</v>
      </c>
      <c r="I107" s="460" t="n">
        <v>193</v>
      </c>
      <c r="J107" s="460" t="n">
        <v>6327.26</v>
      </c>
      <c r="K107" s="460" t="n">
        <v>176</v>
      </c>
      <c r="L107" s="460" t="n">
        <v>5448.06</v>
      </c>
      <c r="M107" s="460" t="n">
        <v>5968.13</v>
      </c>
      <c r="N107" s="462" t="n">
        <v>4</v>
      </c>
      <c r="O107" s="462" t="n">
        <v>4</v>
      </c>
      <c r="P107" s="462" t="n">
        <v>4</v>
      </c>
      <c r="Q107" s="463" t="n">
        <v>4</v>
      </c>
      <c r="R107" s="463" t="n">
        <v>4</v>
      </c>
      <c r="S107" s="463">
        <f>M107*R107</f>
        <v/>
      </c>
      <c r="T107" s="463">
        <f>I3/K3</f>
        <v/>
      </c>
      <c r="U107" s="463" t="n">
        <v>110652.51</v>
      </c>
      <c r="X107" s="463" t="n">
        <v>7716.92</v>
      </c>
      <c r="Y107" s="463">
        <f>U107</f>
        <v/>
      </c>
      <c r="Z107" s="463">
        <f>X107+Y107</f>
        <v/>
      </c>
      <c r="AA107" s="463">
        <f>IF(X107&lt;=15000,X107*AA$5,15000*AA$5)</f>
        <v/>
      </c>
      <c r="AB107" s="463">
        <f>IF(X107&lt;=15000,0,(X107-15000)*AB$5)</f>
        <v/>
      </c>
      <c r="AC107" s="463">
        <f>SUM(AA107:AB107)</f>
        <v/>
      </c>
      <c r="AD107" s="463">
        <f>IF(Z107&lt;=15000,Z107*AD$5,15000*AD$5)</f>
        <v/>
      </c>
      <c r="AE107" s="463">
        <f>IF(Z107&lt;=15000,0,(Z107-15000)*AE$5)</f>
        <v/>
      </c>
      <c r="AF107" s="463">
        <f>SUM(AD107:AE107)</f>
        <v/>
      </c>
      <c r="AG107" s="463">
        <f>SUM(AF107-AC107)</f>
        <v/>
      </c>
      <c r="AH107" s="463">
        <f>IF(X107&gt;3260,IF(X107&gt;9510,(9510-3260)*AH$5,(X107-3260)*AH$5),0)</f>
        <v/>
      </c>
      <c r="AI107" s="463">
        <f>IF(X107&gt;9510,IF(X107&gt;15000,(15000-9510)*AI$5,(X107-9510)*AI$5),0)</f>
        <v/>
      </c>
      <c r="AJ107" s="463">
        <f>IF(X107&gt;15000,IF(X107&gt;20000,(20000-15000)*AJ$5,(X107-15000)*AJ$5),0)</f>
        <v/>
      </c>
      <c r="AK107" s="463">
        <f>IF(X107&gt;20000,IF(X107&gt;25000,(25000-20000)*AK$5,(X107-20000)*AK$5),0)</f>
        <v/>
      </c>
      <c r="AL107" s="463">
        <f>IF(X107&gt;25000,IF(X107&gt;30000,(30000-25000)*AL$5,(X107-25000)*AL$5),0)</f>
        <v/>
      </c>
      <c r="AM107" s="463">
        <f>IF(X107&gt;30000,(X107-30000)*AM$5,0)</f>
        <v/>
      </c>
      <c r="AN107" s="463">
        <f>SUM(AH107:AM107)</f>
        <v/>
      </c>
      <c r="AO107" s="463">
        <f>IF(Z107&gt;3260,IF(Z107&gt;9510,(9510-3260)*AO$5,(Z107-3260)*AO$5),0)</f>
        <v/>
      </c>
      <c r="AP107" s="463">
        <f>IF(Z107&gt;9510,IF(Z107&gt;15000,(15000-9510)*AP$5,(Z107-9510)*AP$5),0)</f>
        <v/>
      </c>
      <c r="AQ107" s="463">
        <f>IF(Z107&gt;15000,IF(Z107&gt;20000,(20000-15000)*AQ$5,(Z107-15000)*AQ$5),0)</f>
        <v/>
      </c>
      <c r="AR107" s="463">
        <f>IF(Z107&gt;20000,IF(Z107&gt;25000,(25000-20000)*AR$5,(Z107-20000)*AR$5),0)</f>
        <v/>
      </c>
      <c r="AS107" s="463">
        <f>IF(Z107&gt;25000,IF(Z107&gt;30000,(30000-25000)*AS$5,(Z107-25000)*AS$5),0)</f>
        <v/>
      </c>
      <c r="AT107" s="463">
        <f>IF(Z107&gt;30000,(Z107-30000)*AT$5,0)</f>
        <v/>
      </c>
      <c r="AU107" s="463">
        <f>SUM(AO107:AT107)</f>
        <v/>
      </c>
      <c r="AV107" s="463">
        <f>AU107-AN107</f>
        <v/>
      </c>
      <c r="AW107" s="463" t="n"/>
      <c r="AX107" s="463">
        <f>Y107-AG107-AV107-AW107</f>
        <v/>
      </c>
      <c r="AY107" t="inlineStr">
        <is>
          <t>TM</t>
        </is>
      </c>
    </row>
    <row r="108" ht="16.5" customHeight="1" s="235">
      <c r="B108" s="460" t="n">
        <v>103</v>
      </c>
      <c r="C108" s="461" t="inlineStr">
        <is>
          <t>0249</t>
        </is>
      </c>
      <c r="D108" s="461" t="inlineStr">
        <is>
          <t>60082001103</t>
        </is>
      </c>
      <c r="E108" s="461" t="inlineStr">
        <is>
          <t>LUIS BULNES  CARRILLO</t>
        </is>
      </c>
      <c r="F108" s="461" t="inlineStr">
        <is>
          <t>VI</t>
        </is>
      </c>
      <c r="G108" s="460" t="n">
        <v>194</v>
      </c>
      <c r="H108" s="460" t="n">
        <v>7986.36</v>
      </c>
      <c r="I108" s="460" t="n">
        <v>106</v>
      </c>
      <c r="J108" s="460" t="n">
        <v>3672.15</v>
      </c>
      <c r="K108" s="460" t="n">
        <v>61</v>
      </c>
      <c r="L108" s="460" t="n">
        <v>3126.45</v>
      </c>
      <c r="M108" s="460" t="n">
        <v>4928.32</v>
      </c>
      <c r="N108" s="462" t="n">
        <v>4</v>
      </c>
      <c r="O108" s="462" t="n">
        <v>4</v>
      </c>
      <c r="P108" s="462" t="n">
        <v>3</v>
      </c>
      <c r="Q108" s="463" t="n">
        <v>3.666666666666667</v>
      </c>
      <c r="R108" s="463" t="n">
        <v>3.666666666666667</v>
      </c>
      <c r="S108" s="463">
        <f>M108*R108</f>
        <v/>
      </c>
      <c r="T108" s="463">
        <f>I3/K3</f>
        <v/>
      </c>
      <c r="U108" s="463" t="n">
        <v>83759.35000000001</v>
      </c>
      <c r="X108" s="463" t="n">
        <v>4322.57</v>
      </c>
      <c r="Y108" s="463">
        <f>U108</f>
        <v/>
      </c>
      <c r="Z108" s="463">
        <f>X108+Y108</f>
        <v/>
      </c>
      <c r="AA108" s="463">
        <f>IF(X108&lt;=15000,X108*AA$5,15000*AA$5)</f>
        <v/>
      </c>
      <c r="AB108" s="463">
        <f>IF(X108&lt;=15000,0,(X108-15000)*AB$5)</f>
        <v/>
      </c>
      <c r="AC108" s="463">
        <f>SUM(AA108:AB108)</f>
        <v/>
      </c>
      <c r="AD108" s="463">
        <f>IF(Z108&lt;=15000,Z108*AD$5,15000*AD$5)</f>
        <v/>
      </c>
      <c r="AE108" s="463">
        <f>IF(Z108&lt;=15000,0,(Z108-15000)*AE$5)</f>
        <v/>
      </c>
      <c r="AF108" s="463">
        <f>SUM(AD108:AE108)</f>
        <v/>
      </c>
      <c r="AG108" s="463">
        <f>SUM(AF108-AC108)</f>
        <v/>
      </c>
      <c r="AH108" s="463">
        <f>IF(X108&gt;3260,IF(X108&gt;9510,(9510-3260)*AH$5,(X108-3260)*AH$5),0)</f>
        <v/>
      </c>
      <c r="AI108" s="463">
        <f>IF(X108&gt;9510,IF(X108&gt;15000,(15000-9510)*AI$5,(X108-9510)*AI$5),0)</f>
        <v/>
      </c>
      <c r="AJ108" s="463">
        <f>IF(X108&gt;15000,IF(X108&gt;20000,(20000-15000)*AJ$5,(X108-15000)*AJ$5),0)</f>
        <v/>
      </c>
      <c r="AK108" s="463">
        <f>IF(X108&gt;20000,IF(X108&gt;25000,(25000-20000)*AK$5,(X108-20000)*AK$5),0)</f>
        <v/>
      </c>
      <c r="AL108" s="463">
        <f>IF(X108&gt;25000,IF(X108&gt;30000,(30000-25000)*AL$5,(X108-25000)*AL$5),0)</f>
        <v/>
      </c>
      <c r="AM108" s="463">
        <f>IF(X108&gt;30000,(X108-30000)*AM$5,0)</f>
        <v/>
      </c>
      <c r="AN108" s="463">
        <f>SUM(AH108:AM108)</f>
        <v/>
      </c>
      <c r="AO108" s="463">
        <f>IF(Z108&gt;3260,IF(Z108&gt;9510,(9510-3260)*AO$5,(Z108-3260)*AO$5),0)</f>
        <v/>
      </c>
      <c r="AP108" s="463">
        <f>IF(Z108&gt;9510,IF(Z108&gt;15000,(15000-9510)*AP$5,(Z108-9510)*AP$5),0)</f>
        <v/>
      </c>
      <c r="AQ108" s="463">
        <f>IF(Z108&gt;15000,IF(Z108&gt;20000,(20000-15000)*AQ$5,(Z108-15000)*AQ$5),0)</f>
        <v/>
      </c>
      <c r="AR108" s="463">
        <f>IF(Z108&gt;20000,IF(Z108&gt;25000,(25000-20000)*AR$5,(Z108-20000)*AR$5),0)</f>
        <v/>
      </c>
      <c r="AS108" s="463">
        <f>IF(Z108&gt;25000,IF(Z108&gt;30000,(30000-25000)*AS$5,(Z108-25000)*AS$5),0)</f>
        <v/>
      </c>
      <c r="AT108" s="463">
        <f>IF(Z108&gt;30000,(Z108-30000)*AT$5,0)</f>
        <v/>
      </c>
      <c r="AU108" s="463">
        <f>SUM(AO108:AT108)</f>
        <v/>
      </c>
      <c r="AV108" s="463">
        <f>AU108-AN108</f>
        <v/>
      </c>
      <c r="AW108" s="463" t="n"/>
      <c r="AX108" s="463">
        <f>Y108-AG108-AV108-AW108</f>
        <v/>
      </c>
      <c r="AY108" t="inlineStr">
        <is>
          <t>TM</t>
        </is>
      </c>
    </row>
    <row r="109" ht="16.5" customHeight="1" s="235">
      <c r="B109" s="460" t="n">
        <v>104</v>
      </c>
      <c r="C109" s="461" t="inlineStr">
        <is>
          <t>0014</t>
        </is>
      </c>
      <c r="D109" s="461" t="inlineStr">
        <is>
          <t>69062900029</t>
        </is>
      </c>
      <c r="E109" s="461" t="inlineStr">
        <is>
          <t>REINALDO RAMOS  GÓMEZ</t>
        </is>
      </c>
      <c r="F109" s="461" t="inlineStr">
        <is>
          <t>VI</t>
        </is>
      </c>
      <c r="G109" s="460" t="n">
        <v>194</v>
      </c>
      <c r="H109" s="460" t="n">
        <v>6005.25</v>
      </c>
      <c r="I109" s="460" t="n">
        <v>122</v>
      </c>
      <c r="J109" s="460" t="n">
        <v>6352.44</v>
      </c>
      <c r="K109" s="460" t="n">
        <v>9</v>
      </c>
      <c r="L109" s="460" t="n">
        <v>1516.79</v>
      </c>
      <c r="M109" s="460" t="n">
        <v>4624.83</v>
      </c>
      <c r="N109" s="462" t="n">
        <v>3</v>
      </c>
      <c r="O109" s="462" t="n">
        <v>4</v>
      </c>
      <c r="P109" s="462" t="n">
        <v>4</v>
      </c>
      <c r="Q109" s="463" t="n">
        <v>3.666666666666667</v>
      </c>
      <c r="R109" s="463" t="n">
        <v>3.666666666666667</v>
      </c>
      <c r="S109" s="463">
        <f>M109*R109</f>
        <v/>
      </c>
      <c r="T109" s="463">
        <f>I3/K3</f>
        <v/>
      </c>
      <c r="U109" s="463" t="n">
        <v>78601.33</v>
      </c>
      <c r="X109" s="463" t="n">
        <v>923.16</v>
      </c>
      <c r="Y109" s="463">
        <f>U109</f>
        <v/>
      </c>
      <c r="Z109" s="463">
        <f>X109+Y109</f>
        <v/>
      </c>
      <c r="AA109" s="463">
        <f>IF(X109&lt;=15000,X109*AA$5,15000*AA$5)</f>
        <v/>
      </c>
      <c r="AB109" s="463">
        <f>IF(X109&lt;=15000,0,(X109-15000)*AB$5)</f>
        <v/>
      </c>
      <c r="AC109" s="463">
        <f>SUM(AA109:AB109)</f>
        <v/>
      </c>
      <c r="AD109" s="463">
        <f>IF(Z109&lt;=15000,Z109*AD$5,15000*AD$5)</f>
        <v/>
      </c>
      <c r="AE109" s="463">
        <f>IF(Z109&lt;=15000,0,(Z109-15000)*AE$5)</f>
        <v/>
      </c>
      <c r="AF109" s="463">
        <f>SUM(AD109:AE109)</f>
        <v/>
      </c>
      <c r="AG109" s="463">
        <f>SUM(AF109-AC109)</f>
        <v/>
      </c>
      <c r="AH109" s="463">
        <f>IF(X109&gt;3260,IF(X109&gt;9510,(9510-3260)*AH$5,(X109-3260)*AH$5),0)</f>
        <v/>
      </c>
      <c r="AI109" s="463">
        <f>IF(X109&gt;9510,IF(X109&gt;15000,(15000-9510)*AI$5,(X109-9510)*AI$5),0)</f>
        <v/>
      </c>
      <c r="AJ109" s="463">
        <f>IF(X109&gt;15000,IF(X109&gt;20000,(20000-15000)*AJ$5,(X109-15000)*AJ$5),0)</f>
        <v/>
      </c>
      <c r="AK109" s="463">
        <f>IF(X109&gt;20000,IF(X109&gt;25000,(25000-20000)*AK$5,(X109-20000)*AK$5),0)</f>
        <v/>
      </c>
      <c r="AL109" s="463">
        <f>IF(X109&gt;25000,IF(X109&gt;30000,(30000-25000)*AL$5,(X109-25000)*AL$5),0)</f>
        <v/>
      </c>
      <c r="AM109" s="463">
        <f>IF(X109&gt;30000,(X109-30000)*AM$5,0)</f>
        <v/>
      </c>
      <c r="AN109" s="463">
        <f>SUM(AH109:AM109)</f>
        <v/>
      </c>
      <c r="AO109" s="463">
        <f>IF(Z109&gt;3260,IF(Z109&gt;9510,(9510-3260)*AO$5,(Z109-3260)*AO$5),0)</f>
        <v/>
      </c>
      <c r="AP109" s="463">
        <f>IF(Z109&gt;9510,IF(Z109&gt;15000,(15000-9510)*AP$5,(Z109-9510)*AP$5),0)</f>
        <v/>
      </c>
      <c r="AQ109" s="463">
        <f>IF(Z109&gt;15000,IF(Z109&gt;20000,(20000-15000)*AQ$5,(Z109-15000)*AQ$5),0)</f>
        <v/>
      </c>
      <c r="AR109" s="463">
        <f>IF(Z109&gt;20000,IF(Z109&gt;25000,(25000-20000)*AR$5,(Z109-20000)*AR$5),0)</f>
        <v/>
      </c>
      <c r="AS109" s="463">
        <f>IF(Z109&gt;25000,IF(Z109&gt;30000,(30000-25000)*AS$5,(Z109-25000)*AS$5),0)</f>
        <v/>
      </c>
      <c r="AT109" s="463">
        <f>IF(Z109&gt;30000,(Z109-30000)*AT$5,0)</f>
        <v/>
      </c>
      <c r="AU109" s="463">
        <f>SUM(AO109:AT109)</f>
        <v/>
      </c>
      <c r="AV109" s="463">
        <f>AU109-AN109</f>
        <v/>
      </c>
      <c r="AW109" s="463" t="n"/>
      <c r="AX109" s="463">
        <f>Y109-AG109-AV109-AW109</f>
        <v/>
      </c>
      <c r="AY109" t="inlineStr">
        <is>
          <t>TM</t>
        </is>
      </c>
    </row>
    <row r="110" ht="16.5" customHeight="1" s="235">
      <c r="B110" s="460" t="n">
        <v>105</v>
      </c>
      <c r="C110" s="461" t="inlineStr">
        <is>
          <t>0090</t>
        </is>
      </c>
      <c r="D110" s="461" t="inlineStr">
        <is>
          <t>87112634897</t>
        </is>
      </c>
      <c r="E110" s="461" t="inlineStr">
        <is>
          <t>YANET DEVESA  SÁNCHEZ</t>
        </is>
      </c>
      <c r="F110" s="461" t="inlineStr">
        <is>
          <t>X</t>
        </is>
      </c>
      <c r="G110" s="460" t="n">
        <v>194</v>
      </c>
      <c r="H110" s="460" t="n">
        <v>7023.08</v>
      </c>
      <c r="I110" s="460" t="n">
        <v>193</v>
      </c>
      <c r="J110" s="460" t="n">
        <v>9930.17</v>
      </c>
      <c r="K110" s="460" t="n">
        <v>105</v>
      </c>
      <c r="L110" s="460" t="n">
        <v>3801.15</v>
      </c>
      <c r="M110" s="460" t="n">
        <v>6918.13</v>
      </c>
      <c r="N110" s="462" t="n">
        <v>4</v>
      </c>
      <c r="O110" s="462" t="n">
        <v>4</v>
      </c>
      <c r="P110" s="462" t="n">
        <v>4</v>
      </c>
      <c r="Q110" s="463" t="n">
        <v>4</v>
      </c>
      <c r="R110" s="463" t="n">
        <v>4</v>
      </c>
      <c r="S110" s="463">
        <f>M110*R110</f>
        <v/>
      </c>
      <c r="T110" s="463">
        <f>I3/K3</f>
        <v/>
      </c>
      <c r="U110" s="463" t="n">
        <v>128266.11</v>
      </c>
      <c r="X110" s="463" t="n">
        <v>9726.950000000001</v>
      </c>
      <c r="Y110" s="463">
        <f>U110</f>
        <v/>
      </c>
      <c r="Z110" s="463">
        <f>X110+Y110</f>
        <v/>
      </c>
      <c r="AA110" s="463">
        <f>IF(X110&lt;=15000,X110*AA$5,15000*AA$5)</f>
        <v/>
      </c>
      <c r="AB110" s="463">
        <f>IF(X110&lt;=15000,0,(X110-15000)*AB$5)</f>
        <v/>
      </c>
      <c r="AC110" s="463">
        <f>SUM(AA110:AB110)</f>
        <v/>
      </c>
      <c r="AD110" s="463">
        <f>IF(Z110&lt;=15000,Z110*AD$5,15000*AD$5)</f>
        <v/>
      </c>
      <c r="AE110" s="463">
        <f>IF(Z110&lt;=15000,0,(Z110-15000)*AE$5)</f>
        <v/>
      </c>
      <c r="AF110" s="463">
        <f>SUM(AD110:AE110)</f>
        <v/>
      </c>
      <c r="AG110" s="463">
        <f>SUM(AF110-AC110)</f>
        <v/>
      </c>
      <c r="AH110" s="463">
        <f>IF(X110&gt;3260,IF(X110&gt;9510,(9510-3260)*AH$5,(X110-3260)*AH$5),0)</f>
        <v/>
      </c>
      <c r="AI110" s="463">
        <f>IF(X110&gt;9510,IF(X110&gt;15000,(15000-9510)*AI$5,(X110-9510)*AI$5),0)</f>
        <v/>
      </c>
      <c r="AJ110" s="463">
        <f>IF(X110&gt;15000,IF(X110&gt;20000,(20000-15000)*AJ$5,(X110-15000)*AJ$5),0)</f>
        <v/>
      </c>
      <c r="AK110" s="463">
        <f>IF(X110&gt;20000,IF(X110&gt;25000,(25000-20000)*AK$5,(X110-20000)*AK$5),0)</f>
        <v/>
      </c>
      <c r="AL110" s="463">
        <f>IF(X110&gt;25000,IF(X110&gt;30000,(30000-25000)*AL$5,(X110-25000)*AL$5),0)</f>
        <v/>
      </c>
      <c r="AM110" s="463">
        <f>IF(X110&gt;30000,(X110-30000)*AM$5,0)</f>
        <v/>
      </c>
      <c r="AN110" s="463">
        <f>SUM(AH110:AM110)</f>
        <v/>
      </c>
      <c r="AO110" s="463">
        <f>IF(Z110&gt;3260,IF(Z110&gt;9510,(9510-3260)*AO$5,(Z110-3260)*AO$5),0)</f>
        <v/>
      </c>
      <c r="AP110" s="463">
        <f>IF(Z110&gt;9510,IF(Z110&gt;15000,(15000-9510)*AP$5,(Z110-9510)*AP$5),0)</f>
        <v/>
      </c>
      <c r="AQ110" s="463">
        <f>IF(Z110&gt;15000,IF(Z110&gt;20000,(20000-15000)*AQ$5,(Z110-15000)*AQ$5),0)</f>
        <v/>
      </c>
      <c r="AR110" s="463">
        <f>IF(Z110&gt;20000,IF(Z110&gt;25000,(25000-20000)*AR$5,(Z110-20000)*AR$5),0)</f>
        <v/>
      </c>
      <c r="AS110" s="463">
        <f>IF(Z110&gt;25000,IF(Z110&gt;30000,(30000-25000)*AS$5,(Z110-25000)*AS$5),0)</f>
        <v/>
      </c>
      <c r="AT110" s="463">
        <f>IF(Z110&gt;30000,(Z110-30000)*AT$5,0)</f>
        <v/>
      </c>
      <c r="AU110" s="463">
        <f>SUM(AO110:AT110)</f>
        <v/>
      </c>
      <c r="AV110" s="463">
        <f>AU110-AN110</f>
        <v/>
      </c>
      <c r="AW110" s="463" t="n"/>
      <c r="AX110" s="463">
        <f>Y110-AG110-AV110-AW110</f>
        <v/>
      </c>
      <c r="AY110" t="inlineStr">
        <is>
          <t>TM</t>
        </is>
      </c>
    </row>
    <row r="111" ht="16.5" customHeight="1" s="235">
      <c r="B111" s="460" t="n">
        <v>106</v>
      </c>
      <c r="C111" s="461" t="inlineStr">
        <is>
          <t>0235</t>
        </is>
      </c>
      <c r="D111" s="461" t="inlineStr">
        <is>
          <t>96101410001</t>
        </is>
      </c>
      <c r="E111" s="461" t="inlineStr">
        <is>
          <t>LUIS DANIEL GONZÁLEZ  VIERA</t>
        </is>
      </c>
      <c r="F111" s="461" t="inlineStr">
        <is>
          <t>VI</t>
        </is>
      </c>
      <c r="G111" s="460" t="n">
        <v>191.25</v>
      </c>
      <c r="H111" s="460" t="n">
        <v>5940.37</v>
      </c>
      <c r="I111" s="460" t="n">
        <v>140.25</v>
      </c>
      <c r="J111" s="460" t="n">
        <v>6744.77</v>
      </c>
      <c r="K111" s="460" t="n">
        <v>127.5</v>
      </c>
      <c r="L111" s="460" t="n">
        <v>3960.25</v>
      </c>
      <c r="M111" s="460" t="n">
        <v>5548.46</v>
      </c>
      <c r="N111" s="462" t="n">
        <v>4</v>
      </c>
      <c r="O111" s="462" t="n">
        <v>4</v>
      </c>
      <c r="P111" s="462" t="n">
        <v>4</v>
      </c>
      <c r="Q111" s="463" t="n">
        <v>4</v>
      </c>
      <c r="R111" s="463" t="n">
        <v>4</v>
      </c>
      <c r="S111" s="463">
        <f>M111*R111</f>
        <v/>
      </c>
      <c r="T111" s="463">
        <f>I3/K3</f>
        <v/>
      </c>
      <c r="U111" s="463" t="n">
        <v>102871.65</v>
      </c>
      <c r="X111" s="463" t="n">
        <v>6126.73</v>
      </c>
      <c r="Y111" s="463">
        <f>U111</f>
        <v/>
      </c>
      <c r="Z111" s="463">
        <f>X111+Y111</f>
        <v/>
      </c>
      <c r="AA111" s="463">
        <f>IF(X111&lt;=15000,X111*AA$5,15000*AA$5)</f>
        <v/>
      </c>
      <c r="AB111" s="463">
        <f>IF(X111&lt;=15000,0,(X111-15000)*AB$5)</f>
        <v/>
      </c>
      <c r="AC111" s="463">
        <f>SUM(AA111:AB111)</f>
        <v/>
      </c>
      <c r="AD111" s="463">
        <f>IF(Z111&lt;=15000,Z111*AD$5,15000*AD$5)</f>
        <v/>
      </c>
      <c r="AE111" s="463">
        <f>IF(Z111&lt;=15000,0,(Z111-15000)*AE$5)</f>
        <v/>
      </c>
      <c r="AF111" s="463">
        <f>SUM(AD111:AE111)</f>
        <v/>
      </c>
      <c r="AG111" s="463">
        <f>SUM(AF111-AC111)</f>
        <v/>
      </c>
      <c r="AH111" s="463">
        <f>IF(X111&gt;3260,IF(X111&gt;9510,(9510-3260)*AH$5,(X111-3260)*AH$5),0)</f>
        <v/>
      </c>
      <c r="AI111" s="463">
        <f>IF(X111&gt;9510,IF(X111&gt;15000,(15000-9510)*AI$5,(X111-9510)*AI$5),0)</f>
        <v/>
      </c>
      <c r="AJ111" s="463">
        <f>IF(X111&gt;15000,IF(X111&gt;20000,(20000-15000)*AJ$5,(X111-15000)*AJ$5),0)</f>
        <v/>
      </c>
      <c r="AK111" s="463">
        <f>IF(X111&gt;20000,IF(X111&gt;25000,(25000-20000)*AK$5,(X111-20000)*AK$5),0)</f>
        <v/>
      </c>
      <c r="AL111" s="463">
        <f>IF(X111&gt;25000,IF(X111&gt;30000,(30000-25000)*AL$5,(X111-25000)*AL$5),0)</f>
        <v/>
      </c>
      <c r="AM111" s="463">
        <f>IF(X111&gt;30000,(X111-30000)*AM$5,0)</f>
        <v/>
      </c>
      <c r="AN111" s="463">
        <f>SUM(AH111:AM111)</f>
        <v/>
      </c>
      <c r="AO111" s="463">
        <f>IF(Z111&gt;3260,IF(Z111&gt;9510,(9510-3260)*AO$5,(Z111-3260)*AO$5),0)</f>
        <v/>
      </c>
      <c r="AP111" s="463">
        <f>IF(Z111&gt;9510,IF(Z111&gt;15000,(15000-9510)*AP$5,(Z111-9510)*AP$5),0)</f>
        <v/>
      </c>
      <c r="AQ111" s="463">
        <f>IF(Z111&gt;15000,IF(Z111&gt;20000,(20000-15000)*AQ$5,(Z111-15000)*AQ$5),0)</f>
        <v/>
      </c>
      <c r="AR111" s="463">
        <f>IF(Z111&gt;20000,IF(Z111&gt;25000,(25000-20000)*AR$5,(Z111-20000)*AR$5),0)</f>
        <v/>
      </c>
      <c r="AS111" s="463">
        <f>IF(Z111&gt;25000,IF(Z111&gt;30000,(30000-25000)*AS$5,(Z111-25000)*AS$5),0)</f>
        <v/>
      </c>
      <c r="AT111" s="463">
        <f>IF(Z111&gt;30000,(Z111-30000)*AT$5,0)</f>
        <v/>
      </c>
      <c r="AU111" s="463">
        <f>SUM(AO111:AT111)</f>
        <v/>
      </c>
      <c r="AV111" s="463">
        <f>AU111-AN111</f>
        <v/>
      </c>
      <c r="AW111" s="463" t="n"/>
      <c r="AX111" s="463">
        <f>Y111-AG111-AV111-AW111</f>
        <v/>
      </c>
      <c r="AY111" t="inlineStr">
        <is>
          <t>TM</t>
        </is>
      </c>
    </row>
    <row r="112" ht="16.5" customHeight="1" s="235">
      <c r="B112" s="460" t="n">
        <v>107</v>
      </c>
      <c r="C112" s="461" t="inlineStr">
        <is>
          <t>0248</t>
        </is>
      </c>
      <c r="D112" s="461" t="inlineStr">
        <is>
          <t>66053004348</t>
        </is>
      </c>
      <c r="E112" s="461" t="inlineStr">
        <is>
          <t>JUAN CARLOS TRELLES  CABRERA</t>
        </is>
      </c>
      <c r="F112" s="461" t="inlineStr">
        <is>
          <t>VI</t>
        </is>
      </c>
      <c r="G112" s="460" t="n">
        <v>194</v>
      </c>
      <c r="H112" s="460" t="n">
        <v>6005.25</v>
      </c>
      <c r="I112" s="460" t="n">
        <v>149</v>
      </c>
      <c r="J112" s="460" t="n">
        <v>6574.25</v>
      </c>
      <c r="K112" s="460" t="n">
        <v>176</v>
      </c>
      <c r="L112" s="460" t="n">
        <v>5448.06</v>
      </c>
      <c r="M112" s="460" t="n">
        <v>6009.19</v>
      </c>
      <c r="N112" s="462" t="n">
        <v>4</v>
      </c>
      <c r="O112" s="462" t="n">
        <v>4</v>
      </c>
      <c r="P112" s="462" t="n">
        <v>4</v>
      </c>
      <c r="Q112" s="463" t="n">
        <v>4</v>
      </c>
      <c r="R112" s="463" t="n">
        <v>4</v>
      </c>
      <c r="S112" s="463">
        <f>M112*R112</f>
        <v/>
      </c>
      <c r="T112" s="463">
        <f>I3/K3</f>
        <v/>
      </c>
      <c r="U112" s="463" t="n">
        <v>111413.72</v>
      </c>
      <c r="X112" s="463" t="n">
        <v>12707.05</v>
      </c>
      <c r="Y112" s="463">
        <f>U112</f>
        <v/>
      </c>
      <c r="Z112" s="463">
        <f>X112+Y112</f>
        <v/>
      </c>
      <c r="AA112" s="463">
        <f>IF(X112&lt;=15000,X112*AA$5,15000*AA$5)</f>
        <v/>
      </c>
      <c r="AB112" s="463">
        <f>IF(X112&lt;=15000,0,(X112-15000)*AB$5)</f>
        <v/>
      </c>
      <c r="AC112" s="463">
        <f>SUM(AA112:AB112)</f>
        <v/>
      </c>
      <c r="AD112" s="463">
        <f>IF(Z112&lt;=15000,Z112*AD$5,15000*AD$5)</f>
        <v/>
      </c>
      <c r="AE112" s="463">
        <f>IF(Z112&lt;=15000,0,(Z112-15000)*AE$5)</f>
        <v/>
      </c>
      <c r="AF112" s="463">
        <f>SUM(AD112:AE112)</f>
        <v/>
      </c>
      <c r="AG112" s="463">
        <f>SUM(AF112-AC112)</f>
        <v/>
      </c>
      <c r="AH112" s="463">
        <f>IF(X112&gt;3260,IF(X112&gt;9510,(9510-3260)*AH$5,(X112-3260)*AH$5),0)</f>
        <v/>
      </c>
      <c r="AI112" s="463">
        <f>IF(X112&gt;9510,IF(X112&gt;15000,(15000-9510)*AI$5,(X112-9510)*AI$5),0)</f>
        <v/>
      </c>
      <c r="AJ112" s="463">
        <f>IF(X112&gt;15000,IF(X112&gt;20000,(20000-15000)*AJ$5,(X112-15000)*AJ$5),0)</f>
        <v/>
      </c>
      <c r="AK112" s="463">
        <f>IF(X112&gt;20000,IF(X112&gt;25000,(25000-20000)*AK$5,(X112-20000)*AK$5),0)</f>
        <v/>
      </c>
      <c r="AL112" s="463">
        <f>IF(X112&gt;25000,IF(X112&gt;30000,(30000-25000)*AL$5,(X112-25000)*AL$5),0)</f>
        <v/>
      </c>
      <c r="AM112" s="463">
        <f>IF(X112&gt;30000,(X112-30000)*AM$5,0)</f>
        <v/>
      </c>
      <c r="AN112" s="463">
        <f>SUM(AH112:AM112)</f>
        <v/>
      </c>
      <c r="AO112" s="463">
        <f>IF(Z112&gt;3260,IF(Z112&gt;9510,(9510-3260)*AO$5,(Z112-3260)*AO$5),0)</f>
        <v/>
      </c>
      <c r="AP112" s="463">
        <f>IF(Z112&gt;9510,IF(Z112&gt;15000,(15000-9510)*AP$5,(Z112-9510)*AP$5),0)</f>
        <v/>
      </c>
      <c r="AQ112" s="463">
        <f>IF(Z112&gt;15000,IF(Z112&gt;20000,(20000-15000)*AQ$5,(Z112-15000)*AQ$5),0)</f>
        <v/>
      </c>
      <c r="AR112" s="463">
        <f>IF(Z112&gt;20000,IF(Z112&gt;25000,(25000-20000)*AR$5,(Z112-20000)*AR$5),0)</f>
        <v/>
      </c>
      <c r="AS112" s="463">
        <f>IF(Z112&gt;25000,IF(Z112&gt;30000,(30000-25000)*AS$5,(Z112-25000)*AS$5),0)</f>
        <v/>
      </c>
      <c r="AT112" s="463">
        <f>IF(Z112&gt;30000,(Z112-30000)*AT$5,0)</f>
        <v/>
      </c>
      <c r="AU112" s="463">
        <f>SUM(AO112:AT112)</f>
        <v/>
      </c>
      <c r="AV112" s="463">
        <f>AU112-AN112</f>
        <v/>
      </c>
      <c r="AW112" s="463" t="n"/>
      <c r="AX112" s="463">
        <f>Y112-AG112-AV112-AW112</f>
        <v/>
      </c>
      <c r="AY112" t="inlineStr">
        <is>
          <t>TM</t>
        </is>
      </c>
    </row>
    <row r="113" ht="16.5" customFormat="1" customHeight="1" s="299">
      <c r="B113" s="460" t="n">
        <v>108</v>
      </c>
      <c r="C113" s="461" t="inlineStr">
        <is>
          <t>03117</t>
        </is>
      </c>
      <c r="D113" s="461" t="inlineStr">
        <is>
          <t>99092006922</t>
        </is>
      </c>
      <c r="E113" s="461" t="inlineStr">
        <is>
          <t>MALKIEL  MOJENA HERNANDEZ</t>
        </is>
      </c>
      <c r="F113" s="461" t="inlineStr">
        <is>
          <t>VI</t>
        </is>
      </c>
      <c r="G113" s="460" t="n">
        <v>194</v>
      </c>
      <c r="H113" s="460" t="n">
        <v>5598.11</v>
      </c>
      <c r="I113" s="460" t="n">
        <v>140</v>
      </c>
      <c r="J113" s="460" t="n">
        <v>5857.42</v>
      </c>
      <c r="K113" s="460" t="n">
        <v>176</v>
      </c>
      <c r="L113" s="460" t="n">
        <v>5448.06</v>
      </c>
      <c r="M113" s="460" t="n">
        <v>5634.53</v>
      </c>
      <c r="N113" s="462" t="n">
        <v>4</v>
      </c>
      <c r="O113" s="462" t="n">
        <v>4</v>
      </c>
      <c r="P113" s="462" t="n">
        <v>4</v>
      </c>
      <c r="Q113" s="463" t="n">
        <v>4</v>
      </c>
      <c r="R113" s="463" t="n">
        <v>4</v>
      </c>
      <c r="S113" s="463">
        <f>M113*R113</f>
        <v/>
      </c>
      <c r="T113" s="463">
        <f>I3/K3</f>
        <v/>
      </c>
      <c r="U113" s="463" t="n">
        <v>104467.37</v>
      </c>
      <c r="X113" s="463" t="n">
        <v>9359.23</v>
      </c>
      <c r="Y113" s="463">
        <f>U113</f>
        <v/>
      </c>
      <c r="Z113" s="463">
        <f>X113+Y113</f>
        <v/>
      </c>
      <c r="AA113" s="463">
        <f>IF(X113&lt;=15000,X113*AA$5,15000*AA$5)</f>
        <v/>
      </c>
      <c r="AB113" s="463">
        <f>IF(X113&lt;=15000,0,(X113-15000)*AB$5)</f>
        <v/>
      </c>
      <c r="AC113" s="463">
        <f>SUM(AA113:AB113)</f>
        <v/>
      </c>
      <c r="AD113" s="463">
        <f>IF(Z113&lt;=15000,Z113*AD$5,15000*AD$5)</f>
        <v/>
      </c>
      <c r="AE113" s="463">
        <f>IF(Z113&lt;=15000,0,(Z113-15000)*AE$5)</f>
        <v/>
      </c>
      <c r="AF113" s="463">
        <f>SUM(AD113:AE113)</f>
        <v/>
      </c>
      <c r="AG113" s="463">
        <f>SUM(AF113-AC113)</f>
        <v/>
      </c>
      <c r="AH113" s="463">
        <f>IF(X113&gt;3260,IF(X113&gt;9510,(9510-3260)*AH$5,(X113-3260)*AH$5),0)</f>
        <v/>
      </c>
      <c r="AI113" s="463">
        <f>IF(X113&gt;9510,IF(X113&gt;15000,(15000-9510)*AI$5,(X113-9510)*AI$5),0)</f>
        <v/>
      </c>
      <c r="AJ113" s="463">
        <f>IF(X113&gt;15000,IF(X113&gt;20000,(20000-15000)*AJ$5,(X113-15000)*AJ$5),0)</f>
        <v/>
      </c>
      <c r="AK113" s="463">
        <f>IF(X113&gt;20000,IF(X113&gt;25000,(25000-20000)*AK$5,(X113-20000)*AK$5),0)</f>
        <v/>
      </c>
      <c r="AL113" s="463">
        <f>IF(X113&gt;25000,IF(X113&gt;30000,(30000-25000)*AL$5,(X113-25000)*AL$5),0)</f>
        <v/>
      </c>
      <c r="AM113" s="463">
        <f>IF(X113&gt;30000,(X113-30000)*AM$5,0)</f>
        <v/>
      </c>
      <c r="AN113" s="463">
        <f>SUM(AH113:AM113)</f>
        <v/>
      </c>
      <c r="AO113" s="463">
        <f>IF(Z113&gt;3260,IF(Z113&gt;9510,(9510-3260)*AO$5,(Z113-3260)*AO$5),0)</f>
        <v/>
      </c>
      <c r="AP113" s="463">
        <f>IF(Z113&gt;9510,IF(Z113&gt;15000,(15000-9510)*AP$5,(Z113-9510)*AP$5),0)</f>
        <v/>
      </c>
      <c r="AQ113" s="463">
        <f>IF(Z113&gt;15000,IF(Z113&gt;20000,(20000-15000)*AQ$5,(Z113-15000)*AQ$5),0)</f>
        <v/>
      </c>
      <c r="AR113" s="463">
        <f>IF(Z113&gt;20000,IF(Z113&gt;25000,(25000-20000)*AR$5,(Z113-20000)*AR$5),0)</f>
        <v/>
      </c>
      <c r="AS113" s="463">
        <f>IF(Z113&gt;25000,IF(Z113&gt;30000,(30000-25000)*AS$5,(Z113-25000)*AS$5),0)</f>
        <v/>
      </c>
      <c r="AT113" s="463">
        <f>IF(Z113&gt;30000,(Z113-30000)*AT$5,0)</f>
        <v/>
      </c>
      <c r="AU113" s="463">
        <f>SUM(AO113:AT113)</f>
        <v/>
      </c>
      <c r="AV113" s="463">
        <f>AU113-AN113</f>
        <v/>
      </c>
      <c r="AW113" s="463" t="n"/>
      <c r="AX113" s="463">
        <f>Y113-AG113-AV113-AW113</f>
        <v/>
      </c>
      <c r="AY113" t="inlineStr">
        <is>
          <t>TM</t>
        </is>
      </c>
    </row>
    <row r="114" ht="16.5" customHeight="1" s="235">
      <c r="B114" s="460" t="n">
        <v>109</v>
      </c>
      <c r="C114" s="461" t="inlineStr">
        <is>
          <t>0398</t>
        </is>
      </c>
      <c r="D114" s="461" t="inlineStr">
        <is>
          <t>93060633862</t>
        </is>
      </c>
      <c r="E114" s="461" t="inlineStr">
        <is>
          <t>YASSER BOTELLO VIDAL</t>
        </is>
      </c>
      <c r="F114" s="461" t="inlineStr">
        <is>
          <t>VI</t>
        </is>
      </c>
      <c r="G114" s="460" t="n">
        <v>194</v>
      </c>
      <c r="H114" s="460" t="n">
        <v>5598.11</v>
      </c>
      <c r="I114" s="460" t="n">
        <v>140</v>
      </c>
      <c r="J114" s="460" t="n">
        <v>5893.58</v>
      </c>
      <c r="K114" s="460" t="n">
        <v>176</v>
      </c>
      <c r="L114" s="460" t="n">
        <v>5448.06</v>
      </c>
      <c r="M114" s="460" t="n">
        <v>5646.58</v>
      </c>
      <c r="N114" s="462" t="n">
        <v>4</v>
      </c>
      <c r="O114" s="462" t="n">
        <v>4</v>
      </c>
      <c r="P114" s="462" t="n">
        <v>4</v>
      </c>
      <c r="Q114" s="463" t="n">
        <v>4</v>
      </c>
      <c r="R114" s="463" t="n">
        <v>4</v>
      </c>
      <c r="S114" s="463">
        <f>M114*R114</f>
        <v/>
      </c>
      <c r="T114" s="463">
        <f>I3/K3</f>
        <v/>
      </c>
      <c r="U114" s="463" t="n">
        <v>104690.85</v>
      </c>
      <c r="X114" s="463" t="n">
        <v>4040.19</v>
      </c>
      <c r="Y114" s="463">
        <f>U114</f>
        <v/>
      </c>
      <c r="Z114" s="463">
        <f>X114+Y114</f>
        <v/>
      </c>
      <c r="AA114" s="463">
        <f>IF(X114&lt;=15000,X114*AA$5,15000*AA$5)</f>
        <v/>
      </c>
      <c r="AB114" s="463">
        <f>IF(X114&lt;=15000,0,(X114-15000)*AB$5)</f>
        <v/>
      </c>
      <c r="AC114" s="463">
        <f>SUM(AA114:AB114)</f>
        <v/>
      </c>
      <c r="AD114" s="463">
        <f>IF(Z114&lt;=15000,Z114*AD$5,15000*AD$5)</f>
        <v/>
      </c>
      <c r="AE114" s="463">
        <f>IF(Z114&lt;=15000,0,(Z114-15000)*AE$5)</f>
        <v/>
      </c>
      <c r="AF114" s="463">
        <f>SUM(AD114:AE114)</f>
        <v/>
      </c>
      <c r="AG114" s="463">
        <f>SUM(AF114-AC114)</f>
        <v/>
      </c>
      <c r="AH114" s="463">
        <f>IF(X114&gt;3260,IF(X114&gt;9510,(9510-3260)*AH$5,(X114-3260)*AH$5),0)</f>
        <v/>
      </c>
      <c r="AI114" s="463">
        <f>IF(X114&gt;9510,IF(X114&gt;15000,(15000-9510)*AI$5,(X114-9510)*AI$5),0)</f>
        <v/>
      </c>
      <c r="AJ114" s="463">
        <f>IF(X114&gt;15000,IF(X114&gt;20000,(20000-15000)*AJ$5,(X114-15000)*AJ$5),0)</f>
        <v/>
      </c>
      <c r="AK114" s="463">
        <f>IF(X114&gt;20000,IF(X114&gt;25000,(25000-20000)*AK$5,(X114-20000)*AK$5),0)</f>
        <v/>
      </c>
      <c r="AL114" s="463">
        <f>IF(X114&gt;25000,IF(X114&gt;30000,(30000-25000)*AL$5,(X114-25000)*AL$5),0)</f>
        <v/>
      </c>
      <c r="AM114" s="463">
        <f>IF(X114&gt;30000,(X114-30000)*AM$5,0)</f>
        <v/>
      </c>
      <c r="AN114" s="463">
        <f>SUM(AH114:AM114)</f>
        <v/>
      </c>
      <c r="AO114" s="463">
        <f>IF(Z114&gt;3260,IF(Z114&gt;9510,(9510-3260)*AO$5,(Z114-3260)*AO$5),0)</f>
        <v/>
      </c>
      <c r="AP114" s="463">
        <f>IF(Z114&gt;9510,IF(Z114&gt;15000,(15000-9510)*AP$5,(Z114-9510)*AP$5),0)</f>
        <v/>
      </c>
      <c r="AQ114" s="463">
        <f>IF(Z114&gt;15000,IF(Z114&gt;20000,(20000-15000)*AQ$5,(Z114-15000)*AQ$5),0)</f>
        <v/>
      </c>
      <c r="AR114" s="463">
        <f>IF(Z114&gt;20000,IF(Z114&gt;25000,(25000-20000)*AR$5,(Z114-20000)*AR$5),0)</f>
        <v/>
      </c>
      <c r="AS114" s="463">
        <f>IF(Z114&gt;25000,IF(Z114&gt;30000,(30000-25000)*AS$5,(Z114-25000)*AS$5),0)</f>
        <v/>
      </c>
      <c r="AT114" s="463">
        <f>IF(Z114&gt;30000,(Z114-30000)*AT$5,0)</f>
        <v/>
      </c>
      <c r="AU114" s="463">
        <f>SUM(AO114:AT114)</f>
        <v/>
      </c>
      <c r="AV114" s="463">
        <f>AU114-AN114</f>
        <v/>
      </c>
      <c r="AW114" s="463" t="n"/>
      <c r="AX114" s="463">
        <f>Y114-AG114-AV114-AW114</f>
        <v/>
      </c>
      <c r="AY114" t="inlineStr">
        <is>
          <t>TM</t>
        </is>
      </c>
    </row>
    <row r="115" ht="16.5" customHeight="1" s="235">
      <c r="B115" s="460" t="n">
        <v>110</v>
      </c>
      <c r="C115" s="461" t="inlineStr">
        <is>
          <t>03145</t>
        </is>
      </c>
      <c r="D115" s="461" t="inlineStr">
        <is>
          <t>06070566486</t>
        </is>
      </c>
      <c r="E115" s="461" t="inlineStr">
        <is>
          <t>YASER RENE LOPEZ BLANCO</t>
        </is>
      </c>
      <c r="F115" s="461" t="inlineStr">
        <is>
          <t>VI</t>
        </is>
      </c>
      <c r="G115" s="460" t="n">
        <v>194</v>
      </c>
      <c r="H115" s="460" t="n">
        <v>4783.84</v>
      </c>
      <c r="I115" s="460" t="n">
        <v>97</v>
      </c>
      <c r="J115" s="460" t="n">
        <v>4436.65</v>
      </c>
      <c r="K115" s="460" t="n">
        <v>0</v>
      </c>
      <c r="L115" s="460" t="n">
        <v>0</v>
      </c>
      <c r="M115" s="460" t="n">
        <v>3073.5</v>
      </c>
      <c r="N115" s="462" t="n">
        <v>4</v>
      </c>
      <c r="O115" s="462" t="n">
        <v>4</v>
      </c>
      <c r="P115" s="462" t="n">
        <v>0</v>
      </c>
      <c r="Q115" s="463" t="n">
        <v>4</v>
      </c>
      <c r="R115" s="463" t="n">
        <v>4</v>
      </c>
      <c r="S115" s="463">
        <f>M115*R115</f>
        <v/>
      </c>
      <c r="T115" s="463">
        <f>I3/K3</f>
        <v/>
      </c>
      <c r="U115" s="463" t="n">
        <v>56984.36</v>
      </c>
      <c r="X115" s="463" t="n">
        <v>0</v>
      </c>
      <c r="Y115" s="463">
        <f>U115</f>
        <v/>
      </c>
      <c r="Z115" s="463">
        <f>X115+Y115</f>
        <v/>
      </c>
      <c r="AA115" s="463">
        <f>IF(X115&lt;=15000,X115*AA$5,15000*AA$5)</f>
        <v/>
      </c>
      <c r="AB115" s="463">
        <f>IF(X115&lt;=15000,0,(X115-15000)*AB$5)</f>
        <v/>
      </c>
      <c r="AC115" s="463">
        <f>SUM(AA115:AB115)</f>
        <v/>
      </c>
      <c r="AD115" s="463">
        <f>IF(Z115&lt;=15000,Z115*AD$5,15000*AD$5)</f>
        <v/>
      </c>
      <c r="AE115" s="463">
        <f>IF(Z115&lt;=15000,0,(Z115-15000)*AE$5)</f>
        <v/>
      </c>
      <c r="AF115" s="463">
        <f>SUM(AD115:AE115)</f>
        <v/>
      </c>
      <c r="AG115" s="463">
        <f>SUM(AF115-AC115)</f>
        <v/>
      </c>
      <c r="AH115" s="463">
        <f>IF(X115&gt;3260,IF(X115&gt;9510,(9510-3260)*AH$5,(X115-3260)*AH$5),0)</f>
        <v/>
      </c>
      <c r="AI115" s="463">
        <f>IF(X115&gt;9510,IF(X115&gt;15000,(15000-9510)*AI$5,(X115-9510)*AI$5),0)</f>
        <v/>
      </c>
      <c r="AJ115" s="463">
        <f>IF(X115&gt;15000,IF(X115&gt;20000,(20000-15000)*AJ$5,(X115-15000)*AJ$5),0)</f>
        <v/>
      </c>
      <c r="AK115" s="463">
        <f>IF(X115&gt;20000,IF(X115&gt;25000,(25000-20000)*AK$5,(X115-20000)*AK$5),0)</f>
        <v/>
      </c>
      <c r="AL115" s="463">
        <f>IF(X115&gt;25000,IF(X115&gt;30000,(30000-25000)*AL$5,(X115-25000)*AL$5),0)</f>
        <v/>
      </c>
      <c r="AM115" s="463">
        <f>IF(X115&gt;30000,(X115-30000)*AM$5,0)</f>
        <v/>
      </c>
      <c r="AN115" s="463">
        <f>SUM(AH115:AM115)</f>
        <v/>
      </c>
      <c r="AO115" s="463">
        <f>IF(Z115&gt;3260,IF(Z115&gt;9510,(9510-3260)*AO$5,(Z115-3260)*AO$5),0)</f>
        <v/>
      </c>
      <c r="AP115" s="463">
        <f>IF(Z115&gt;9510,IF(Z115&gt;15000,(15000-9510)*AP$5,(Z115-9510)*AP$5),0)</f>
        <v/>
      </c>
      <c r="AQ115" s="463">
        <f>IF(Z115&gt;15000,IF(Z115&gt;20000,(20000-15000)*AQ$5,(Z115-15000)*AQ$5),0)</f>
        <v/>
      </c>
      <c r="AR115" s="463">
        <f>IF(Z115&gt;20000,IF(Z115&gt;25000,(25000-20000)*AR$5,(Z115-20000)*AR$5),0)</f>
        <v/>
      </c>
      <c r="AS115" s="463">
        <f>IF(Z115&gt;25000,IF(Z115&gt;30000,(30000-25000)*AS$5,(Z115-25000)*AS$5),0)</f>
        <v/>
      </c>
      <c r="AT115" s="463">
        <f>IF(Z115&gt;30000,(Z115-30000)*AT$5,0)</f>
        <v/>
      </c>
      <c r="AU115" s="463">
        <f>SUM(AO115:AT115)</f>
        <v/>
      </c>
      <c r="AV115" s="463">
        <f>AU115-AN115</f>
        <v/>
      </c>
      <c r="AW115" s="463" t="n"/>
      <c r="AX115" s="463">
        <f>Y115-AG115-AV115-AW115</f>
        <v/>
      </c>
      <c r="AY115" t="inlineStr">
        <is>
          <t>TM</t>
        </is>
      </c>
    </row>
    <row r="116" ht="16.5" customHeight="1" s="235">
      <c r="B116" s="460" t="n">
        <v>111</v>
      </c>
      <c r="C116" s="461" t="inlineStr">
        <is>
          <t>03137</t>
        </is>
      </c>
      <c r="D116" s="461" t="inlineStr">
        <is>
          <t>70010303985</t>
        </is>
      </c>
      <c r="E116" s="461" t="inlineStr">
        <is>
          <t>ANTUAN UMPIERRE ALVAREZ</t>
        </is>
      </c>
      <c r="F116" s="461" t="inlineStr">
        <is>
          <t>VI</t>
        </is>
      </c>
      <c r="G116" s="460" t="n">
        <v>194</v>
      </c>
      <c r="H116" s="460" t="n">
        <v>6005.25</v>
      </c>
      <c r="I116" s="460" t="n">
        <v>193</v>
      </c>
      <c r="J116" s="460" t="n">
        <v>6498.89</v>
      </c>
      <c r="K116" s="460" t="n">
        <v>132</v>
      </c>
      <c r="L116" s="460" t="n">
        <v>5571.88</v>
      </c>
      <c r="M116" s="460" t="n">
        <v>6025.34</v>
      </c>
      <c r="N116" s="462" t="n">
        <v>4</v>
      </c>
      <c r="O116" s="462" t="n">
        <v>4</v>
      </c>
      <c r="P116" s="462" t="n">
        <v>4</v>
      </c>
      <c r="Q116" s="463" t="n">
        <v>4</v>
      </c>
      <c r="R116" s="463" t="n">
        <v>4</v>
      </c>
      <c r="S116" s="463">
        <f>M116*R116</f>
        <v/>
      </c>
      <c r="T116" s="463">
        <f>I3/K3</f>
        <v/>
      </c>
      <c r="U116" s="463" t="n">
        <v>111713.21</v>
      </c>
      <c r="X116" s="463" t="n">
        <v>12250.9</v>
      </c>
      <c r="Y116" s="463">
        <f>U116</f>
        <v/>
      </c>
      <c r="Z116" s="463">
        <f>X116+Y116</f>
        <v/>
      </c>
      <c r="AA116" s="463">
        <f>IF(X116&lt;=15000,X116*AA$5,15000*AA$5)</f>
        <v/>
      </c>
      <c r="AB116" s="463">
        <f>IF(X116&lt;=15000,0,(X116-15000)*AB$5)</f>
        <v/>
      </c>
      <c r="AC116" s="463">
        <f>SUM(AA116:AB116)</f>
        <v/>
      </c>
      <c r="AD116" s="463">
        <f>IF(Z116&lt;=15000,Z116*AD$5,15000*AD$5)</f>
        <v/>
      </c>
      <c r="AE116" s="463">
        <f>IF(Z116&lt;=15000,0,(Z116-15000)*AE$5)</f>
        <v/>
      </c>
      <c r="AF116" s="463">
        <f>SUM(AD116:AE116)</f>
        <v/>
      </c>
      <c r="AG116" s="463">
        <f>SUM(AF116-AC116)</f>
        <v/>
      </c>
      <c r="AH116" s="463">
        <f>IF(X116&gt;3260,IF(X116&gt;9510,(9510-3260)*AH$5,(X116-3260)*AH$5),0)</f>
        <v/>
      </c>
      <c r="AI116" s="463">
        <f>IF(X116&gt;9510,IF(X116&gt;15000,(15000-9510)*AI$5,(X116-9510)*AI$5),0)</f>
        <v/>
      </c>
      <c r="AJ116" s="463">
        <f>IF(X116&gt;15000,IF(X116&gt;20000,(20000-15000)*AJ$5,(X116-15000)*AJ$5),0)</f>
        <v/>
      </c>
      <c r="AK116" s="463">
        <f>IF(X116&gt;20000,IF(X116&gt;25000,(25000-20000)*AK$5,(X116-20000)*AK$5),0)</f>
        <v/>
      </c>
      <c r="AL116" s="463">
        <f>IF(X116&gt;25000,IF(X116&gt;30000,(30000-25000)*AL$5,(X116-25000)*AL$5),0)</f>
        <v/>
      </c>
      <c r="AM116" s="463">
        <f>IF(X116&gt;30000,(X116-30000)*AM$5,0)</f>
        <v/>
      </c>
      <c r="AN116" s="463">
        <f>SUM(AH116:AM116)</f>
        <v/>
      </c>
      <c r="AO116" s="463">
        <f>IF(Z116&gt;3260,IF(Z116&gt;9510,(9510-3260)*AO$5,(Z116-3260)*AO$5),0)</f>
        <v/>
      </c>
      <c r="AP116" s="463">
        <f>IF(Z116&gt;9510,IF(Z116&gt;15000,(15000-9510)*AP$5,(Z116-9510)*AP$5),0)</f>
        <v/>
      </c>
      <c r="AQ116" s="463">
        <f>IF(Z116&gt;15000,IF(Z116&gt;20000,(20000-15000)*AQ$5,(Z116-15000)*AQ$5),0)</f>
        <v/>
      </c>
      <c r="AR116" s="463">
        <f>IF(Z116&gt;20000,IF(Z116&gt;25000,(25000-20000)*AR$5,(Z116-20000)*AR$5),0)</f>
        <v/>
      </c>
      <c r="AS116" s="463">
        <f>IF(Z116&gt;25000,IF(Z116&gt;30000,(30000-25000)*AS$5,(Z116-25000)*AS$5),0)</f>
        <v/>
      </c>
      <c r="AT116" s="463">
        <f>IF(Z116&gt;30000,(Z116-30000)*AT$5,0)</f>
        <v/>
      </c>
      <c r="AU116" s="463">
        <f>SUM(AO116:AT116)</f>
        <v/>
      </c>
      <c r="AV116" s="463">
        <f>AU116-AN116</f>
        <v/>
      </c>
      <c r="AW116" s="463" t="n"/>
      <c r="AX116" s="463">
        <f>Y116-AG116-AV116-AW116</f>
        <v/>
      </c>
      <c r="AY116" t="inlineStr">
        <is>
          <t>TM</t>
        </is>
      </c>
    </row>
    <row r="117" ht="16.5" customHeight="1" s="235">
      <c r="B117" s="460" t="n">
        <v>112</v>
      </c>
      <c r="C117" s="461" t="inlineStr">
        <is>
          <t>0270</t>
        </is>
      </c>
      <c r="D117" s="461" t="inlineStr">
        <is>
          <t>68071210806</t>
        </is>
      </c>
      <c r="E117" s="461" t="inlineStr">
        <is>
          <t>RICARDO DANIEL PÉREZ  ALLISON</t>
        </is>
      </c>
      <c r="F117" s="461" t="inlineStr">
        <is>
          <t>IV</t>
        </is>
      </c>
      <c r="G117" s="460" t="n">
        <v>194</v>
      </c>
      <c r="H117" s="460" t="n">
        <v>5190.98</v>
      </c>
      <c r="I117" s="460" t="n">
        <v>193</v>
      </c>
      <c r="J117" s="460" t="n">
        <v>5418.32</v>
      </c>
      <c r="K117" s="460" t="n">
        <v>132</v>
      </c>
      <c r="L117" s="460" t="n">
        <v>4816.36</v>
      </c>
      <c r="M117" s="460" t="n">
        <v>5141.89</v>
      </c>
      <c r="N117" s="462" t="n">
        <v>4</v>
      </c>
      <c r="O117" s="462" t="n">
        <v>4</v>
      </c>
      <c r="P117" s="462" t="n">
        <v>4</v>
      </c>
      <c r="Q117" s="463" t="n">
        <v>4</v>
      </c>
      <c r="R117" s="463" t="n">
        <v>4</v>
      </c>
      <c r="S117" s="463">
        <f>M117*R117</f>
        <v/>
      </c>
      <c r="T117" s="463">
        <f>I3/K3</f>
        <v/>
      </c>
      <c r="U117" s="463" t="n">
        <v>95333.49000000001</v>
      </c>
      <c r="X117" s="463" t="n">
        <v>4127.85</v>
      </c>
      <c r="Y117" s="463">
        <f>U117</f>
        <v/>
      </c>
      <c r="Z117" s="463">
        <f>X117+Y117</f>
        <v/>
      </c>
      <c r="AA117" s="463">
        <f>IF(X117&lt;=15000,X117*AA$5,15000*AA$5)</f>
        <v/>
      </c>
      <c r="AB117" s="463">
        <f>IF(X117&lt;=15000,0,(X117-15000)*AB$5)</f>
        <v/>
      </c>
      <c r="AC117" s="463">
        <f>SUM(AA117:AB117)</f>
        <v/>
      </c>
      <c r="AD117" s="463">
        <f>IF(Z117&lt;=15000,Z117*AD$5,15000*AD$5)</f>
        <v/>
      </c>
      <c r="AE117" s="463">
        <f>IF(Z117&lt;=15000,0,(Z117-15000)*AE$5)</f>
        <v/>
      </c>
      <c r="AF117" s="463">
        <f>SUM(AD117:AE117)</f>
        <v/>
      </c>
      <c r="AG117" s="463">
        <f>SUM(AF117-AC117)</f>
        <v/>
      </c>
      <c r="AH117" s="463">
        <f>IF(X117&gt;3260,IF(X117&gt;9510,(9510-3260)*AH$5,(X117-3260)*AH$5),0)</f>
        <v/>
      </c>
      <c r="AI117" s="463">
        <f>IF(X117&gt;9510,IF(X117&gt;15000,(15000-9510)*AI$5,(X117-9510)*AI$5),0)</f>
        <v/>
      </c>
      <c r="AJ117" s="463">
        <f>IF(X117&gt;15000,IF(X117&gt;20000,(20000-15000)*AJ$5,(X117-15000)*AJ$5),0)</f>
        <v/>
      </c>
      <c r="AK117" s="463">
        <f>IF(X117&gt;20000,IF(X117&gt;25000,(25000-20000)*AK$5,(X117-20000)*AK$5),0)</f>
        <v/>
      </c>
      <c r="AL117" s="463">
        <f>IF(X117&gt;25000,IF(X117&gt;30000,(30000-25000)*AL$5,(X117-25000)*AL$5),0)</f>
        <v/>
      </c>
      <c r="AM117" s="463">
        <f>IF(X117&gt;30000,(X117-30000)*AM$5,0)</f>
        <v/>
      </c>
      <c r="AN117" s="463">
        <f>SUM(AH117:AM117)</f>
        <v/>
      </c>
      <c r="AO117" s="463">
        <f>IF(Z117&gt;3260,IF(Z117&gt;9510,(9510-3260)*AO$5,(Z117-3260)*AO$5),0)</f>
        <v/>
      </c>
      <c r="AP117" s="463">
        <f>IF(Z117&gt;9510,IF(Z117&gt;15000,(15000-9510)*AP$5,(Z117-9510)*AP$5),0)</f>
        <v/>
      </c>
      <c r="AQ117" s="463">
        <f>IF(Z117&gt;15000,IF(Z117&gt;20000,(20000-15000)*AQ$5,(Z117-15000)*AQ$5),0)</f>
        <v/>
      </c>
      <c r="AR117" s="463">
        <f>IF(Z117&gt;20000,IF(Z117&gt;25000,(25000-20000)*AR$5,(Z117-20000)*AR$5),0)</f>
        <v/>
      </c>
      <c r="AS117" s="463">
        <f>IF(Z117&gt;25000,IF(Z117&gt;30000,(30000-25000)*AS$5,(Z117-25000)*AS$5),0)</f>
        <v/>
      </c>
      <c r="AT117" s="463">
        <f>IF(Z117&gt;30000,(Z117-30000)*AT$5,0)</f>
        <v/>
      </c>
      <c r="AU117" s="463">
        <f>SUM(AO117:AT117)</f>
        <v/>
      </c>
      <c r="AV117" s="463">
        <f>AU117-AN117</f>
        <v/>
      </c>
      <c r="AW117" s="463" t="n"/>
      <c r="AX117" s="463">
        <f>Y117-AG117-AV117-AW117</f>
        <v/>
      </c>
      <c r="AY117" t="inlineStr">
        <is>
          <t>TM</t>
        </is>
      </c>
    </row>
    <row r="118" ht="16.5" customHeight="1" s="235">
      <c r="B118" s="460" t="n">
        <v>113</v>
      </c>
      <c r="C118" s="461" t="inlineStr">
        <is>
          <t>0213</t>
        </is>
      </c>
      <c r="D118" s="461" t="inlineStr">
        <is>
          <t>82102206906</t>
        </is>
      </c>
      <c r="E118" s="461" t="inlineStr">
        <is>
          <t>LEONARDO RODRÍGUEZ  MEDINA</t>
        </is>
      </c>
      <c r="F118" s="461" t="inlineStr">
        <is>
          <t>VI</t>
        </is>
      </c>
      <c r="G118" s="460" t="n">
        <v>191.25</v>
      </c>
      <c r="H118" s="460" t="n">
        <v>5940.37</v>
      </c>
      <c r="I118" s="460" t="n">
        <v>204</v>
      </c>
      <c r="J118" s="460" t="n">
        <v>6614.99</v>
      </c>
      <c r="K118" s="460" t="n">
        <v>127.5</v>
      </c>
      <c r="L118" s="460" t="n">
        <v>5446.09</v>
      </c>
      <c r="M118" s="460" t="n">
        <v>6000.48</v>
      </c>
      <c r="N118" s="462" t="n">
        <v>4</v>
      </c>
      <c r="O118" s="462" t="n">
        <v>4</v>
      </c>
      <c r="P118" s="462" t="n">
        <v>5</v>
      </c>
      <c r="Q118" s="463" t="n">
        <v>4.333333333333333</v>
      </c>
      <c r="R118" s="463" t="n">
        <v>4.333333333333333</v>
      </c>
      <c r="S118" s="463">
        <f>M118*R118</f>
        <v/>
      </c>
      <c r="T118" s="463">
        <f>I3/K3</f>
        <v/>
      </c>
      <c r="U118" s="463" t="n">
        <v>120523.39</v>
      </c>
      <c r="X118" s="463" t="n">
        <v>4493.55</v>
      </c>
      <c r="Y118" s="463">
        <f>U118</f>
        <v/>
      </c>
      <c r="Z118" s="463">
        <f>X118+Y118</f>
        <v/>
      </c>
      <c r="AA118" s="463">
        <f>IF(X118&lt;=15000,X118*AA$5,15000*AA$5)</f>
        <v/>
      </c>
      <c r="AB118" s="463">
        <f>IF(X118&lt;=15000,0,(X118-15000)*AB$5)</f>
        <v/>
      </c>
      <c r="AC118" s="463">
        <f>SUM(AA118:AB118)</f>
        <v/>
      </c>
      <c r="AD118" s="463">
        <f>IF(Z118&lt;=15000,Z118*AD$5,15000*AD$5)</f>
        <v/>
      </c>
      <c r="AE118" s="463">
        <f>IF(Z118&lt;=15000,0,(Z118-15000)*AE$5)</f>
        <v/>
      </c>
      <c r="AF118" s="463">
        <f>SUM(AD118:AE118)</f>
        <v/>
      </c>
      <c r="AG118" s="463">
        <f>SUM(AF118-AC118)</f>
        <v/>
      </c>
      <c r="AH118" s="463">
        <f>IF(X118&gt;3260,IF(X118&gt;9510,(9510-3260)*AH$5,(X118-3260)*AH$5),0)</f>
        <v/>
      </c>
      <c r="AI118" s="463">
        <f>IF(X118&gt;9510,IF(X118&gt;15000,(15000-9510)*AI$5,(X118-9510)*AI$5),0)</f>
        <v/>
      </c>
      <c r="AJ118" s="463">
        <f>IF(X118&gt;15000,IF(X118&gt;20000,(20000-15000)*AJ$5,(X118-15000)*AJ$5),0)</f>
        <v/>
      </c>
      <c r="AK118" s="463">
        <f>IF(X118&gt;20000,IF(X118&gt;25000,(25000-20000)*AK$5,(X118-20000)*AK$5),0)</f>
        <v/>
      </c>
      <c r="AL118" s="463">
        <f>IF(X118&gt;25000,IF(X118&gt;30000,(30000-25000)*AL$5,(X118-25000)*AL$5),0)</f>
        <v/>
      </c>
      <c r="AM118" s="463">
        <f>IF(X118&gt;30000,(X118-30000)*AM$5,0)</f>
        <v/>
      </c>
      <c r="AN118" s="463">
        <f>SUM(AH118:AM118)</f>
        <v/>
      </c>
      <c r="AO118" s="463">
        <f>IF(Z118&gt;3260,IF(Z118&gt;9510,(9510-3260)*AO$5,(Z118-3260)*AO$5),0)</f>
        <v/>
      </c>
      <c r="AP118" s="463">
        <f>IF(Z118&gt;9510,IF(Z118&gt;15000,(15000-9510)*AP$5,(Z118-9510)*AP$5),0)</f>
        <v/>
      </c>
      <c r="AQ118" s="463">
        <f>IF(Z118&gt;15000,IF(Z118&gt;20000,(20000-15000)*AQ$5,(Z118-15000)*AQ$5),0)</f>
        <v/>
      </c>
      <c r="AR118" s="463">
        <f>IF(Z118&gt;20000,IF(Z118&gt;25000,(25000-20000)*AR$5,(Z118-20000)*AR$5),0)</f>
        <v/>
      </c>
      <c r="AS118" s="463">
        <f>IF(Z118&gt;25000,IF(Z118&gt;30000,(30000-25000)*AS$5,(Z118-25000)*AS$5),0)</f>
        <v/>
      </c>
      <c r="AT118" s="463">
        <f>IF(Z118&gt;30000,(Z118-30000)*AT$5,0)</f>
        <v/>
      </c>
      <c r="AU118" s="463">
        <f>SUM(AO118:AT118)</f>
        <v/>
      </c>
      <c r="AV118" s="463">
        <f>AU118-AN118</f>
        <v/>
      </c>
      <c r="AW118" s="463" t="n"/>
      <c r="AX118" s="463">
        <f>Y118-AG118-AV118-AW118</f>
        <v/>
      </c>
      <c r="AY118" t="inlineStr">
        <is>
          <t>TM</t>
        </is>
      </c>
    </row>
    <row r="119" ht="16.5" customHeight="1" s="235">
      <c r="B119" s="460" t="n">
        <v>114</v>
      </c>
      <c r="C119" s="461" t="inlineStr">
        <is>
          <t>03156</t>
        </is>
      </c>
      <c r="D119" s="461" t="inlineStr">
        <is>
          <t>97013106925</t>
        </is>
      </c>
      <c r="E119" s="461" t="inlineStr">
        <is>
          <t>JULIO ALFREDO WONG SERRA</t>
        </is>
      </c>
      <c r="F119" s="461" t="inlineStr">
        <is>
          <t>V</t>
        </is>
      </c>
      <c r="G119" s="460" t="n">
        <v>194</v>
      </c>
      <c r="H119" s="460" t="n">
        <v>5598.11</v>
      </c>
      <c r="I119" s="460" t="n">
        <v>184</v>
      </c>
      <c r="J119" s="460" t="n">
        <v>5480.38</v>
      </c>
      <c r="K119" s="460" t="n">
        <v>176</v>
      </c>
      <c r="L119" s="460" t="n">
        <v>5078.7</v>
      </c>
      <c r="M119" s="460" t="n">
        <v>5385.73</v>
      </c>
      <c r="N119" s="462" t="n">
        <v>4</v>
      </c>
      <c r="O119" s="462" t="n">
        <v>4</v>
      </c>
      <c r="P119" s="462" t="n">
        <v>4</v>
      </c>
      <c r="Q119" s="463" t="n">
        <v>4</v>
      </c>
      <c r="R119" s="463" t="n">
        <v>4</v>
      </c>
      <c r="S119" s="463">
        <f>M119*R119</f>
        <v/>
      </c>
      <c r="T119" s="463">
        <f>I3/K3</f>
        <v/>
      </c>
      <c r="U119" s="463" t="n">
        <v>99854.48</v>
      </c>
      <c r="X119" s="463" t="n">
        <v>4256.05</v>
      </c>
      <c r="Y119" s="463">
        <f>U119</f>
        <v/>
      </c>
      <c r="Z119" s="463">
        <f>X119+Y119</f>
        <v/>
      </c>
      <c r="AA119" s="463">
        <f>IF(X119&lt;=15000,X119*AA$5,15000*AA$5)</f>
        <v/>
      </c>
      <c r="AB119" s="463">
        <f>IF(X119&lt;=15000,0,(X119-15000)*AB$5)</f>
        <v/>
      </c>
      <c r="AC119" s="463">
        <f>SUM(AA119:AB119)</f>
        <v/>
      </c>
      <c r="AD119" s="463">
        <f>IF(Z119&lt;=15000,Z119*AD$5,15000*AD$5)</f>
        <v/>
      </c>
      <c r="AE119" s="463">
        <f>IF(Z119&lt;=15000,0,(Z119-15000)*AE$5)</f>
        <v/>
      </c>
      <c r="AF119" s="463">
        <f>SUM(AD119:AE119)</f>
        <v/>
      </c>
      <c r="AG119" s="463">
        <f>SUM(AF119-AC119)</f>
        <v/>
      </c>
      <c r="AH119" s="463">
        <f>IF(X119&gt;3260,IF(X119&gt;9510,(9510-3260)*AH$5,(X119-3260)*AH$5),0)</f>
        <v/>
      </c>
      <c r="AI119" s="463">
        <f>IF(X119&gt;9510,IF(X119&gt;15000,(15000-9510)*AI$5,(X119-9510)*AI$5),0)</f>
        <v/>
      </c>
      <c r="AJ119" s="463">
        <f>IF(X119&gt;15000,IF(X119&gt;20000,(20000-15000)*AJ$5,(X119-15000)*AJ$5),0)</f>
        <v/>
      </c>
      <c r="AK119" s="463">
        <f>IF(X119&gt;20000,IF(X119&gt;25000,(25000-20000)*AK$5,(X119-20000)*AK$5),0)</f>
        <v/>
      </c>
      <c r="AL119" s="463">
        <f>IF(X119&gt;25000,IF(X119&gt;30000,(30000-25000)*AL$5,(X119-25000)*AL$5),0)</f>
        <v/>
      </c>
      <c r="AM119" s="463">
        <f>IF(X119&gt;30000,(X119-30000)*AM$5,0)</f>
        <v/>
      </c>
      <c r="AN119" s="463">
        <f>SUM(AH119:AM119)</f>
        <v/>
      </c>
      <c r="AO119" s="463">
        <f>IF(Z119&gt;3260,IF(Z119&gt;9510,(9510-3260)*AO$5,(Z119-3260)*AO$5),0)</f>
        <v/>
      </c>
      <c r="AP119" s="463">
        <f>IF(Z119&gt;9510,IF(Z119&gt;15000,(15000-9510)*AP$5,(Z119-9510)*AP$5),0)</f>
        <v/>
      </c>
      <c r="AQ119" s="463">
        <f>IF(Z119&gt;15000,IF(Z119&gt;20000,(20000-15000)*AQ$5,(Z119-15000)*AQ$5),0)</f>
        <v/>
      </c>
      <c r="AR119" s="463">
        <f>IF(Z119&gt;20000,IF(Z119&gt;25000,(25000-20000)*AR$5,(Z119-20000)*AR$5),0)</f>
        <v/>
      </c>
      <c r="AS119" s="463">
        <f>IF(Z119&gt;25000,IF(Z119&gt;30000,(30000-25000)*AS$5,(Z119-25000)*AS$5),0)</f>
        <v/>
      </c>
      <c r="AT119" s="463">
        <f>IF(Z119&gt;30000,(Z119-30000)*AT$5,0)</f>
        <v/>
      </c>
      <c r="AU119" s="463">
        <f>SUM(AO119:AT119)</f>
        <v/>
      </c>
      <c r="AV119" s="463">
        <f>AU119-AN119</f>
        <v/>
      </c>
      <c r="AW119" s="463" t="n"/>
      <c r="AX119" s="463">
        <f>Y119-AG119-AV119-AW119</f>
        <v/>
      </c>
      <c r="AY119" t="inlineStr">
        <is>
          <t>TM</t>
        </is>
      </c>
    </row>
    <row r="120" ht="16.5" customHeight="1" s="235">
      <c r="B120" s="460" t="n">
        <v>115</v>
      </c>
      <c r="C120" s="461" t="inlineStr">
        <is>
          <t>0043</t>
        </is>
      </c>
      <c r="D120" s="461" t="inlineStr">
        <is>
          <t>69092100201</t>
        </is>
      </c>
      <c r="E120" s="461" t="inlineStr">
        <is>
          <t>JORGE LUIS LÓPEZ  ORTA</t>
        </is>
      </c>
      <c r="F120" s="461" t="inlineStr">
        <is>
          <t>VI</t>
        </is>
      </c>
      <c r="G120" s="460" t="n">
        <v>194</v>
      </c>
      <c r="H120" s="460" t="n">
        <v>6005.25</v>
      </c>
      <c r="I120" s="460" t="n">
        <v>193</v>
      </c>
      <c r="J120" s="460" t="n">
        <v>6741.72</v>
      </c>
      <c r="K120" s="460" t="n">
        <v>176</v>
      </c>
      <c r="L120" s="460" t="n">
        <v>5448.06</v>
      </c>
      <c r="M120" s="460" t="n">
        <v>6065.01</v>
      </c>
      <c r="N120" s="462" t="n">
        <v>4</v>
      </c>
      <c r="O120" s="462" t="n">
        <v>4</v>
      </c>
      <c r="P120" s="462" t="n">
        <v>4</v>
      </c>
      <c r="Q120" s="463" t="n">
        <v>4</v>
      </c>
      <c r="R120" s="463" t="n">
        <v>4</v>
      </c>
      <c r="S120" s="463">
        <f>M120*R120</f>
        <v/>
      </c>
      <c r="T120" s="463">
        <f>I3/K3</f>
        <v/>
      </c>
      <c r="U120" s="463" t="n">
        <v>112448.72</v>
      </c>
      <c r="X120" s="463" t="n">
        <v>14444.76</v>
      </c>
      <c r="Y120" s="463">
        <f>U120</f>
        <v/>
      </c>
      <c r="Z120" s="463">
        <f>X120+Y120</f>
        <v/>
      </c>
      <c r="AA120" s="463">
        <f>IF(X120&lt;=15000,X120*AA$5,15000*AA$5)</f>
        <v/>
      </c>
      <c r="AB120" s="463">
        <f>IF(X120&lt;=15000,0,(X120-15000)*AB$5)</f>
        <v/>
      </c>
      <c r="AC120" s="463">
        <f>SUM(AA120:AB120)</f>
        <v/>
      </c>
      <c r="AD120" s="463">
        <f>IF(Z120&lt;=15000,Z120*AD$5,15000*AD$5)</f>
        <v/>
      </c>
      <c r="AE120" s="463">
        <f>IF(Z120&lt;=15000,0,(Z120-15000)*AE$5)</f>
        <v/>
      </c>
      <c r="AF120" s="463">
        <f>SUM(AD120:AE120)</f>
        <v/>
      </c>
      <c r="AG120" s="463">
        <f>SUM(AF120-AC120)</f>
        <v/>
      </c>
      <c r="AH120" s="463">
        <f>IF(X120&gt;3260,IF(X120&gt;9510,(9510-3260)*AH$5,(X120-3260)*AH$5),0)</f>
        <v/>
      </c>
      <c r="AI120" s="463">
        <f>IF(X120&gt;9510,IF(X120&gt;15000,(15000-9510)*AI$5,(X120-9510)*AI$5),0)</f>
        <v/>
      </c>
      <c r="AJ120" s="463">
        <f>IF(X120&gt;15000,IF(X120&gt;20000,(20000-15000)*AJ$5,(X120-15000)*AJ$5),0)</f>
        <v/>
      </c>
      <c r="AK120" s="463">
        <f>IF(X120&gt;20000,IF(X120&gt;25000,(25000-20000)*AK$5,(X120-20000)*AK$5),0)</f>
        <v/>
      </c>
      <c r="AL120" s="463">
        <f>IF(X120&gt;25000,IF(X120&gt;30000,(30000-25000)*AL$5,(X120-25000)*AL$5),0)</f>
        <v/>
      </c>
      <c r="AM120" s="463">
        <f>IF(X120&gt;30000,(X120-30000)*AM$5,0)</f>
        <v/>
      </c>
      <c r="AN120" s="463">
        <f>SUM(AH120:AM120)</f>
        <v/>
      </c>
      <c r="AO120" s="463">
        <f>IF(Z120&gt;3260,IF(Z120&gt;9510,(9510-3260)*AO$5,(Z120-3260)*AO$5),0)</f>
        <v/>
      </c>
      <c r="AP120" s="463">
        <f>IF(Z120&gt;9510,IF(Z120&gt;15000,(15000-9510)*AP$5,(Z120-9510)*AP$5),0)</f>
        <v/>
      </c>
      <c r="AQ120" s="463">
        <f>IF(Z120&gt;15000,IF(Z120&gt;20000,(20000-15000)*AQ$5,(Z120-15000)*AQ$5),0)</f>
        <v/>
      </c>
      <c r="AR120" s="463">
        <f>IF(Z120&gt;20000,IF(Z120&gt;25000,(25000-20000)*AR$5,(Z120-20000)*AR$5),0)</f>
        <v/>
      </c>
      <c r="AS120" s="463">
        <f>IF(Z120&gt;25000,IF(Z120&gt;30000,(30000-25000)*AS$5,(Z120-25000)*AS$5),0)</f>
        <v/>
      </c>
      <c r="AT120" s="463">
        <f>IF(Z120&gt;30000,(Z120-30000)*AT$5,0)</f>
        <v/>
      </c>
      <c r="AU120" s="463">
        <f>SUM(AO120:AT120)</f>
        <v/>
      </c>
      <c r="AV120" s="463">
        <f>AU120-AN120</f>
        <v/>
      </c>
      <c r="AW120" s="463" t="n"/>
      <c r="AX120" s="463">
        <f>Y120-AG120-AV120-AW120</f>
        <v/>
      </c>
      <c r="AY120" t="inlineStr">
        <is>
          <t>TM</t>
        </is>
      </c>
    </row>
    <row r="121" ht="16.5" customHeight="1" s="235">
      <c r="B121" s="460" t="n">
        <v>116</v>
      </c>
      <c r="C121" s="461" t="inlineStr">
        <is>
          <t>0230</t>
        </is>
      </c>
      <c r="D121" s="461" t="inlineStr">
        <is>
          <t>67060931181</t>
        </is>
      </c>
      <c r="E121" s="461" t="inlineStr">
        <is>
          <t>ERNESTO ALARCÓN  ESPINOSA</t>
        </is>
      </c>
      <c r="F121" s="461" t="inlineStr">
        <is>
          <t>X</t>
        </is>
      </c>
      <c r="G121" s="460" t="n">
        <v>194</v>
      </c>
      <c r="H121" s="460" t="n">
        <v>7023.08</v>
      </c>
      <c r="I121" s="460" t="n">
        <v>193</v>
      </c>
      <c r="J121" s="460" t="n">
        <v>7325.34</v>
      </c>
      <c r="K121" s="460" t="n">
        <v>176</v>
      </c>
      <c r="L121" s="460" t="n">
        <v>6371.46</v>
      </c>
      <c r="M121" s="460" t="n">
        <v>6906.63</v>
      </c>
      <c r="N121" s="462" t="n">
        <v>4</v>
      </c>
      <c r="O121" s="462" t="n">
        <v>4</v>
      </c>
      <c r="P121" s="462" t="n">
        <v>4</v>
      </c>
      <c r="Q121" s="463" t="n">
        <v>4</v>
      </c>
      <c r="R121" s="463" t="n">
        <v>4</v>
      </c>
      <c r="S121" s="463">
        <f>M121*R121</f>
        <v/>
      </c>
      <c r="T121" s="463">
        <f>I3/K3</f>
        <v/>
      </c>
      <c r="U121" s="463" t="n">
        <v>128052.77</v>
      </c>
      <c r="X121" s="463" t="n">
        <v>7122.56</v>
      </c>
      <c r="Y121" s="463">
        <f>U121</f>
        <v/>
      </c>
      <c r="Z121" s="463">
        <f>X121+Y121</f>
        <v/>
      </c>
      <c r="AA121" s="463">
        <f>IF(X121&lt;=15000,X121*AA$5,15000*AA$5)</f>
        <v/>
      </c>
      <c r="AB121" s="463">
        <f>IF(X121&lt;=15000,0,(X121-15000)*AB$5)</f>
        <v/>
      </c>
      <c r="AC121" s="463">
        <f>SUM(AA121:AB121)</f>
        <v/>
      </c>
      <c r="AD121" s="463">
        <f>IF(Z121&lt;=15000,Z121*AD$5,15000*AD$5)</f>
        <v/>
      </c>
      <c r="AE121" s="463">
        <f>IF(Z121&lt;=15000,0,(Z121-15000)*AE$5)</f>
        <v/>
      </c>
      <c r="AF121" s="463">
        <f>SUM(AD121:AE121)</f>
        <v/>
      </c>
      <c r="AG121" s="463">
        <f>SUM(AF121-AC121)</f>
        <v/>
      </c>
      <c r="AH121" s="463">
        <f>IF(X121&gt;3260,IF(X121&gt;9510,(9510-3260)*AH$5,(X121-3260)*AH$5),0)</f>
        <v/>
      </c>
      <c r="AI121" s="463">
        <f>IF(X121&gt;9510,IF(X121&gt;15000,(15000-9510)*AI$5,(X121-9510)*AI$5),0)</f>
        <v/>
      </c>
      <c r="AJ121" s="463">
        <f>IF(X121&gt;15000,IF(X121&gt;20000,(20000-15000)*AJ$5,(X121-15000)*AJ$5),0)</f>
        <v/>
      </c>
      <c r="AK121" s="463">
        <f>IF(X121&gt;20000,IF(X121&gt;25000,(25000-20000)*AK$5,(X121-20000)*AK$5),0)</f>
        <v/>
      </c>
      <c r="AL121" s="463">
        <f>IF(X121&gt;25000,IF(X121&gt;30000,(30000-25000)*AL$5,(X121-25000)*AL$5),0)</f>
        <v/>
      </c>
      <c r="AM121" s="463">
        <f>IF(X121&gt;30000,(X121-30000)*AM$5,0)</f>
        <v/>
      </c>
      <c r="AN121" s="463">
        <f>SUM(AH121:AM121)</f>
        <v/>
      </c>
      <c r="AO121" s="463">
        <f>IF(Z121&gt;3260,IF(Z121&gt;9510,(9510-3260)*AO$5,(Z121-3260)*AO$5),0)</f>
        <v/>
      </c>
      <c r="AP121" s="463">
        <f>IF(Z121&gt;9510,IF(Z121&gt;15000,(15000-9510)*AP$5,(Z121-9510)*AP$5),0)</f>
        <v/>
      </c>
      <c r="AQ121" s="463">
        <f>IF(Z121&gt;15000,IF(Z121&gt;20000,(20000-15000)*AQ$5,(Z121-15000)*AQ$5),0)</f>
        <v/>
      </c>
      <c r="AR121" s="463">
        <f>IF(Z121&gt;20000,IF(Z121&gt;25000,(25000-20000)*AR$5,(Z121-20000)*AR$5),0)</f>
        <v/>
      </c>
      <c r="AS121" s="463">
        <f>IF(Z121&gt;25000,IF(Z121&gt;30000,(30000-25000)*AS$5,(Z121-25000)*AS$5),0)</f>
        <v/>
      </c>
      <c r="AT121" s="463">
        <f>IF(Z121&gt;30000,(Z121-30000)*AT$5,0)</f>
        <v/>
      </c>
      <c r="AU121" s="463">
        <f>SUM(AO121:AT121)</f>
        <v/>
      </c>
      <c r="AV121" s="463">
        <f>AU121-AN121</f>
        <v/>
      </c>
      <c r="AW121" s="463" t="n"/>
      <c r="AX121" s="463">
        <f>Y121-AG121-AV121-AW121</f>
        <v/>
      </c>
      <c r="AY121" t="inlineStr">
        <is>
          <t>TM</t>
        </is>
      </c>
    </row>
    <row r="122" ht="16.5" customHeight="1" s="235">
      <c r="B122" s="460" t="n">
        <v>117</v>
      </c>
      <c r="C122" s="461" t="inlineStr">
        <is>
          <t>0232</t>
        </is>
      </c>
      <c r="D122" s="461" t="inlineStr">
        <is>
          <t>65061729741</t>
        </is>
      </c>
      <c r="E122" s="461" t="inlineStr">
        <is>
          <t>HUMBERTO PABLO CABEZAS   ALONSO</t>
        </is>
      </c>
      <c r="F122" s="461" t="inlineStr">
        <is>
          <t>II</t>
        </is>
      </c>
      <c r="G122" s="460" t="n">
        <v>194</v>
      </c>
      <c r="H122" s="460" t="n">
        <v>4478.49</v>
      </c>
      <c r="I122" s="460" t="n">
        <v>193</v>
      </c>
      <c r="J122" s="460" t="n">
        <v>4726.03</v>
      </c>
      <c r="K122" s="460" t="n">
        <v>176</v>
      </c>
      <c r="L122" s="460" t="n">
        <v>4062.96</v>
      </c>
      <c r="M122" s="460" t="n">
        <v>4422.49</v>
      </c>
      <c r="N122" s="462" t="n">
        <v>4</v>
      </c>
      <c r="O122" s="462" t="n">
        <v>4</v>
      </c>
      <c r="P122" s="462" t="n">
        <v>4</v>
      </c>
      <c r="Q122" s="463" t="n">
        <v>4</v>
      </c>
      <c r="R122" s="463" t="n">
        <v>4</v>
      </c>
      <c r="S122" s="463">
        <f>M122*R122</f>
        <v/>
      </c>
      <c r="T122" s="463">
        <f>I3/K3</f>
        <v/>
      </c>
      <c r="U122" s="463" t="n">
        <v>81995.53</v>
      </c>
      <c r="X122" s="463" t="n">
        <v>4597.29</v>
      </c>
      <c r="Y122" s="463">
        <f>U122</f>
        <v/>
      </c>
      <c r="Z122" s="463">
        <f>X122+Y122</f>
        <v/>
      </c>
      <c r="AA122" s="463">
        <f>IF(X122&lt;=15000,X122*AA$5,15000*AA$5)</f>
        <v/>
      </c>
      <c r="AB122" s="463">
        <f>IF(X122&lt;=15000,0,(X122-15000)*AB$5)</f>
        <v/>
      </c>
      <c r="AC122" s="463">
        <f>SUM(AA122:AB122)</f>
        <v/>
      </c>
      <c r="AD122" s="463">
        <f>IF(Z122&lt;=15000,Z122*AD$5,15000*AD$5)</f>
        <v/>
      </c>
      <c r="AE122" s="463">
        <f>IF(Z122&lt;=15000,0,(Z122-15000)*AE$5)</f>
        <v/>
      </c>
      <c r="AF122" s="463">
        <f>SUM(AD122:AE122)</f>
        <v/>
      </c>
      <c r="AG122" s="463">
        <f>SUM(AF122-AC122)</f>
        <v/>
      </c>
      <c r="AH122" s="463">
        <f>IF(X122&gt;3260,IF(X122&gt;9510,(9510-3260)*AH$5,(X122-3260)*AH$5),0)</f>
        <v/>
      </c>
      <c r="AI122" s="463">
        <f>IF(X122&gt;9510,IF(X122&gt;15000,(15000-9510)*AI$5,(X122-9510)*AI$5),0)</f>
        <v/>
      </c>
      <c r="AJ122" s="463">
        <f>IF(X122&gt;15000,IF(X122&gt;20000,(20000-15000)*AJ$5,(X122-15000)*AJ$5),0)</f>
        <v/>
      </c>
      <c r="AK122" s="463">
        <f>IF(X122&gt;20000,IF(X122&gt;25000,(25000-20000)*AK$5,(X122-20000)*AK$5),0)</f>
        <v/>
      </c>
      <c r="AL122" s="463">
        <f>IF(X122&gt;25000,IF(X122&gt;30000,(30000-25000)*AL$5,(X122-25000)*AL$5),0)</f>
        <v/>
      </c>
      <c r="AM122" s="463">
        <f>IF(X122&gt;30000,(X122-30000)*AM$5,0)</f>
        <v/>
      </c>
      <c r="AN122" s="463">
        <f>SUM(AH122:AM122)</f>
        <v/>
      </c>
      <c r="AO122" s="463">
        <f>IF(Z122&gt;3260,IF(Z122&gt;9510,(9510-3260)*AO$5,(Z122-3260)*AO$5),0)</f>
        <v/>
      </c>
      <c r="AP122" s="463">
        <f>IF(Z122&gt;9510,IF(Z122&gt;15000,(15000-9510)*AP$5,(Z122-9510)*AP$5),0)</f>
        <v/>
      </c>
      <c r="AQ122" s="463">
        <f>IF(Z122&gt;15000,IF(Z122&gt;20000,(20000-15000)*AQ$5,(Z122-15000)*AQ$5),0)</f>
        <v/>
      </c>
      <c r="AR122" s="463">
        <f>IF(Z122&gt;20000,IF(Z122&gt;25000,(25000-20000)*AR$5,(Z122-20000)*AR$5),0)</f>
        <v/>
      </c>
      <c r="AS122" s="463">
        <f>IF(Z122&gt;25000,IF(Z122&gt;30000,(30000-25000)*AS$5,(Z122-25000)*AS$5),0)</f>
        <v/>
      </c>
      <c r="AT122" s="463">
        <f>IF(Z122&gt;30000,(Z122-30000)*AT$5,0)</f>
        <v/>
      </c>
      <c r="AU122" s="463">
        <f>SUM(AO122:AT122)</f>
        <v/>
      </c>
      <c r="AV122" s="463">
        <f>AU122-AN122</f>
        <v/>
      </c>
      <c r="AW122" s="463" t="n"/>
      <c r="AX122" s="463">
        <f>Y122-AG122-AV122-AW122</f>
        <v/>
      </c>
      <c r="AY122" t="inlineStr">
        <is>
          <t>TM</t>
        </is>
      </c>
    </row>
    <row r="123" ht="16.5" customHeight="1" s="235">
      <c r="B123" s="460" t="n">
        <v>118</v>
      </c>
      <c r="C123" s="461" t="inlineStr">
        <is>
          <t>0246</t>
        </is>
      </c>
      <c r="D123" s="461" t="inlineStr">
        <is>
          <t>74092311300</t>
        </is>
      </c>
      <c r="E123" s="461" t="inlineStr">
        <is>
          <t>YORGENIS RAMÍREZ  VELÁZQUEZ</t>
        </is>
      </c>
      <c r="F123" s="461" t="inlineStr">
        <is>
          <t>VI</t>
        </is>
      </c>
      <c r="G123" s="460" t="n">
        <v>97</v>
      </c>
      <c r="H123" s="460" t="n">
        <v>4697.44</v>
      </c>
      <c r="I123" s="460" t="n">
        <v>193</v>
      </c>
      <c r="J123" s="460" t="n">
        <v>4981.11</v>
      </c>
      <c r="K123" s="460" t="n">
        <v>176</v>
      </c>
      <c r="L123" s="460" t="n">
        <v>4339.98</v>
      </c>
      <c r="M123" s="460" t="n">
        <v>4672.84</v>
      </c>
      <c r="N123" s="462" t="n">
        <v>4</v>
      </c>
      <c r="O123" s="462" t="n">
        <v>4</v>
      </c>
      <c r="P123" s="462" t="n">
        <v>4</v>
      </c>
      <c r="Q123" s="463" t="n">
        <v>4</v>
      </c>
      <c r="R123" s="463" t="n">
        <v>4</v>
      </c>
      <c r="S123" s="463">
        <f>M123*R123</f>
        <v/>
      </c>
      <c r="T123" s="463">
        <f>I3/K3</f>
        <v/>
      </c>
      <c r="U123" s="463" t="n">
        <v>86637.16</v>
      </c>
      <c r="X123" s="463" t="n">
        <v>4339.98</v>
      </c>
      <c r="Y123" s="463">
        <f>U123</f>
        <v/>
      </c>
      <c r="Z123" s="463">
        <f>X123+Y123</f>
        <v/>
      </c>
      <c r="AA123" s="463">
        <f>IF(X123&lt;=15000,X123*AA$5,15000*AA$5)</f>
        <v/>
      </c>
      <c r="AB123" s="463">
        <f>IF(X123&lt;=15000,0,(X123-15000)*AB$5)</f>
        <v/>
      </c>
      <c r="AC123" s="463">
        <f>SUM(AA123:AB123)</f>
        <v/>
      </c>
      <c r="AD123" s="463">
        <f>IF(Z123&lt;=15000,Z123*AD$5,15000*AD$5)</f>
        <v/>
      </c>
      <c r="AE123" s="463">
        <f>IF(Z123&lt;=15000,0,(Z123-15000)*AE$5)</f>
        <v/>
      </c>
      <c r="AF123" s="463">
        <f>SUM(AD123:AE123)</f>
        <v/>
      </c>
      <c r="AG123" s="463">
        <f>SUM(AF123-AC123)</f>
        <v/>
      </c>
      <c r="AH123" s="463">
        <f>IF(X123&gt;3260,IF(X123&gt;9510,(9510-3260)*AH$5,(X123-3260)*AH$5),0)</f>
        <v/>
      </c>
      <c r="AI123" s="463">
        <f>IF(X123&gt;9510,IF(X123&gt;15000,(15000-9510)*AI$5,(X123-9510)*AI$5),0)</f>
        <v/>
      </c>
      <c r="AJ123" s="463">
        <f>IF(X123&gt;15000,IF(X123&gt;20000,(20000-15000)*AJ$5,(X123-15000)*AJ$5),0)</f>
        <v/>
      </c>
      <c r="AK123" s="463">
        <f>IF(X123&gt;20000,IF(X123&gt;25000,(25000-20000)*AK$5,(X123-20000)*AK$5),0)</f>
        <v/>
      </c>
      <c r="AL123" s="463">
        <f>IF(X123&gt;25000,IF(X123&gt;30000,(30000-25000)*AL$5,(X123-25000)*AL$5),0)</f>
        <v/>
      </c>
      <c r="AM123" s="463">
        <f>IF(X123&gt;30000,(X123-30000)*AM$5,0)</f>
        <v/>
      </c>
      <c r="AN123" s="463">
        <f>SUM(AH123:AM123)</f>
        <v/>
      </c>
      <c r="AO123" s="463">
        <f>IF(Z123&gt;3260,IF(Z123&gt;9510,(9510-3260)*AO$5,(Z123-3260)*AO$5),0)</f>
        <v/>
      </c>
      <c r="AP123" s="463">
        <f>IF(Z123&gt;9510,IF(Z123&gt;15000,(15000-9510)*AP$5,(Z123-9510)*AP$5),0)</f>
        <v/>
      </c>
      <c r="AQ123" s="463">
        <f>IF(Z123&gt;15000,IF(Z123&gt;20000,(20000-15000)*AQ$5,(Z123-15000)*AQ$5),0)</f>
        <v/>
      </c>
      <c r="AR123" s="463">
        <f>IF(Z123&gt;20000,IF(Z123&gt;25000,(25000-20000)*AR$5,(Z123-20000)*AR$5),0)</f>
        <v/>
      </c>
      <c r="AS123" s="463">
        <f>IF(Z123&gt;25000,IF(Z123&gt;30000,(30000-25000)*AS$5,(Z123-25000)*AS$5),0)</f>
        <v/>
      </c>
      <c r="AT123" s="463">
        <f>IF(Z123&gt;30000,(Z123-30000)*AT$5,0)</f>
        <v/>
      </c>
      <c r="AU123" s="463">
        <f>SUM(AO123:AT123)</f>
        <v/>
      </c>
      <c r="AV123" s="463">
        <f>AU123-AN123</f>
        <v/>
      </c>
      <c r="AW123" s="463" t="n"/>
      <c r="AX123" s="463">
        <f>Y123-AG123-AV123-AW123</f>
        <v/>
      </c>
      <c r="AY123" t="inlineStr">
        <is>
          <t>TM</t>
        </is>
      </c>
    </row>
    <row r="124" ht="16.5" customHeight="1" s="235">
      <c r="B124" s="460" t="n">
        <v>119</v>
      </c>
      <c r="C124" s="461" t="inlineStr">
        <is>
          <t>03118</t>
        </is>
      </c>
      <c r="D124" s="461" t="inlineStr">
        <is>
          <t>91122907042</t>
        </is>
      </c>
      <c r="E124" s="461" t="inlineStr">
        <is>
          <t>RAIDEL RAMOS ARREBATO</t>
        </is>
      </c>
      <c r="F124" s="461" t="inlineStr">
        <is>
          <t>V</t>
        </is>
      </c>
      <c r="G124" s="460" t="n">
        <v>53</v>
      </c>
      <c r="H124" s="460" t="n">
        <v>1529.38</v>
      </c>
      <c r="I124" s="460" t="n">
        <v>193</v>
      </c>
      <c r="J124" s="460" t="n">
        <v>5799.25</v>
      </c>
      <c r="K124" s="460" t="n">
        <v>167</v>
      </c>
      <c r="L124" s="460" t="n">
        <v>4818.99</v>
      </c>
      <c r="M124" s="460" t="n">
        <v>4049.21</v>
      </c>
      <c r="N124" s="462" t="n">
        <v>4</v>
      </c>
      <c r="O124" s="462" t="n">
        <v>4</v>
      </c>
      <c r="P124" s="462" t="n">
        <v>3</v>
      </c>
      <c r="Q124" s="463" t="n">
        <v>3.666666666666667</v>
      </c>
      <c r="R124" s="463" t="n">
        <v>3.666666666666667</v>
      </c>
      <c r="S124" s="463">
        <f>M124*R124</f>
        <v/>
      </c>
      <c r="T124" s="463">
        <f>I3/K3</f>
        <v/>
      </c>
      <c r="U124" s="463" t="n">
        <v>68818.37</v>
      </c>
      <c r="X124" s="463" t="n">
        <v>5701.88</v>
      </c>
      <c r="Y124" s="463">
        <f>U124</f>
        <v/>
      </c>
      <c r="Z124" s="463">
        <f>X124+Y124</f>
        <v/>
      </c>
      <c r="AA124" s="463">
        <f>IF(X124&lt;=15000,X124*AA$5,15000*AA$5)</f>
        <v/>
      </c>
      <c r="AB124" s="463">
        <f>IF(X124&lt;=15000,0,(X124-15000)*AB$5)</f>
        <v/>
      </c>
      <c r="AC124" s="463">
        <f>SUM(AA124:AB124)</f>
        <v/>
      </c>
      <c r="AD124" s="463">
        <f>IF(Z124&lt;=15000,Z124*AD$5,15000*AD$5)</f>
        <v/>
      </c>
      <c r="AE124" s="463">
        <f>IF(Z124&lt;=15000,0,(Z124-15000)*AE$5)</f>
        <v/>
      </c>
      <c r="AF124" s="463">
        <f>SUM(AD124:AE124)</f>
        <v/>
      </c>
      <c r="AG124" s="463">
        <f>SUM(AF124-AC124)</f>
        <v/>
      </c>
      <c r="AH124" s="463">
        <f>IF(X124&gt;3260,IF(X124&gt;9510,(9510-3260)*AH$5,(X124-3260)*AH$5),0)</f>
        <v/>
      </c>
      <c r="AI124" s="463">
        <f>IF(X124&gt;9510,IF(X124&gt;15000,(15000-9510)*AI$5,(X124-9510)*AI$5),0)</f>
        <v/>
      </c>
      <c r="AJ124" s="463">
        <f>IF(X124&gt;15000,IF(X124&gt;20000,(20000-15000)*AJ$5,(X124-15000)*AJ$5),0)</f>
        <v/>
      </c>
      <c r="AK124" s="463">
        <f>IF(X124&gt;20000,IF(X124&gt;25000,(25000-20000)*AK$5,(X124-20000)*AK$5),0)</f>
        <v/>
      </c>
      <c r="AL124" s="463">
        <f>IF(X124&gt;25000,IF(X124&gt;30000,(30000-25000)*AL$5,(X124-25000)*AL$5),0)</f>
        <v/>
      </c>
      <c r="AM124" s="463">
        <f>IF(X124&gt;30000,(X124-30000)*AM$5,0)</f>
        <v/>
      </c>
      <c r="AN124" s="463">
        <f>SUM(AH124:AM124)</f>
        <v/>
      </c>
      <c r="AO124" s="463">
        <f>IF(Z124&gt;3260,IF(Z124&gt;9510,(9510-3260)*AO$5,(Z124-3260)*AO$5),0)</f>
        <v/>
      </c>
      <c r="AP124" s="463">
        <f>IF(Z124&gt;9510,IF(Z124&gt;15000,(15000-9510)*AP$5,(Z124-9510)*AP$5),0)</f>
        <v/>
      </c>
      <c r="AQ124" s="463">
        <f>IF(Z124&gt;15000,IF(Z124&gt;20000,(20000-15000)*AQ$5,(Z124-15000)*AQ$5),0)</f>
        <v/>
      </c>
      <c r="AR124" s="463">
        <f>IF(Z124&gt;20000,IF(Z124&gt;25000,(25000-20000)*AR$5,(Z124-20000)*AR$5),0)</f>
        <v/>
      </c>
      <c r="AS124" s="463">
        <f>IF(Z124&gt;25000,IF(Z124&gt;30000,(30000-25000)*AS$5,(Z124-25000)*AS$5),0)</f>
        <v/>
      </c>
      <c r="AT124" s="463">
        <f>IF(Z124&gt;30000,(Z124-30000)*AT$5,0)</f>
        <v/>
      </c>
      <c r="AU124" s="463">
        <f>SUM(AO124:AT124)</f>
        <v/>
      </c>
      <c r="AV124" s="463">
        <f>AU124-AN124</f>
        <v/>
      </c>
      <c r="AW124" s="463" t="n"/>
      <c r="AX124" s="463">
        <f>Y124-AG124-AV124-AW124</f>
        <v/>
      </c>
      <c r="AY124" t="inlineStr">
        <is>
          <t>TM</t>
        </is>
      </c>
    </row>
    <row r="125" ht="16.5" customHeight="1" s="235">
      <c r="B125" s="460" t="n">
        <v>120</v>
      </c>
      <c r="C125" s="461" t="inlineStr">
        <is>
          <t>03138</t>
        </is>
      </c>
      <c r="D125" s="461" t="inlineStr">
        <is>
          <t>96100708980</t>
        </is>
      </c>
      <c r="E125" s="461" t="inlineStr">
        <is>
          <t>ERANDIS  ALVAREZ GARCIA</t>
        </is>
      </c>
      <c r="F125" s="461" t="inlineStr">
        <is>
          <t>V</t>
        </is>
      </c>
      <c r="G125" s="460" t="n">
        <v>194</v>
      </c>
      <c r="H125" s="460" t="n">
        <v>5598.11</v>
      </c>
      <c r="I125" s="460" t="n">
        <v>193</v>
      </c>
      <c r="J125" s="460" t="n">
        <v>5837.49</v>
      </c>
      <c r="K125" s="460" t="n">
        <v>167</v>
      </c>
      <c r="L125" s="460" t="n">
        <v>4818.99</v>
      </c>
      <c r="M125" s="460" t="n">
        <v>5418.2</v>
      </c>
      <c r="N125" s="462" t="n">
        <v>4</v>
      </c>
      <c r="O125" s="462" t="n">
        <v>4</v>
      </c>
      <c r="P125" s="462" t="n">
        <v>4</v>
      </c>
      <c r="Q125" s="463" t="n">
        <v>4</v>
      </c>
      <c r="R125" s="463" t="n">
        <v>4</v>
      </c>
      <c r="S125" s="463">
        <f>M125*R125</f>
        <v/>
      </c>
      <c r="T125" s="463">
        <f>I3/K3</f>
        <v/>
      </c>
      <c r="U125" s="463" t="n">
        <v>100456.43</v>
      </c>
      <c r="X125" s="463" t="n">
        <v>8723.879999999999</v>
      </c>
      <c r="Y125" s="463">
        <f>U125</f>
        <v/>
      </c>
      <c r="Z125" s="463">
        <f>X125+Y125</f>
        <v/>
      </c>
      <c r="AA125" s="463">
        <f>IF(X125&lt;=15000,X125*AA$5,15000*AA$5)</f>
        <v/>
      </c>
      <c r="AB125" s="463">
        <f>IF(X125&lt;=15000,0,(X125-15000)*AB$5)</f>
        <v/>
      </c>
      <c r="AC125" s="463">
        <f>SUM(AA125:AB125)</f>
        <v/>
      </c>
      <c r="AD125" s="463">
        <f>IF(Z125&lt;=15000,Z125*AD$5,15000*AD$5)</f>
        <v/>
      </c>
      <c r="AE125" s="463">
        <f>IF(Z125&lt;=15000,0,(Z125-15000)*AE$5)</f>
        <v/>
      </c>
      <c r="AF125" s="463">
        <f>SUM(AD125:AE125)</f>
        <v/>
      </c>
      <c r="AG125" s="463">
        <f>SUM(AF125-AC125)</f>
        <v/>
      </c>
      <c r="AH125" s="463">
        <f>IF(X125&gt;3260,IF(X125&gt;9510,(9510-3260)*AH$5,(X125-3260)*AH$5),0)</f>
        <v/>
      </c>
      <c r="AI125" s="463">
        <f>IF(X125&gt;9510,IF(X125&gt;15000,(15000-9510)*AI$5,(X125-9510)*AI$5),0)</f>
        <v/>
      </c>
      <c r="AJ125" s="463">
        <f>IF(X125&gt;15000,IF(X125&gt;20000,(20000-15000)*AJ$5,(X125-15000)*AJ$5),0)</f>
        <v/>
      </c>
      <c r="AK125" s="463">
        <f>IF(X125&gt;20000,IF(X125&gt;25000,(25000-20000)*AK$5,(X125-20000)*AK$5),0)</f>
        <v/>
      </c>
      <c r="AL125" s="463">
        <f>IF(X125&gt;25000,IF(X125&gt;30000,(30000-25000)*AL$5,(X125-25000)*AL$5),0)</f>
        <v/>
      </c>
      <c r="AM125" s="463">
        <f>IF(X125&gt;30000,(X125-30000)*AM$5,0)</f>
        <v/>
      </c>
      <c r="AN125" s="463">
        <f>SUM(AH125:AM125)</f>
        <v/>
      </c>
      <c r="AO125" s="463">
        <f>IF(Z125&gt;3260,IF(Z125&gt;9510,(9510-3260)*AO$5,(Z125-3260)*AO$5),0)</f>
        <v/>
      </c>
      <c r="AP125" s="463">
        <f>IF(Z125&gt;9510,IF(Z125&gt;15000,(15000-9510)*AP$5,(Z125-9510)*AP$5),0)</f>
        <v/>
      </c>
      <c r="AQ125" s="463">
        <f>IF(Z125&gt;15000,IF(Z125&gt;20000,(20000-15000)*AQ$5,(Z125-15000)*AQ$5),0)</f>
        <v/>
      </c>
      <c r="AR125" s="463">
        <f>IF(Z125&gt;20000,IF(Z125&gt;25000,(25000-20000)*AR$5,(Z125-20000)*AR$5),0)</f>
        <v/>
      </c>
      <c r="AS125" s="463">
        <f>IF(Z125&gt;25000,IF(Z125&gt;30000,(30000-25000)*AS$5,(Z125-25000)*AS$5),0)</f>
        <v/>
      </c>
      <c r="AT125" s="463">
        <f>IF(Z125&gt;30000,(Z125-30000)*AT$5,0)</f>
        <v/>
      </c>
      <c r="AU125" s="463">
        <f>SUM(AO125:AT125)</f>
        <v/>
      </c>
      <c r="AV125" s="463">
        <f>AU125-AN125</f>
        <v/>
      </c>
      <c r="AW125" s="463" t="n"/>
      <c r="AX125" s="463">
        <f>Y125-AG125-AV125-AW125</f>
        <v/>
      </c>
      <c r="AY125" t="inlineStr">
        <is>
          <t>TM</t>
        </is>
      </c>
    </row>
    <row r="126" ht="16.5" customHeight="1" s="235">
      <c r="B126" s="460" t="n">
        <v>121</v>
      </c>
      <c r="C126" s="461" t="inlineStr">
        <is>
          <t>0183</t>
        </is>
      </c>
      <c r="D126" s="461" t="inlineStr">
        <is>
          <t>78111703042</t>
        </is>
      </c>
      <c r="E126" s="461" t="inlineStr">
        <is>
          <t>YANOSKY ESCAÑO  RODRÍGUEZ</t>
        </is>
      </c>
      <c r="F126" s="461" t="inlineStr">
        <is>
          <t>II</t>
        </is>
      </c>
      <c r="G126" s="460" t="n">
        <v>191.25</v>
      </c>
      <c r="H126" s="460" t="n">
        <v>4430.76</v>
      </c>
      <c r="I126" s="460" t="n">
        <v>191.25</v>
      </c>
      <c r="J126" s="460" t="n">
        <v>4725.09</v>
      </c>
      <c r="K126" s="460" t="n">
        <v>204</v>
      </c>
      <c r="L126" s="460" t="n">
        <v>4726.14</v>
      </c>
      <c r="M126" s="460" t="n">
        <v>4627.33</v>
      </c>
      <c r="N126" s="462" t="n">
        <v>4</v>
      </c>
      <c r="O126" s="462" t="n">
        <v>4</v>
      </c>
      <c r="P126" s="462" t="n">
        <v>4</v>
      </c>
      <c r="Q126" s="463" t="n">
        <v>4</v>
      </c>
      <c r="R126" s="463" t="n">
        <v>4</v>
      </c>
      <c r="S126" s="463">
        <f>M126*R126</f>
        <v/>
      </c>
      <c r="T126" s="463">
        <f>I3/K3</f>
        <v/>
      </c>
      <c r="U126" s="463" t="n">
        <v>85793.31</v>
      </c>
      <c r="X126" s="463" t="n">
        <v>4726.14</v>
      </c>
      <c r="Y126" s="463">
        <f>U126</f>
        <v/>
      </c>
      <c r="Z126" s="463">
        <f>X126+Y126</f>
        <v/>
      </c>
      <c r="AA126" s="463">
        <f>IF(X126&lt;=15000,X126*AA$5,15000*AA$5)</f>
        <v/>
      </c>
      <c r="AB126" s="463">
        <f>IF(X126&lt;=15000,0,(X126-15000)*AB$5)</f>
        <v/>
      </c>
      <c r="AC126" s="463">
        <f>SUM(AA126:AB126)</f>
        <v/>
      </c>
      <c r="AD126" s="463">
        <f>IF(Z126&lt;=15000,Z126*AD$5,15000*AD$5)</f>
        <v/>
      </c>
      <c r="AE126" s="463">
        <f>IF(Z126&lt;=15000,0,(Z126-15000)*AE$5)</f>
        <v/>
      </c>
      <c r="AF126" s="463">
        <f>SUM(AD126:AE126)</f>
        <v/>
      </c>
      <c r="AG126" s="463">
        <f>SUM(AF126-AC126)</f>
        <v/>
      </c>
      <c r="AH126" s="463">
        <f>IF(X126&gt;3260,IF(X126&gt;9510,(9510-3260)*AH$5,(X126-3260)*AH$5),0)</f>
        <v/>
      </c>
      <c r="AI126" s="463">
        <f>IF(X126&gt;9510,IF(X126&gt;15000,(15000-9510)*AI$5,(X126-9510)*AI$5),0)</f>
        <v/>
      </c>
      <c r="AJ126" s="463">
        <f>IF(X126&gt;15000,IF(X126&gt;20000,(20000-15000)*AJ$5,(X126-15000)*AJ$5),0)</f>
        <v/>
      </c>
      <c r="AK126" s="463">
        <f>IF(X126&gt;20000,IF(X126&gt;25000,(25000-20000)*AK$5,(X126-20000)*AK$5),0)</f>
        <v/>
      </c>
      <c r="AL126" s="463">
        <f>IF(X126&gt;25000,IF(X126&gt;30000,(30000-25000)*AL$5,(X126-25000)*AL$5),0)</f>
        <v/>
      </c>
      <c r="AM126" s="463">
        <f>IF(X126&gt;30000,(X126-30000)*AM$5,0)</f>
        <v/>
      </c>
      <c r="AN126" s="463">
        <f>SUM(AH126:AM126)</f>
        <v/>
      </c>
      <c r="AO126" s="463">
        <f>IF(Z126&gt;3260,IF(Z126&gt;9510,(9510-3260)*AO$5,(Z126-3260)*AO$5),0)</f>
        <v/>
      </c>
      <c r="AP126" s="463">
        <f>IF(Z126&gt;9510,IF(Z126&gt;15000,(15000-9510)*AP$5,(Z126-9510)*AP$5),0)</f>
        <v/>
      </c>
      <c r="AQ126" s="463">
        <f>IF(Z126&gt;15000,IF(Z126&gt;20000,(20000-15000)*AQ$5,(Z126-15000)*AQ$5),0)</f>
        <v/>
      </c>
      <c r="AR126" s="463">
        <f>IF(Z126&gt;20000,IF(Z126&gt;25000,(25000-20000)*AR$5,(Z126-20000)*AR$5),0)</f>
        <v/>
      </c>
      <c r="AS126" s="463">
        <f>IF(Z126&gt;25000,IF(Z126&gt;30000,(30000-25000)*AS$5,(Z126-25000)*AS$5),0)</f>
        <v/>
      </c>
      <c r="AT126" s="463">
        <f>IF(Z126&gt;30000,(Z126-30000)*AT$5,0)</f>
        <v/>
      </c>
      <c r="AU126" s="463">
        <f>SUM(AO126:AT126)</f>
        <v/>
      </c>
      <c r="AV126" s="463">
        <f>AU126-AN126</f>
        <v/>
      </c>
      <c r="AW126" s="463" t="n"/>
      <c r="AX126" s="463">
        <f>Y126-AG126-AV126-AW126</f>
        <v/>
      </c>
      <c r="AY126" t="inlineStr">
        <is>
          <t>TM</t>
        </is>
      </c>
    </row>
    <row r="127" ht="16.5" customHeight="1" s="235">
      <c r="B127" s="460" t="n">
        <v>122</v>
      </c>
      <c r="C127" s="461" t="inlineStr">
        <is>
          <t>0133</t>
        </is>
      </c>
      <c r="D127" s="461" t="inlineStr">
        <is>
          <t>75082000671</t>
        </is>
      </c>
      <c r="E127" s="461" t="inlineStr">
        <is>
          <t>VALIA NOGUERA FIGUEROA</t>
        </is>
      </c>
      <c r="F127" s="461" t="inlineStr">
        <is>
          <t>VI</t>
        </is>
      </c>
      <c r="G127" s="460" t="n">
        <v>191.25</v>
      </c>
      <c r="H127" s="460" t="n">
        <v>5935.87</v>
      </c>
      <c r="I127" s="460" t="n">
        <v>191.25</v>
      </c>
      <c r="J127" s="460" t="n">
        <v>6330.54</v>
      </c>
      <c r="K127" s="460" t="n">
        <v>204</v>
      </c>
      <c r="L127" s="460" t="n">
        <v>6331.6</v>
      </c>
      <c r="M127" s="460" t="n">
        <v>6199.34</v>
      </c>
      <c r="N127" s="462" t="n">
        <v>4</v>
      </c>
      <c r="O127" s="462" t="n">
        <v>4</v>
      </c>
      <c r="P127" s="462" t="n">
        <v>4</v>
      </c>
      <c r="Q127" s="463" t="n">
        <v>4</v>
      </c>
      <c r="R127" s="463" t="n">
        <v>4</v>
      </c>
      <c r="S127" s="463">
        <f>M127*R127</f>
        <v/>
      </c>
      <c r="T127" s="463">
        <f>I3/K3</f>
        <v/>
      </c>
      <c r="U127" s="463" t="n">
        <v>114939.21</v>
      </c>
      <c r="X127" s="463" t="n">
        <v>6331.6</v>
      </c>
      <c r="Y127" s="463">
        <f>U127</f>
        <v/>
      </c>
      <c r="Z127" s="463">
        <f>X127+Y127</f>
        <v/>
      </c>
      <c r="AA127" s="463">
        <f>IF(X127&lt;=15000,X127*AA$5,15000*AA$5)</f>
        <v/>
      </c>
      <c r="AB127" s="463">
        <f>IF(X127&lt;=15000,0,(X127-15000)*AB$5)</f>
        <v/>
      </c>
      <c r="AC127" s="463">
        <f>SUM(AA127:AB127)</f>
        <v/>
      </c>
      <c r="AD127" s="463">
        <f>IF(Z127&lt;=15000,Z127*AD$5,15000*AD$5)</f>
        <v/>
      </c>
      <c r="AE127" s="463">
        <f>IF(Z127&lt;=15000,0,(Z127-15000)*AE$5)</f>
        <v/>
      </c>
      <c r="AF127" s="463">
        <f>SUM(AD127:AE127)</f>
        <v/>
      </c>
      <c r="AG127" s="463">
        <f>SUM(AF127-AC127)</f>
        <v/>
      </c>
      <c r="AH127" s="463">
        <f>IF(X127&gt;3260,IF(X127&gt;9510,(9510-3260)*AH$5,(X127-3260)*AH$5),0)</f>
        <v/>
      </c>
      <c r="AI127" s="463">
        <f>IF(X127&gt;9510,IF(X127&gt;15000,(15000-9510)*AI$5,(X127-9510)*AI$5),0)</f>
        <v/>
      </c>
      <c r="AJ127" s="463">
        <f>IF(X127&gt;15000,IF(X127&gt;20000,(20000-15000)*AJ$5,(X127-15000)*AJ$5),0)</f>
        <v/>
      </c>
      <c r="AK127" s="463">
        <f>IF(X127&gt;20000,IF(X127&gt;25000,(25000-20000)*AK$5,(X127-20000)*AK$5),0)</f>
        <v/>
      </c>
      <c r="AL127" s="463">
        <f>IF(X127&gt;25000,IF(X127&gt;30000,(30000-25000)*AL$5,(X127-25000)*AL$5),0)</f>
        <v/>
      </c>
      <c r="AM127" s="463">
        <f>IF(X127&gt;30000,(X127-30000)*AM$5,0)</f>
        <v/>
      </c>
      <c r="AN127" s="463">
        <f>SUM(AH127:AM127)</f>
        <v/>
      </c>
      <c r="AO127" s="463">
        <f>IF(Z127&gt;3260,IF(Z127&gt;9510,(9510-3260)*AO$5,(Z127-3260)*AO$5),0)</f>
        <v/>
      </c>
      <c r="AP127" s="463">
        <f>IF(Z127&gt;9510,IF(Z127&gt;15000,(15000-9510)*AP$5,(Z127-9510)*AP$5),0)</f>
        <v/>
      </c>
      <c r="AQ127" s="463">
        <f>IF(Z127&gt;15000,IF(Z127&gt;20000,(20000-15000)*AQ$5,(Z127-15000)*AQ$5),0)</f>
        <v/>
      </c>
      <c r="AR127" s="463">
        <f>IF(Z127&gt;20000,IF(Z127&gt;25000,(25000-20000)*AR$5,(Z127-20000)*AR$5),0)</f>
        <v/>
      </c>
      <c r="AS127" s="463">
        <f>IF(Z127&gt;25000,IF(Z127&gt;30000,(30000-25000)*AS$5,(Z127-25000)*AS$5),0)</f>
        <v/>
      </c>
      <c r="AT127" s="463">
        <f>IF(Z127&gt;30000,(Z127-30000)*AT$5,0)</f>
        <v/>
      </c>
      <c r="AU127" s="463">
        <f>SUM(AO127:AT127)</f>
        <v/>
      </c>
      <c r="AV127" s="463">
        <f>AU127-AN127</f>
        <v/>
      </c>
      <c r="AW127" s="463" t="n"/>
      <c r="AX127" s="463">
        <f>Y127-AG127-AV127-AW127</f>
        <v/>
      </c>
      <c r="AY127" t="inlineStr">
        <is>
          <t>TM</t>
        </is>
      </c>
    </row>
    <row r="128" ht="16.5" customHeight="1" s="235">
      <c r="B128" s="460" t="n">
        <v>123</v>
      </c>
      <c r="C128" s="461" t="inlineStr">
        <is>
          <t>0115</t>
        </is>
      </c>
      <c r="D128" s="461" t="inlineStr">
        <is>
          <t>64060502016</t>
        </is>
      </c>
      <c r="E128" s="461" t="inlineStr">
        <is>
          <t>ANA JULIA GONZÁLEZ GÓMEZ</t>
        </is>
      </c>
      <c r="F128" s="461" t="inlineStr">
        <is>
          <t>VI</t>
        </is>
      </c>
      <c r="G128" s="460" t="n">
        <v>191.25</v>
      </c>
      <c r="H128" s="460" t="n">
        <v>5935.87</v>
      </c>
      <c r="I128" s="460" t="n">
        <v>204</v>
      </c>
      <c r="J128" s="460" t="n">
        <v>7761.08</v>
      </c>
      <c r="K128" s="460" t="n">
        <v>140.25</v>
      </c>
      <c r="L128" s="460" t="n">
        <v>4352.97</v>
      </c>
      <c r="M128" s="460" t="n">
        <v>6016.64</v>
      </c>
      <c r="N128" s="462" t="n">
        <v>4</v>
      </c>
      <c r="O128" s="462" t="n">
        <v>4</v>
      </c>
      <c r="P128" s="462" t="n">
        <v>4</v>
      </c>
      <c r="Q128" s="463" t="n">
        <v>4</v>
      </c>
      <c r="R128" s="463" t="n">
        <v>4</v>
      </c>
      <c r="S128" s="463">
        <f>M128*R128</f>
        <v/>
      </c>
      <c r="T128" s="463">
        <f>I3/K3</f>
        <v/>
      </c>
      <c r="U128" s="463" t="n">
        <v>111551.91</v>
      </c>
      <c r="X128" s="463" t="n">
        <v>4352.97</v>
      </c>
      <c r="Y128" s="463">
        <f>U128</f>
        <v/>
      </c>
      <c r="Z128" s="463">
        <f>X128+Y128</f>
        <v/>
      </c>
      <c r="AA128" s="463">
        <f>IF(X128&lt;=15000,X128*AA$5,15000*AA$5)</f>
        <v/>
      </c>
      <c r="AB128" s="463">
        <f>IF(X128&lt;=15000,0,(X128-15000)*AB$5)</f>
        <v/>
      </c>
      <c r="AC128" s="463">
        <f>SUM(AA128:AB128)</f>
        <v/>
      </c>
      <c r="AD128" s="463">
        <f>IF(Z128&lt;=15000,Z128*AD$5,15000*AD$5)</f>
        <v/>
      </c>
      <c r="AE128" s="463">
        <f>IF(Z128&lt;=15000,0,(Z128-15000)*AE$5)</f>
        <v/>
      </c>
      <c r="AF128" s="463">
        <f>SUM(AD128:AE128)</f>
        <v/>
      </c>
      <c r="AG128" s="463">
        <f>SUM(AF128-AC128)</f>
        <v/>
      </c>
      <c r="AH128" s="463">
        <f>IF(X128&gt;3260,IF(X128&gt;9510,(9510-3260)*AH$5,(X128-3260)*AH$5),0)</f>
        <v/>
      </c>
      <c r="AI128" s="463">
        <f>IF(X128&gt;9510,IF(X128&gt;15000,(15000-9510)*AI$5,(X128-9510)*AI$5),0)</f>
        <v/>
      </c>
      <c r="AJ128" s="463">
        <f>IF(X128&gt;15000,IF(X128&gt;20000,(20000-15000)*AJ$5,(X128-15000)*AJ$5),0)</f>
        <v/>
      </c>
      <c r="AK128" s="463">
        <f>IF(X128&gt;20000,IF(X128&gt;25000,(25000-20000)*AK$5,(X128-20000)*AK$5),0)</f>
        <v/>
      </c>
      <c r="AL128" s="463">
        <f>IF(X128&gt;25000,IF(X128&gt;30000,(30000-25000)*AL$5,(X128-25000)*AL$5),0)</f>
        <v/>
      </c>
      <c r="AM128" s="463">
        <f>IF(X128&gt;30000,(X128-30000)*AM$5,0)</f>
        <v/>
      </c>
      <c r="AN128" s="463">
        <f>SUM(AH128:AM128)</f>
        <v/>
      </c>
      <c r="AO128" s="463">
        <f>IF(Z128&gt;3260,IF(Z128&gt;9510,(9510-3260)*AO$5,(Z128-3260)*AO$5),0)</f>
        <v/>
      </c>
      <c r="AP128" s="463">
        <f>IF(Z128&gt;9510,IF(Z128&gt;15000,(15000-9510)*AP$5,(Z128-9510)*AP$5),0)</f>
        <v/>
      </c>
      <c r="AQ128" s="463">
        <f>IF(Z128&gt;15000,IF(Z128&gt;20000,(20000-15000)*AQ$5,(Z128-15000)*AQ$5),0)</f>
        <v/>
      </c>
      <c r="AR128" s="463">
        <f>IF(Z128&gt;20000,IF(Z128&gt;25000,(25000-20000)*AR$5,(Z128-20000)*AR$5),0)</f>
        <v/>
      </c>
      <c r="AS128" s="463">
        <f>IF(Z128&gt;25000,IF(Z128&gt;30000,(30000-25000)*AS$5,(Z128-25000)*AS$5),0)</f>
        <v/>
      </c>
      <c r="AT128" s="463">
        <f>IF(Z128&gt;30000,(Z128-30000)*AT$5,0)</f>
        <v/>
      </c>
      <c r="AU128" s="463">
        <f>SUM(AO128:AT128)</f>
        <v/>
      </c>
      <c r="AV128" s="463">
        <f>AU128-AN128</f>
        <v/>
      </c>
      <c r="AW128" s="463" t="n"/>
      <c r="AX128" s="463">
        <f>Y128-AG128-AV128-AW128</f>
        <v/>
      </c>
      <c r="AY128" t="inlineStr">
        <is>
          <t>TM</t>
        </is>
      </c>
    </row>
    <row r="129" ht="16.5" customHeight="1" s="235">
      <c r="B129" s="460" t="n">
        <v>124</v>
      </c>
      <c r="C129" s="461" t="inlineStr">
        <is>
          <t>0052</t>
        </is>
      </c>
      <c r="D129" s="461" t="inlineStr">
        <is>
          <t>63122631988</t>
        </is>
      </c>
      <c r="E129" s="461" t="inlineStr">
        <is>
          <t>ESTEBAN DAVID SÁNCHEZ  NOVO</t>
        </is>
      </c>
      <c r="F129" s="461" t="inlineStr">
        <is>
          <t>III</t>
        </is>
      </c>
      <c r="G129" s="460" t="n">
        <v>190.6</v>
      </c>
      <c r="H129" s="460" t="n">
        <v>5684.99</v>
      </c>
      <c r="I129" s="460" t="n">
        <v>190.6</v>
      </c>
      <c r="J129" s="460" t="n">
        <v>5912.44</v>
      </c>
      <c r="K129" s="460" t="n">
        <v>190.6</v>
      </c>
      <c r="L129" s="460" t="n">
        <v>5305.99</v>
      </c>
      <c r="M129" s="460" t="n">
        <v>5634.47</v>
      </c>
      <c r="N129" s="462" t="n">
        <v>4</v>
      </c>
      <c r="O129" s="462" t="n">
        <v>4</v>
      </c>
      <c r="P129" s="462" t="n">
        <v>4</v>
      </c>
      <c r="Q129" s="463" t="n">
        <v>4</v>
      </c>
      <c r="R129" s="463" t="n">
        <v>4</v>
      </c>
      <c r="S129" s="463">
        <f>M129*R129</f>
        <v/>
      </c>
      <c r="T129" s="463">
        <f>I3/K3</f>
        <v/>
      </c>
      <c r="U129" s="463" t="n">
        <v>104466.32</v>
      </c>
      <c r="X129" s="463" t="n">
        <v>5305.99</v>
      </c>
      <c r="Y129" s="463">
        <f>U129</f>
        <v/>
      </c>
      <c r="Z129" s="463">
        <f>X129+Y129</f>
        <v/>
      </c>
      <c r="AA129" s="463">
        <f>IF(X129&lt;=15000,X129*AA$5,15000*AA$5)</f>
        <v/>
      </c>
      <c r="AB129" s="463">
        <f>IF(X129&lt;=15000,0,(X129-15000)*AB$5)</f>
        <v/>
      </c>
      <c r="AC129" s="463">
        <f>SUM(AA129:AB129)</f>
        <v/>
      </c>
      <c r="AD129" s="463">
        <f>IF(Z129&lt;=15000,Z129*AD$5,15000*AD$5)</f>
        <v/>
      </c>
      <c r="AE129" s="463">
        <f>IF(Z129&lt;=15000,0,(Z129-15000)*AE$5)</f>
        <v/>
      </c>
      <c r="AF129" s="463">
        <f>SUM(AD129:AE129)</f>
        <v/>
      </c>
      <c r="AG129" s="463">
        <f>SUM(AF129-AC129)</f>
        <v/>
      </c>
      <c r="AH129" s="463">
        <f>IF(X129&gt;3260,IF(X129&gt;9510,(9510-3260)*AH$5,(X129-3260)*AH$5),0)</f>
        <v/>
      </c>
      <c r="AI129" s="463">
        <f>IF(X129&gt;9510,IF(X129&gt;15000,(15000-9510)*AI$5,(X129-9510)*AI$5),0)</f>
        <v/>
      </c>
      <c r="AJ129" s="463">
        <f>IF(X129&gt;15000,IF(X129&gt;20000,(20000-15000)*AJ$5,(X129-15000)*AJ$5),0)</f>
        <v/>
      </c>
      <c r="AK129" s="463">
        <f>IF(X129&gt;20000,IF(X129&gt;25000,(25000-20000)*AK$5,(X129-20000)*AK$5),0)</f>
        <v/>
      </c>
      <c r="AL129" s="463">
        <f>IF(X129&gt;25000,IF(X129&gt;30000,(30000-25000)*AL$5,(X129-25000)*AL$5),0)</f>
        <v/>
      </c>
      <c r="AM129" s="463">
        <f>IF(X129&gt;30000,(X129-30000)*AM$5,0)</f>
        <v/>
      </c>
      <c r="AN129" s="463">
        <f>SUM(AH129:AM129)</f>
        <v/>
      </c>
      <c r="AO129" s="463">
        <f>IF(Z129&gt;3260,IF(Z129&gt;9510,(9510-3260)*AO$5,(Z129-3260)*AO$5),0)</f>
        <v/>
      </c>
      <c r="AP129" s="463">
        <f>IF(Z129&gt;9510,IF(Z129&gt;15000,(15000-9510)*AP$5,(Z129-9510)*AP$5),0)</f>
        <v/>
      </c>
      <c r="AQ129" s="463">
        <f>IF(Z129&gt;15000,IF(Z129&gt;20000,(20000-15000)*AQ$5,(Z129-15000)*AQ$5),0)</f>
        <v/>
      </c>
      <c r="AR129" s="463">
        <f>IF(Z129&gt;20000,IF(Z129&gt;25000,(25000-20000)*AR$5,(Z129-20000)*AR$5),0)</f>
        <v/>
      </c>
      <c r="AS129" s="463">
        <f>IF(Z129&gt;25000,IF(Z129&gt;30000,(30000-25000)*AS$5,(Z129-25000)*AS$5),0)</f>
        <v/>
      </c>
      <c r="AT129" s="463">
        <f>IF(Z129&gt;30000,(Z129-30000)*AT$5,0)</f>
        <v/>
      </c>
      <c r="AU129" s="463">
        <f>SUM(AO129:AT129)</f>
        <v/>
      </c>
      <c r="AV129" s="463">
        <f>AU129-AN129</f>
        <v/>
      </c>
      <c r="AW129" s="463" t="n"/>
      <c r="AX129" s="463">
        <f>Y129-AG129-AV129-AW129</f>
        <v/>
      </c>
      <c r="AY129" t="inlineStr">
        <is>
          <t>TM</t>
        </is>
      </c>
    </row>
    <row r="130" ht="16.5" customHeight="1" s="235">
      <c r="B130" s="460" t="n">
        <v>125</v>
      </c>
      <c r="C130" s="461" t="inlineStr">
        <is>
          <t>0045</t>
        </is>
      </c>
      <c r="D130" s="461" t="inlineStr">
        <is>
          <t>70102227647</t>
        </is>
      </c>
      <c r="E130" s="461" t="inlineStr">
        <is>
          <t>PABLO PÉREZ  TORRES</t>
        </is>
      </c>
      <c r="F130" s="461" t="inlineStr">
        <is>
          <t>II</t>
        </is>
      </c>
      <c r="G130" s="460" t="n">
        <v>190.6</v>
      </c>
      <c r="H130" s="460" t="n">
        <v>6421.14</v>
      </c>
      <c r="I130" s="460" t="n">
        <v>190.6</v>
      </c>
      <c r="J130" s="460" t="n">
        <v>6615.13</v>
      </c>
      <c r="K130" s="460" t="n">
        <v>183</v>
      </c>
      <c r="L130" s="460" t="n">
        <v>6585.11</v>
      </c>
      <c r="M130" s="460" t="n">
        <v>6540.46</v>
      </c>
      <c r="N130" s="462" t="n">
        <v>4</v>
      </c>
      <c r="O130" s="462" t="n">
        <v>4</v>
      </c>
      <c r="P130" s="462" t="n">
        <v>4</v>
      </c>
      <c r="Q130" s="463" t="n">
        <v>4</v>
      </c>
      <c r="R130" s="463" t="n">
        <v>4</v>
      </c>
      <c r="S130" s="463">
        <f>M130*R130</f>
        <v/>
      </c>
      <c r="T130" s="463">
        <f>I3/K3</f>
        <v/>
      </c>
      <c r="U130" s="463" t="n">
        <v>121263.83</v>
      </c>
      <c r="X130" s="463" t="n">
        <v>4901.74</v>
      </c>
      <c r="Y130" s="463">
        <f>U130</f>
        <v/>
      </c>
      <c r="Z130" s="463">
        <f>X130+Y130</f>
        <v/>
      </c>
      <c r="AA130" s="463">
        <f>IF(X130&lt;=15000,X130*AA$5,15000*AA$5)</f>
        <v/>
      </c>
      <c r="AB130" s="463">
        <f>IF(X130&lt;=15000,0,(X130-15000)*AB$5)</f>
        <v/>
      </c>
      <c r="AC130" s="463">
        <f>SUM(AA130:AB130)</f>
        <v/>
      </c>
      <c r="AD130" s="463">
        <f>IF(Z130&lt;=15000,Z130*AD$5,15000*AD$5)</f>
        <v/>
      </c>
      <c r="AE130" s="463">
        <f>IF(Z130&lt;=15000,0,(Z130-15000)*AE$5)</f>
        <v/>
      </c>
      <c r="AF130" s="463">
        <f>SUM(AD130:AE130)</f>
        <v/>
      </c>
      <c r="AG130" s="463">
        <f>SUM(AF130-AC130)</f>
        <v/>
      </c>
      <c r="AH130" s="463">
        <f>IF(X130&gt;3260,IF(X130&gt;9510,(9510-3260)*AH$5,(X130-3260)*AH$5),0)</f>
        <v/>
      </c>
      <c r="AI130" s="463">
        <f>IF(X130&gt;9510,IF(X130&gt;15000,(15000-9510)*AI$5,(X130-9510)*AI$5),0)</f>
        <v/>
      </c>
      <c r="AJ130" s="463">
        <f>IF(X130&gt;15000,IF(X130&gt;20000,(20000-15000)*AJ$5,(X130-15000)*AJ$5),0)</f>
        <v/>
      </c>
      <c r="AK130" s="463">
        <f>IF(X130&gt;20000,IF(X130&gt;25000,(25000-20000)*AK$5,(X130-20000)*AK$5),0)</f>
        <v/>
      </c>
      <c r="AL130" s="463">
        <f>IF(X130&gt;25000,IF(X130&gt;30000,(30000-25000)*AL$5,(X130-25000)*AL$5),0)</f>
        <v/>
      </c>
      <c r="AM130" s="463">
        <f>IF(X130&gt;30000,(X130-30000)*AM$5,0)</f>
        <v/>
      </c>
      <c r="AN130" s="463">
        <f>SUM(AH130:AM130)</f>
        <v/>
      </c>
      <c r="AO130" s="463">
        <f>IF(Z130&gt;3260,IF(Z130&gt;9510,(9510-3260)*AO$5,(Z130-3260)*AO$5),0)</f>
        <v/>
      </c>
      <c r="AP130" s="463">
        <f>IF(Z130&gt;9510,IF(Z130&gt;15000,(15000-9510)*AP$5,(Z130-9510)*AP$5),0)</f>
        <v/>
      </c>
      <c r="AQ130" s="463">
        <f>IF(Z130&gt;15000,IF(Z130&gt;20000,(20000-15000)*AQ$5,(Z130-15000)*AQ$5),0)</f>
        <v/>
      </c>
      <c r="AR130" s="463">
        <f>IF(Z130&gt;20000,IF(Z130&gt;25000,(25000-20000)*AR$5,(Z130-20000)*AR$5),0)</f>
        <v/>
      </c>
      <c r="AS130" s="463">
        <f>IF(Z130&gt;25000,IF(Z130&gt;30000,(30000-25000)*AS$5,(Z130-25000)*AS$5),0)</f>
        <v/>
      </c>
      <c r="AT130" s="463">
        <f>IF(Z130&gt;30000,(Z130-30000)*AT$5,0)</f>
        <v/>
      </c>
      <c r="AU130" s="463">
        <f>SUM(AO130:AT130)</f>
        <v/>
      </c>
      <c r="AV130" s="463">
        <f>AU130-AN130</f>
        <v/>
      </c>
      <c r="AW130" s="463" t="n"/>
      <c r="AX130" s="463">
        <f>Y130-AG130-AV130-AW130</f>
        <v/>
      </c>
      <c r="AY130" t="inlineStr">
        <is>
          <t>TM</t>
        </is>
      </c>
    </row>
    <row r="131" ht="16.5" customHeight="1" s="235">
      <c r="B131" s="460" t="n">
        <v>126</v>
      </c>
      <c r="C131" s="461" t="inlineStr">
        <is>
          <t>0033</t>
        </is>
      </c>
      <c r="D131" s="461" t="inlineStr">
        <is>
          <t>67103030292</t>
        </is>
      </c>
      <c r="E131" s="461" t="inlineStr">
        <is>
          <t>IDARMIS RIVERA  LEÓN</t>
        </is>
      </c>
      <c r="F131" s="461" t="inlineStr">
        <is>
          <t>I</t>
        </is>
      </c>
      <c r="G131" s="460" t="n">
        <v>80</v>
      </c>
      <c r="H131" s="460" t="n">
        <v>2682.28</v>
      </c>
      <c r="I131" s="460" t="n">
        <v>193</v>
      </c>
      <c r="J131" s="460" t="n">
        <v>4345.23</v>
      </c>
      <c r="K131" s="460" t="n">
        <v>176</v>
      </c>
      <c r="L131" s="460" t="n">
        <v>3785.94</v>
      </c>
      <c r="M131" s="460" t="n">
        <v>3604.48</v>
      </c>
      <c r="N131" s="462" t="n">
        <v>4</v>
      </c>
      <c r="O131" s="462" t="n">
        <v>4</v>
      </c>
      <c r="P131" s="462" t="n">
        <v>4</v>
      </c>
      <c r="Q131" s="463" t="n">
        <v>4</v>
      </c>
      <c r="R131" s="463" t="n">
        <v>4</v>
      </c>
      <c r="S131" s="463">
        <f>M131*R131</f>
        <v/>
      </c>
      <c r="T131" s="463">
        <f>I3/K3</f>
        <v/>
      </c>
      <c r="U131" s="463" t="n">
        <v>66829.16</v>
      </c>
      <c r="X131" s="463" t="n">
        <v>3785.94</v>
      </c>
      <c r="Y131" s="463">
        <f>U131</f>
        <v/>
      </c>
      <c r="Z131" s="463">
        <f>X131+Y131</f>
        <v/>
      </c>
      <c r="AA131" s="463">
        <f>IF(X131&lt;=15000,X131*AA$5,15000*AA$5)</f>
        <v/>
      </c>
      <c r="AB131" s="463">
        <f>IF(X131&lt;=15000,0,(X131-15000)*AB$5)</f>
        <v/>
      </c>
      <c r="AC131" s="463">
        <f>SUM(AA131:AB131)</f>
        <v/>
      </c>
      <c r="AD131" s="463">
        <f>IF(Z131&lt;=15000,Z131*AD$5,15000*AD$5)</f>
        <v/>
      </c>
      <c r="AE131" s="463">
        <f>IF(Z131&lt;=15000,0,(Z131-15000)*AE$5)</f>
        <v/>
      </c>
      <c r="AF131" s="463">
        <f>SUM(AD131:AE131)</f>
        <v/>
      </c>
      <c r="AG131" s="463">
        <f>SUM(AF131-AC131)</f>
        <v/>
      </c>
      <c r="AH131" s="463">
        <f>IF(X131&gt;3260,IF(X131&gt;9510,(9510-3260)*AH$5,(X131-3260)*AH$5),0)</f>
        <v/>
      </c>
      <c r="AI131" s="463">
        <f>IF(X131&gt;9510,IF(X131&gt;15000,(15000-9510)*AI$5,(X131-9510)*AI$5),0)</f>
        <v/>
      </c>
      <c r="AJ131" s="463">
        <f>IF(X131&gt;15000,IF(X131&gt;20000,(20000-15000)*AJ$5,(X131-15000)*AJ$5),0)</f>
        <v/>
      </c>
      <c r="AK131" s="463">
        <f>IF(X131&gt;20000,IF(X131&gt;25000,(25000-20000)*AK$5,(X131-20000)*AK$5),0)</f>
        <v/>
      </c>
      <c r="AL131" s="463">
        <f>IF(X131&gt;25000,IF(X131&gt;30000,(30000-25000)*AL$5,(X131-25000)*AL$5),0)</f>
        <v/>
      </c>
      <c r="AM131" s="463">
        <f>IF(X131&gt;30000,(X131-30000)*AM$5,0)</f>
        <v/>
      </c>
      <c r="AN131" s="463">
        <f>SUM(AH131:AM131)</f>
        <v/>
      </c>
      <c r="AO131" s="463">
        <f>IF(Z131&gt;3260,IF(Z131&gt;9510,(9510-3260)*AO$5,(Z131-3260)*AO$5),0)</f>
        <v/>
      </c>
      <c r="AP131" s="463">
        <f>IF(Z131&gt;9510,IF(Z131&gt;15000,(15000-9510)*AP$5,(Z131-9510)*AP$5),0)</f>
        <v/>
      </c>
      <c r="AQ131" s="463">
        <f>IF(Z131&gt;15000,IF(Z131&gt;20000,(20000-15000)*AQ$5,(Z131-15000)*AQ$5),0)</f>
        <v/>
      </c>
      <c r="AR131" s="463">
        <f>IF(Z131&gt;20000,IF(Z131&gt;25000,(25000-20000)*AR$5,(Z131-20000)*AR$5),0)</f>
        <v/>
      </c>
      <c r="AS131" s="463">
        <f>IF(Z131&gt;25000,IF(Z131&gt;30000,(30000-25000)*AS$5,(Z131-25000)*AS$5),0)</f>
        <v/>
      </c>
      <c r="AT131" s="463">
        <f>IF(Z131&gt;30000,(Z131-30000)*AT$5,0)</f>
        <v/>
      </c>
      <c r="AU131" s="463">
        <f>SUM(AO131:AT131)</f>
        <v/>
      </c>
      <c r="AV131" s="463">
        <f>AU131-AN131</f>
        <v/>
      </c>
      <c r="AW131" s="463" t="n"/>
      <c r="AX131" s="463">
        <f>Y131-AG131-AV131-AW131</f>
        <v/>
      </c>
      <c r="AY131" t="inlineStr">
        <is>
          <t>TM</t>
        </is>
      </c>
    </row>
    <row r="132" ht="16.5" customHeight="1" s="235">
      <c r="B132" s="460" t="n">
        <v>127</v>
      </c>
      <c r="C132" s="461" t="inlineStr">
        <is>
          <t>0003</t>
        </is>
      </c>
      <c r="D132" s="461" t="inlineStr">
        <is>
          <t>43072708657</t>
        </is>
      </c>
      <c r="E132" s="461" t="inlineStr">
        <is>
          <t>ARMINDA JULIA ARIAS  HERNÁNDEZ</t>
        </is>
      </c>
      <c r="F132" s="461" t="inlineStr">
        <is>
          <t>II</t>
        </is>
      </c>
      <c r="G132" s="460" t="n">
        <v>140.25</v>
      </c>
      <c r="H132" s="460" t="n">
        <v>4127.7</v>
      </c>
      <c r="I132" s="460" t="n">
        <v>191.25</v>
      </c>
      <c r="J132" s="460" t="n">
        <v>4725.09</v>
      </c>
      <c r="K132" s="460" t="n">
        <v>204</v>
      </c>
      <c r="L132" s="460" t="n">
        <v>4726.14</v>
      </c>
      <c r="M132" s="460" t="n">
        <v>4526.31</v>
      </c>
      <c r="N132" s="462" t="n">
        <v>4</v>
      </c>
      <c r="O132" s="462" t="n">
        <v>4</v>
      </c>
      <c r="P132" s="462" t="n">
        <v>4</v>
      </c>
      <c r="Q132" s="463" t="n">
        <v>4</v>
      </c>
      <c r="R132" s="463" t="n">
        <v>4</v>
      </c>
      <c r="S132" s="463">
        <f>M132*R132</f>
        <v/>
      </c>
      <c r="T132" s="463">
        <f>I3/K3</f>
        <v/>
      </c>
      <c r="U132" s="463" t="n">
        <v>83920.35000000001</v>
      </c>
      <c r="X132" s="463" t="n">
        <v>4726.14</v>
      </c>
      <c r="Y132" s="463">
        <f>U132</f>
        <v/>
      </c>
      <c r="Z132" s="463">
        <f>X132+Y132</f>
        <v/>
      </c>
      <c r="AA132" s="463">
        <f>IF(X132&lt;=15000,X132*AA$5,15000*AA$5)</f>
        <v/>
      </c>
      <c r="AB132" s="463">
        <f>IF(X132&lt;=15000,0,(X132-15000)*AB$5)</f>
        <v/>
      </c>
      <c r="AC132" s="463">
        <f>SUM(AA132:AB132)</f>
        <v/>
      </c>
      <c r="AD132" s="463">
        <f>IF(Z132&lt;=15000,Z132*AD$5,15000*AD$5)</f>
        <v/>
      </c>
      <c r="AE132" s="463">
        <f>IF(Z132&lt;=15000,0,(Z132-15000)*AE$5)</f>
        <v/>
      </c>
      <c r="AF132" s="463">
        <f>SUM(AD132:AE132)</f>
        <v/>
      </c>
      <c r="AG132" s="463">
        <f>SUM(AF132-AC132)</f>
        <v/>
      </c>
      <c r="AH132" s="463">
        <f>IF(X132&gt;3260,IF(X132&gt;9510,(9510-3260)*AH$5,(X132-3260)*AH$5),0)</f>
        <v/>
      </c>
      <c r="AI132" s="463">
        <f>IF(X132&gt;9510,IF(X132&gt;15000,(15000-9510)*AI$5,(X132-9510)*AI$5),0)</f>
        <v/>
      </c>
      <c r="AJ132" s="463">
        <f>IF(X132&gt;15000,IF(X132&gt;20000,(20000-15000)*AJ$5,(X132-15000)*AJ$5),0)</f>
        <v/>
      </c>
      <c r="AK132" s="463">
        <f>IF(X132&gt;20000,IF(X132&gt;25000,(25000-20000)*AK$5,(X132-20000)*AK$5),0)</f>
        <v/>
      </c>
      <c r="AL132" s="463">
        <f>IF(X132&gt;25000,IF(X132&gt;30000,(30000-25000)*AL$5,(X132-25000)*AL$5),0)</f>
        <v/>
      </c>
      <c r="AM132" s="463">
        <f>IF(X132&gt;30000,(X132-30000)*AM$5,0)</f>
        <v/>
      </c>
      <c r="AN132" s="463">
        <f>SUM(AH132:AM132)</f>
        <v/>
      </c>
      <c r="AO132" s="463">
        <f>IF(Z132&gt;3260,IF(Z132&gt;9510,(9510-3260)*AO$5,(Z132-3260)*AO$5),0)</f>
        <v/>
      </c>
      <c r="AP132" s="463">
        <f>IF(Z132&gt;9510,IF(Z132&gt;15000,(15000-9510)*AP$5,(Z132-9510)*AP$5),0)</f>
        <v/>
      </c>
      <c r="AQ132" s="463">
        <f>IF(Z132&gt;15000,IF(Z132&gt;20000,(20000-15000)*AQ$5,(Z132-15000)*AQ$5),0)</f>
        <v/>
      </c>
      <c r="AR132" s="463">
        <f>IF(Z132&gt;20000,IF(Z132&gt;25000,(25000-20000)*AR$5,(Z132-20000)*AR$5),0)</f>
        <v/>
      </c>
      <c r="AS132" s="463">
        <f>IF(Z132&gt;25000,IF(Z132&gt;30000,(30000-25000)*AS$5,(Z132-25000)*AS$5),0)</f>
        <v/>
      </c>
      <c r="AT132" s="463">
        <f>IF(Z132&gt;30000,(Z132-30000)*AT$5,0)</f>
        <v/>
      </c>
      <c r="AU132" s="463">
        <f>SUM(AO132:AT132)</f>
        <v/>
      </c>
      <c r="AV132" s="463">
        <f>AU132-AN132</f>
        <v/>
      </c>
      <c r="AW132" s="463" t="n"/>
      <c r="AX132" s="463">
        <f>Y132-AG132-AV132-AW132</f>
        <v/>
      </c>
      <c r="AY132" t="inlineStr">
        <is>
          <t>TM</t>
        </is>
      </c>
    </row>
    <row r="133" ht="16.5" customHeight="1" s="235">
      <c r="B133" s="460" t="n">
        <v>128</v>
      </c>
      <c r="C133" s="461" t="inlineStr">
        <is>
          <t>0154</t>
        </is>
      </c>
      <c r="D133" s="461" t="inlineStr">
        <is>
          <t>57020723948</t>
        </is>
      </c>
      <c r="E133" s="461" t="inlineStr">
        <is>
          <t>RODOBALDO DÍAZ  ARTEAGA</t>
        </is>
      </c>
      <c r="F133" s="461" t="inlineStr">
        <is>
          <t>II</t>
        </is>
      </c>
      <c r="G133" s="460" t="n">
        <v>140.25</v>
      </c>
      <c r="H133" s="460" t="n">
        <v>3249.22</v>
      </c>
      <c r="I133" s="460" t="n">
        <v>191.25</v>
      </c>
      <c r="J133" s="460" t="n">
        <v>4725.09</v>
      </c>
      <c r="K133" s="460" t="n">
        <v>204</v>
      </c>
      <c r="L133" s="460" t="n">
        <v>4726.14</v>
      </c>
      <c r="M133" s="460" t="n">
        <v>4233.48</v>
      </c>
      <c r="N133" s="462" t="n">
        <v>4</v>
      </c>
      <c r="O133" s="462" t="n">
        <v>4</v>
      </c>
      <c r="P133" s="462" t="n">
        <v>4</v>
      </c>
      <c r="Q133" s="463" t="n">
        <v>4</v>
      </c>
      <c r="R133" s="463" t="n">
        <v>4</v>
      </c>
      <c r="S133" s="463">
        <f>M133*R133</f>
        <v/>
      </c>
      <c r="T133" s="463">
        <f>I3/K3</f>
        <v/>
      </c>
      <c r="U133" s="463" t="n">
        <v>78491.17</v>
      </c>
      <c r="X133" s="463" t="n">
        <v>4726.14</v>
      </c>
      <c r="Y133" s="463">
        <f>U133</f>
        <v/>
      </c>
      <c r="Z133" s="463">
        <f>X133+Y133</f>
        <v/>
      </c>
      <c r="AA133" s="463">
        <f>IF(X133&lt;=15000,X133*AA$5,15000*AA$5)</f>
        <v/>
      </c>
      <c r="AB133" s="463">
        <f>IF(X133&lt;=15000,0,(X133-15000)*AB$5)</f>
        <v/>
      </c>
      <c r="AC133" s="463">
        <f>SUM(AA133:AB133)</f>
        <v/>
      </c>
      <c r="AD133" s="463">
        <f>IF(Z133&lt;=15000,Z133*AD$5,15000*AD$5)</f>
        <v/>
      </c>
      <c r="AE133" s="463">
        <f>IF(Z133&lt;=15000,0,(Z133-15000)*AE$5)</f>
        <v/>
      </c>
      <c r="AF133" s="463">
        <f>SUM(AD133:AE133)</f>
        <v/>
      </c>
      <c r="AG133" s="463">
        <f>SUM(AF133-AC133)</f>
        <v/>
      </c>
      <c r="AH133" s="463">
        <f>IF(X133&gt;3260,IF(X133&gt;9510,(9510-3260)*AH$5,(X133-3260)*AH$5),0)</f>
        <v/>
      </c>
      <c r="AI133" s="463">
        <f>IF(X133&gt;9510,IF(X133&gt;15000,(15000-9510)*AI$5,(X133-9510)*AI$5),0)</f>
        <v/>
      </c>
      <c r="AJ133" s="463">
        <f>IF(X133&gt;15000,IF(X133&gt;20000,(20000-15000)*AJ$5,(X133-15000)*AJ$5),0)</f>
        <v/>
      </c>
      <c r="AK133" s="463">
        <f>IF(X133&gt;20000,IF(X133&gt;25000,(25000-20000)*AK$5,(X133-20000)*AK$5),0)</f>
        <v/>
      </c>
      <c r="AL133" s="463">
        <f>IF(X133&gt;25000,IF(X133&gt;30000,(30000-25000)*AL$5,(X133-25000)*AL$5),0)</f>
        <v/>
      </c>
      <c r="AM133" s="463">
        <f>IF(X133&gt;30000,(X133-30000)*AM$5,0)</f>
        <v/>
      </c>
      <c r="AN133" s="463">
        <f>SUM(AH133:AM133)</f>
        <v/>
      </c>
      <c r="AO133" s="463">
        <f>IF(Z133&gt;3260,IF(Z133&gt;9510,(9510-3260)*AO$5,(Z133-3260)*AO$5),0)</f>
        <v/>
      </c>
      <c r="AP133" s="463">
        <f>IF(Z133&gt;9510,IF(Z133&gt;15000,(15000-9510)*AP$5,(Z133-9510)*AP$5),0)</f>
        <v/>
      </c>
      <c r="AQ133" s="463">
        <f>IF(Z133&gt;15000,IF(Z133&gt;20000,(20000-15000)*AQ$5,(Z133-15000)*AQ$5),0)</f>
        <v/>
      </c>
      <c r="AR133" s="463">
        <f>IF(Z133&gt;20000,IF(Z133&gt;25000,(25000-20000)*AR$5,(Z133-20000)*AR$5),0)</f>
        <v/>
      </c>
      <c r="AS133" s="463">
        <f>IF(Z133&gt;25000,IF(Z133&gt;30000,(30000-25000)*AS$5,(Z133-25000)*AS$5),0)</f>
        <v/>
      </c>
      <c r="AT133" s="463">
        <f>IF(Z133&gt;30000,(Z133-30000)*AT$5,0)</f>
        <v/>
      </c>
      <c r="AU133" s="463">
        <f>SUM(AO133:AT133)</f>
        <v/>
      </c>
      <c r="AV133" s="463">
        <f>AU133-AN133</f>
        <v/>
      </c>
      <c r="AW133" s="463" t="n"/>
      <c r="AX133" s="463">
        <f>Y133-AG133-AV133-AW133</f>
        <v/>
      </c>
      <c r="AY133" t="inlineStr">
        <is>
          <t>TM</t>
        </is>
      </c>
    </row>
    <row r="134" ht="16.5" customHeight="1" s="235">
      <c r="B134" s="460" t="n">
        <v>129</v>
      </c>
      <c r="C134" s="461" t="inlineStr">
        <is>
          <t>0160</t>
        </is>
      </c>
      <c r="D134" s="461" t="inlineStr">
        <is>
          <t>67091002169</t>
        </is>
      </c>
      <c r="E134" s="461" t="inlineStr">
        <is>
          <t>ORLANDO LLANES  MESA</t>
        </is>
      </c>
      <c r="F134" s="461" t="inlineStr">
        <is>
          <t>IV</t>
        </is>
      </c>
      <c r="G134" s="460" t="n">
        <v>178.5</v>
      </c>
      <c r="H134" s="460" t="n">
        <v>4790.78</v>
      </c>
      <c r="I134" s="460" t="n">
        <v>204</v>
      </c>
      <c r="J134" s="460" t="n">
        <v>5475.35</v>
      </c>
      <c r="K134" s="460" t="n">
        <v>191.25</v>
      </c>
      <c r="L134" s="460" t="n">
        <v>5133.14</v>
      </c>
      <c r="M134" s="460" t="n">
        <v>5133.09</v>
      </c>
      <c r="N134" s="462" t="n">
        <v>4</v>
      </c>
      <c r="O134" s="462" t="n">
        <v>4</v>
      </c>
      <c r="P134" s="462" t="n">
        <v>4</v>
      </c>
      <c r="Q134" s="463" t="n">
        <v>4</v>
      </c>
      <c r="R134" s="463" t="n">
        <v>4</v>
      </c>
      <c r="S134" s="463">
        <f>M134*R134</f>
        <v/>
      </c>
      <c r="T134" s="463">
        <f>I3/K3</f>
        <v/>
      </c>
      <c r="U134" s="463" t="n">
        <v>95170.39</v>
      </c>
      <c r="X134" s="463" t="n">
        <v>5133.14</v>
      </c>
      <c r="Y134" s="463">
        <f>U134</f>
        <v/>
      </c>
      <c r="Z134" s="463">
        <f>X134+Y134</f>
        <v/>
      </c>
      <c r="AA134" s="463">
        <f>IF(X134&lt;=15000,X134*AA$5,15000*AA$5)</f>
        <v/>
      </c>
      <c r="AB134" s="463">
        <f>IF(X134&lt;=15000,0,(X134-15000)*AB$5)</f>
        <v/>
      </c>
      <c r="AC134" s="463">
        <f>SUM(AA134:AB134)</f>
        <v/>
      </c>
      <c r="AD134" s="463">
        <f>IF(Z134&lt;=15000,Z134*AD$5,15000*AD$5)</f>
        <v/>
      </c>
      <c r="AE134" s="463">
        <f>IF(Z134&lt;=15000,0,(Z134-15000)*AE$5)</f>
        <v/>
      </c>
      <c r="AF134" s="463">
        <f>SUM(AD134:AE134)</f>
        <v/>
      </c>
      <c r="AG134" s="463">
        <f>SUM(AF134-AC134)</f>
        <v/>
      </c>
      <c r="AH134" s="463">
        <f>IF(X134&gt;3260,IF(X134&gt;9510,(9510-3260)*AH$5,(X134-3260)*AH$5),0)</f>
        <v/>
      </c>
      <c r="AI134" s="463">
        <f>IF(X134&gt;9510,IF(X134&gt;15000,(15000-9510)*AI$5,(X134-9510)*AI$5),0)</f>
        <v/>
      </c>
      <c r="AJ134" s="463">
        <f>IF(X134&gt;15000,IF(X134&gt;20000,(20000-15000)*AJ$5,(X134-15000)*AJ$5),0)</f>
        <v/>
      </c>
      <c r="AK134" s="463">
        <f>IF(X134&gt;20000,IF(X134&gt;25000,(25000-20000)*AK$5,(X134-20000)*AK$5),0)</f>
        <v/>
      </c>
      <c r="AL134" s="463">
        <f>IF(X134&gt;25000,IF(X134&gt;30000,(30000-25000)*AL$5,(X134-25000)*AL$5),0)</f>
        <v/>
      </c>
      <c r="AM134" s="463">
        <f>IF(X134&gt;30000,(X134-30000)*AM$5,0)</f>
        <v/>
      </c>
      <c r="AN134" s="463">
        <f>SUM(AH134:AM134)</f>
        <v/>
      </c>
      <c r="AO134" s="463">
        <f>IF(Z134&gt;3260,IF(Z134&gt;9510,(9510-3260)*AO$5,(Z134-3260)*AO$5),0)</f>
        <v/>
      </c>
      <c r="AP134" s="463">
        <f>IF(Z134&gt;9510,IF(Z134&gt;15000,(15000-9510)*AP$5,(Z134-9510)*AP$5),0)</f>
        <v/>
      </c>
      <c r="AQ134" s="463">
        <f>IF(Z134&gt;15000,IF(Z134&gt;20000,(20000-15000)*AQ$5,(Z134-15000)*AQ$5),0)</f>
        <v/>
      </c>
      <c r="AR134" s="463">
        <f>IF(Z134&gt;20000,IF(Z134&gt;25000,(25000-20000)*AR$5,(Z134-20000)*AR$5),0)</f>
        <v/>
      </c>
      <c r="AS134" s="463">
        <f>IF(Z134&gt;25000,IF(Z134&gt;30000,(30000-25000)*AS$5,(Z134-25000)*AS$5),0)</f>
        <v/>
      </c>
      <c r="AT134" s="463">
        <f>IF(Z134&gt;30000,(Z134-30000)*AT$5,0)</f>
        <v/>
      </c>
      <c r="AU134" s="463">
        <f>SUM(AO134:AT134)</f>
        <v/>
      </c>
      <c r="AV134" s="463">
        <f>AU134-AN134</f>
        <v/>
      </c>
      <c r="AW134" s="463" t="n"/>
      <c r="AX134" s="463">
        <f>Y134-AG134-AV134-AW134</f>
        <v/>
      </c>
      <c r="AY134" t="inlineStr">
        <is>
          <t>TM</t>
        </is>
      </c>
    </row>
    <row r="135" ht="16.5" customHeight="1" s="235">
      <c r="B135" s="460" t="n">
        <v>130</v>
      </c>
      <c r="C135" s="461" t="inlineStr">
        <is>
          <t>0162</t>
        </is>
      </c>
      <c r="D135" s="461" t="inlineStr">
        <is>
          <t>71102614788</t>
        </is>
      </c>
      <c r="E135" s="461" t="inlineStr">
        <is>
          <t>JESUS BARCELONA  ALAMBARES</t>
        </is>
      </c>
      <c r="F135" s="461" t="inlineStr">
        <is>
          <t>IV</t>
        </is>
      </c>
      <c r="G135" s="460" t="n">
        <v>204</v>
      </c>
      <c r="H135" s="460" t="n">
        <v>7741.36</v>
      </c>
      <c r="I135" s="460" t="n">
        <v>89.25</v>
      </c>
      <c r="J135" s="460" t="n">
        <v>2395.47</v>
      </c>
      <c r="K135" s="460" t="n">
        <v>191.25</v>
      </c>
      <c r="L135" s="460" t="n">
        <v>5133.14</v>
      </c>
      <c r="M135" s="460" t="n">
        <v>5089.99</v>
      </c>
      <c r="N135" s="462" t="n">
        <v>4</v>
      </c>
      <c r="O135" s="462" t="n">
        <v>4</v>
      </c>
      <c r="P135" s="462" t="n">
        <v>4</v>
      </c>
      <c r="Q135" s="463" t="n">
        <v>4</v>
      </c>
      <c r="R135" s="463" t="n">
        <v>4</v>
      </c>
      <c r="S135" s="463">
        <f>M135*R135</f>
        <v/>
      </c>
      <c r="T135" s="463">
        <f>I3/K3</f>
        <v/>
      </c>
      <c r="U135" s="463" t="n">
        <v>94371.28999999999</v>
      </c>
      <c r="X135" s="463" t="n">
        <v>5133.14</v>
      </c>
      <c r="Y135" s="463">
        <f>U135</f>
        <v/>
      </c>
      <c r="Z135" s="463">
        <f>X135+Y135</f>
        <v/>
      </c>
      <c r="AA135" s="463">
        <f>IF(X135&lt;=15000,X135*AA$5,15000*AA$5)</f>
        <v/>
      </c>
      <c r="AB135" s="463">
        <f>IF(X135&lt;=15000,0,(X135-15000)*AB$5)</f>
        <v/>
      </c>
      <c r="AC135" s="463">
        <f>SUM(AA135:AB135)</f>
        <v/>
      </c>
      <c r="AD135" s="463">
        <f>IF(Z135&lt;=15000,Z135*AD$5,15000*AD$5)</f>
        <v/>
      </c>
      <c r="AE135" s="463">
        <f>IF(Z135&lt;=15000,0,(Z135-15000)*AE$5)</f>
        <v/>
      </c>
      <c r="AF135" s="463">
        <f>SUM(AD135:AE135)</f>
        <v/>
      </c>
      <c r="AG135" s="463">
        <f>SUM(AF135-AC135)</f>
        <v/>
      </c>
      <c r="AH135" s="463">
        <f>IF(X135&gt;3260,IF(X135&gt;9510,(9510-3260)*AH$5,(X135-3260)*AH$5),0)</f>
        <v/>
      </c>
      <c r="AI135" s="463">
        <f>IF(X135&gt;9510,IF(X135&gt;15000,(15000-9510)*AI$5,(X135-9510)*AI$5),0)</f>
        <v/>
      </c>
      <c r="AJ135" s="463">
        <f>IF(X135&gt;15000,IF(X135&gt;20000,(20000-15000)*AJ$5,(X135-15000)*AJ$5),0)</f>
        <v/>
      </c>
      <c r="AK135" s="463">
        <f>IF(X135&gt;20000,IF(X135&gt;25000,(25000-20000)*AK$5,(X135-20000)*AK$5),0)</f>
        <v/>
      </c>
      <c r="AL135" s="463">
        <f>IF(X135&gt;25000,IF(X135&gt;30000,(30000-25000)*AL$5,(X135-25000)*AL$5),0)</f>
        <v/>
      </c>
      <c r="AM135" s="463">
        <f>IF(X135&gt;30000,(X135-30000)*AM$5,0)</f>
        <v/>
      </c>
      <c r="AN135" s="463">
        <f>SUM(AH135:AM135)</f>
        <v/>
      </c>
      <c r="AO135" s="463">
        <f>IF(Z135&gt;3260,IF(Z135&gt;9510,(9510-3260)*AO$5,(Z135-3260)*AO$5),0)</f>
        <v/>
      </c>
      <c r="AP135" s="463">
        <f>IF(Z135&gt;9510,IF(Z135&gt;15000,(15000-9510)*AP$5,(Z135-9510)*AP$5),0)</f>
        <v/>
      </c>
      <c r="AQ135" s="463">
        <f>IF(Z135&gt;15000,IF(Z135&gt;20000,(20000-15000)*AQ$5,(Z135-15000)*AQ$5),0)</f>
        <v/>
      </c>
      <c r="AR135" s="463">
        <f>IF(Z135&gt;20000,IF(Z135&gt;25000,(25000-20000)*AR$5,(Z135-20000)*AR$5),0)</f>
        <v/>
      </c>
      <c r="AS135" s="463">
        <f>IF(Z135&gt;25000,IF(Z135&gt;30000,(30000-25000)*AS$5,(Z135-25000)*AS$5),0)</f>
        <v/>
      </c>
      <c r="AT135" s="463">
        <f>IF(Z135&gt;30000,(Z135-30000)*AT$5,0)</f>
        <v/>
      </c>
      <c r="AU135" s="463">
        <f>SUM(AO135:AT135)</f>
        <v/>
      </c>
      <c r="AV135" s="463">
        <f>AU135-AN135</f>
        <v/>
      </c>
      <c r="AW135" s="463" t="n"/>
      <c r="AX135" s="463">
        <f>Y135-AG135-AV135-AW135</f>
        <v/>
      </c>
      <c r="AY135" t="inlineStr">
        <is>
          <t>TM</t>
        </is>
      </c>
    </row>
    <row r="136" ht="16.5" customHeight="1" s="235">
      <c r="B136" s="460" t="n">
        <v>131</v>
      </c>
      <c r="C136" s="461" t="inlineStr">
        <is>
          <t>0025</t>
        </is>
      </c>
      <c r="D136" s="461" t="inlineStr">
        <is>
          <t>88071806360</t>
        </is>
      </c>
      <c r="E136" s="461" t="inlineStr">
        <is>
          <t>EDUARDO GONZÁLEZ  FERNÁNDEZ</t>
        </is>
      </c>
      <c r="F136" s="461" t="inlineStr">
        <is>
          <t>II</t>
        </is>
      </c>
      <c r="G136" s="460" t="n">
        <v>200</v>
      </c>
      <c r="H136" s="460" t="n">
        <v>6928.09</v>
      </c>
      <c r="I136" s="460" t="n">
        <v>93.25</v>
      </c>
      <c r="J136" s="460" t="n">
        <v>2232.63</v>
      </c>
      <c r="K136" s="460" t="n">
        <v>187.25</v>
      </c>
      <c r="L136" s="460" t="n">
        <v>4484.72</v>
      </c>
      <c r="M136" s="460" t="n">
        <v>4548.48</v>
      </c>
      <c r="N136" s="462" t="n">
        <v>4</v>
      </c>
      <c r="O136" s="462" t="n">
        <v>4</v>
      </c>
      <c r="P136" s="462" t="n">
        <v>4</v>
      </c>
      <c r="Q136" s="463" t="n">
        <v>4</v>
      </c>
      <c r="R136" s="463" t="n">
        <v>4</v>
      </c>
      <c r="S136" s="463">
        <f>M136*R136</f>
        <v/>
      </c>
      <c r="T136" s="463">
        <f>I3/K3</f>
        <v/>
      </c>
      <c r="U136" s="463" t="n">
        <v>84331.39</v>
      </c>
      <c r="X136" s="463" t="n">
        <v>4484.72</v>
      </c>
      <c r="Y136" s="463">
        <f>U136</f>
        <v/>
      </c>
      <c r="Z136" s="463">
        <f>X136+Y136</f>
        <v/>
      </c>
      <c r="AA136" s="463">
        <f>IF(X136&lt;=15000,X136*AA$5,15000*AA$5)</f>
        <v/>
      </c>
      <c r="AB136" s="463">
        <f>IF(X136&lt;=15000,0,(X136-15000)*AB$5)</f>
        <v/>
      </c>
      <c r="AC136" s="463">
        <f>SUM(AA136:AB136)</f>
        <v/>
      </c>
      <c r="AD136" s="463">
        <f>IF(Z136&lt;=15000,Z136*AD$5,15000*AD$5)</f>
        <v/>
      </c>
      <c r="AE136" s="463">
        <f>IF(Z136&lt;=15000,0,(Z136-15000)*AE$5)</f>
        <v/>
      </c>
      <c r="AF136" s="463">
        <f>SUM(AD136:AE136)</f>
        <v/>
      </c>
      <c r="AG136" s="463">
        <f>SUM(AF136-AC136)</f>
        <v/>
      </c>
      <c r="AH136" s="463">
        <f>IF(X136&gt;3260,IF(X136&gt;9510,(9510-3260)*AH$5,(X136-3260)*AH$5),0)</f>
        <v/>
      </c>
      <c r="AI136" s="463">
        <f>IF(X136&gt;9510,IF(X136&gt;15000,(15000-9510)*AI$5,(X136-9510)*AI$5),0)</f>
        <v/>
      </c>
      <c r="AJ136" s="463">
        <f>IF(X136&gt;15000,IF(X136&gt;20000,(20000-15000)*AJ$5,(X136-15000)*AJ$5),0)</f>
        <v/>
      </c>
      <c r="AK136" s="463">
        <f>IF(X136&gt;20000,IF(X136&gt;25000,(25000-20000)*AK$5,(X136-20000)*AK$5),0)</f>
        <v/>
      </c>
      <c r="AL136" s="463">
        <f>IF(X136&gt;25000,IF(X136&gt;30000,(30000-25000)*AL$5,(X136-25000)*AL$5),0)</f>
        <v/>
      </c>
      <c r="AM136" s="463">
        <f>IF(X136&gt;30000,(X136-30000)*AM$5,0)</f>
        <v/>
      </c>
      <c r="AN136" s="463">
        <f>SUM(AH136:AM136)</f>
        <v/>
      </c>
      <c r="AO136" s="463">
        <f>IF(Z136&gt;3260,IF(Z136&gt;9510,(9510-3260)*AO$5,(Z136-3260)*AO$5),0)</f>
        <v/>
      </c>
      <c r="AP136" s="463">
        <f>IF(Z136&gt;9510,IF(Z136&gt;15000,(15000-9510)*AP$5,(Z136-9510)*AP$5),0)</f>
        <v/>
      </c>
      <c r="AQ136" s="463">
        <f>IF(Z136&gt;15000,IF(Z136&gt;20000,(20000-15000)*AQ$5,(Z136-15000)*AQ$5),0)</f>
        <v/>
      </c>
      <c r="AR136" s="463">
        <f>IF(Z136&gt;20000,IF(Z136&gt;25000,(25000-20000)*AR$5,(Z136-20000)*AR$5),0)</f>
        <v/>
      </c>
      <c r="AS136" s="463">
        <f>IF(Z136&gt;25000,IF(Z136&gt;30000,(30000-25000)*AS$5,(Z136-25000)*AS$5),0)</f>
        <v/>
      </c>
      <c r="AT136" s="463">
        <f>IF(Z136&gt;30000,(Z136-30000)*AT$5,0)</f>
        <v/>
      </c>
      <c r="AU136" s="463">
        <f>SUM(AO136:AT136)</f>
        <v/>
      </c>
      <c r="AV136" s="463">
        <f>AU136-AN136</f>
        <v/>
      </c>
      <c r="AW136" s="463" t="n"/>
      <c r="AX136" s="463">
        <f>Y136-AG136-AV136-AW136</f>
        <v/>
      </c>
      <c r="AY136" t="inlineStr">
        <is>
          <t>TM</t>
        </is>
      </c>
    </row>
    <row r="137" ht="16.5" customHeight="1" s="235">
      <c r="B137" s="460" t="n">
        <v>132</v>
      </c>
      <c r="C137" s="461" t="inlineStr">
        <is>
          <t>0022</t>
        </is>
      </c>
      <c r="D137" s="461" t="inlineStr">
        <is>
          <t>82081709443</t>
        </is>
      </c>
      <c r="E137" s="461" t="inlineStr">
        <is>
          <t>YUNIERT CUTIÑO  GRIÑAN</t>
        </is>
      </c>
      <c r="F137" s="461" t="inlineStr">
        <is>
          <t>II</t>
        </is>
      </c>
      <c r="G137" s="460" t="n">
        <v>140.25</v>
      </c>
      <c r="H137" s="460" t="n">
        <v>4105.92</v>
      </c>
      <c r="I137" s="460" t="n">
        <v>204</v>
      </c>
      <c r="J137" s="460" t="n">
        <v>4726.14</v>
      </c>
      <c r="K137" s="460" t="n">
        <v>178.5</v>
      </c>
      <c r="L137" s="460" t="n">
        <v>4135.37</v>
      </c>
      <c r="M137" s="460" t="n">
        <v>4322.48</v>
      </c>
      <c r="N137" s="462" t="n">
        <v>4</v>
      </c>
      <c r="O137" s="462" t="n">
        <v>4</v>
      </c>
      <c r="P137" s="462" t="n">
        <v>4</v>
      </c>
      <c r="Q137" s="463" t="n">
        <v>4</v>
      </c>
      <c r="R137" s="463" t="n">
        <v>4</v>
      </c>
      <c r="S137" s="463">
        <f>M137*R137</f>
        <v/>
      </c>
      <c r="T137" s="463">
        <f>I3/K3</f>
        <v/>
      </c>
      <c r="U137" s="463" t="n">
        <v>80141.16</v>
      </c>
      <c r="X137" s="463" t="n">
        <v>4135.37</v>
      </c>
      <c r="Y137" s="463">
        <f>U137</f>
        <v/>
      </c>
      <c r="Z137" s="463">
        <f>X137+Y137</f>
        <v/>
      </c>
      <c r="AA137" s="463">
        <f>IF(X137&lt;=15000,X137*AA$5,15000*AA$5)</f>
        <v/>
      </c>
      <c r="AB137" s="463">
        <f>IF(X137&lt;=15000,0,(X137-15000)*AB$5)</f>
        <v/>
      </c>
      <c r="AC137" s="463">
        <f>SUM(AA137:AB137)</f>
        <v/>
      </c>
      <c r="AD137" s="463">
        <f>IF(Z137&lt;=15000,Z137*AD$5,15000*AD$5)</f>
        <v/>
      </c>
      <c r="AE137" s="463">
        <f>IF(Z137&lt;=15000,0,(Z137-15000)*AE$5)</f>
        <v/>
      </c>
      <c r="AF137" s="463">
        <f>SUM(AD137:AE137)</f>
        <v/>
      </c>
      <c r="AG137" s="463">
        <f>SUM(AF137-AC137)</f>
        <v/>
      </c>
      <c r="AH137" s="463">
        <f>IF(X137&gt;3260,IF(X137&gt;9510,(9510-3260)*AH$5,(X137-3260)*AH$5),0)</f>
        <v/>
      </c>
      <c r="AI137" s="463">
        <f>IF(X137&gt;9510,IF(X137&gt;15000,(15000-9510)*AI$5,(X137-9510)*AI$5),0)</f>
        <v/>
      </c>
      <c r="AJ137" s="463">
        <f>IF(X137&gt;15000,IF(X137&gt;20000,(20000-15000)*AJ$5,(X137-15000)*AJ$5),0)</f>
        <v/>
      </c>
      <c r="AK137" s="463">
        <f>IF(X137&gt;20000,IF(X137&gt;25000,(25000-20000)*AK$5,(X137-20000)*AK$5),0)</f>
        <v/>
      </c>
      <c r="AL137" s="463">
        <f>IF(X137&gt;25000,IF(X137&gt;30000,(30000-25000)*AL$5,(X137-25000)*AL$5),0)</f>
        <v/>
      </c>
      <c r="AM137" s="463">
        <f>IF(X137&gt;30000,(X137-30000)*AM$5,0)</f>
        <v/>
      </c>
      <c r="AN137" s="463">
        <f>SUM(AH137:AM137)</f>
        <v/>
      </c>
      <c r="AO137" s="463">
        <f>IF(Z137&gt;3260,IF(Z137&gt;9510,(9510-3260)*AO$5,(Z137-3260)*AO$5),0)</f>
        <v/>
      </c>
      <c r="AP137" s="463">
        <f>IF(Z137&gt;9510,IF(Z137&gt;15000,(15000-9510)*AP$5,(Z137-9510)*AP$5),0)</f>
        <v/>
      </c>
      <c r="AQ137" s="463">
        <f>IF(Z137&gt;15000,IF(Z137&gt;20000,(20000-15000)*AQ$5,(Z137-15000)*AQ$5),0)</f>
        <v/>
      </c>
      <c r="AR137" s="463">
        <f>IF(Z137&gt;20000,IF(Z137&gt;25000,(25000-20000)*AR$5,(Z137-20000)*AR$5),0)</f>
        <v/>
      </c>
      <c r="AS137" s="463">
        <f>IF(Z137&gt;25000,IF(Z137&gt;30000,(30000-25000)*AS$5,(Z137-25000)*AS$5),0)</f>
        <v/>
      </c>
      <c r="AT137" s="463">
        <f>IF(Z137&gt;30000,(Z137-30000)*AT$5,0)</f>
        <v/>
      </c>
      <c r="AU137" s="463">
        <f>SUM(AO137:AT137)</f>
        <v/>
      </c>
      <c r="AV137" s="463">
        <f>AU137-AN137</f>
        <v/>
      </c>
      <c r="AW137" s="463" t="n"/>
      <c r="AX137" s="463">
        <f>Y137-AG137-AV137-AW137</f>
        <v/>
      </c>
      <c r="AY137" t="inlineStr">
        <is>
          <t>TM</t>
        </is>
      </c>
    </row>
    <row r="138" ht="16.5" customHeight="1" s="235">
      <c r="B138" s="460" t="n">
        <v>133</v>
      </c>
      <c r="C138" s="461" t="inlineStr">
        <is>
          <t>0010</t>
        </is>
      </c>
      <c r="D138" s="461" t="inlineStr">
        <is>
          <t>66102813664</t>
        </is>
      </c>
      <c r="E138" s="461" t="inlineStr">
        <is>
          <t>LEONEL SILVA  ABAD</t>
        </is>
      </c>
      <c r="F138" s="461" t="inlineStr">
        <is>
          <t>II</t>
        </is>
      </c>
      <c r="G138" s="460" t="n">
        <v>182.5</v>
      </c>
      <c r="H138" s="460" t="n">
        <v>4369.96</v>
      </c>
      <c r="I138" s="460" t="n">
        <v>174.5</v>
      </c>
      <c r="J138" s="460" t="n">
        <v>6104.55</v>
      </c>
      <c r="K138" s="460" t="n">
        <v>144.25</v>
      </c>
      <c r="L138" s="460" t="n">
        <v>3453.96</v>
      </c>
      <c r="M138" s="460" t="n">
        <v>4642.82</v>
      </c>
      <c r="N138" s="462" t="n">
        <v>4</v>
      </c>
      <c r="O138" s="462" t="n">
        <v>4</v>
      </c>
      <c r="P138" s="462" t="n">
        <v>4</v>
      </c>
      <c r="Q138" s="463" t="n">
        <v>4</v>
      </c>
      <c r="R138" s="463" t="n">
        <v>4</v>
      </c>
      <c r="S138" s="463">
        <f>M138*R138</f>
        <v/>
      </c>
      <c r="T138" s="463">
        <f>I3/K3</f>
        <v/>
      </c>
      <c r="U138" s="463" t="n">
        <v>86080.57000000001</v>
      </c>
      <c r="X138" s="463" t="n">
        <v>3453.96</v>
      </c>
      <c r="Y138" s="463">
        <f>U138</f>
        <v/>
      </c>
      <c r="Z138" s="463">
        <f>X138+Y138</f>
        <v/>
      </c>
      <c r="AA138" s="463">
        <f>IF(X138&lt;=15000,X138*AA$5,15000*AA$5)</f>
        <v/>
      </c>
      <c r="AB138" s="463">
        <f>IF(X138&lt;=15000,0,(X138-15000)*AB$5)</f>
        <v/>
      </c>
      <c r="AC138" s="463">
        <f>SUM(AA138:AB138)</f>
        <v/>
      </c>
      <c r="AD138" s="463">
        <f>IF(Z138&lt;=15000,Z138*AD$5,15000*AD$5)</f>
        <v/>
      </c>
      <c r="AE138" s="463">
        <f>IF(Z138&lt;=15000,0,(Z138-15000)*AE$5)</f>
        <v/>
      </c>
      <c r="AF138" s="463">
        <f>SUM(AD138:AE138)</f>
        <v/>
      </c>
      <c r="AG138" s="463">
        <f>SUM(AF138-AC138)</f>
        <v/>
      </c>
      <c r="AH138" s="463">
        <f>IF(X138&gt;3260,IF(X138&gt;9510,(9510-3260)*AH$5,(X138-3260)*AH$5),0)</f>
        <v/>
      </c>
      <c r="AI138" s="463">
        <f>IF(X138&gt;9510,IF(X138&gt;15000,(15000-9510)*AI$5,(X138-9510)*AI$5),0)</f>
        <v/>
      </c>
      <c r="AJ138" s="463">
        <f>IF(X138&gt;15000,IF(X138&gt;20000,(20000-15000)*AJ$5,(X138-15000)*AJ$5),0)</f>
        <v/>
      </c>
      <c r="AK138" s="463">
        <f>IF(X138&gt;20000,IF(X138&gt;25000,(25000-20000)*AK$5,(X138-20000)*AK$5),0)</f>
        <v/>
      </c>
      <c r="AL138" s="463">
        <f>IF(X138&gt;25000,IF(X138&gt;30000,(30000-25000)*AL$5,(X138-25000)*AL$5),0)</f>
        <v/>
      </c>
      <c r="AM138" s="463">
        <f>IF(X138&gt;30000,(X138-30000)*AM$5,0)</f>
        <v/>
      </c>
      <c r="AN138" s="463">
        <f>SUM(AH138:AM138)</f>
        <v/>
      </c>
      <c r="AO138" s="463">
        <f>IF(Z138&gt;3260,IF(Z138&gt;9510,(9510-3260)*AO$5,(Z138-3260)*AO$5),0)</f>
        <v/>
      </c>
      <c r="AP138" s="463">
        <f>IF(Z138&gt;9510,IF(Z138&gt;15000,(15000-9510)*AP$5,(Z138-9510)*AP$5),0)</f>
        <v/>
      </c>
      <c r="AQ138" s="463">
        <f>IF(Z138&gt;15000,IF(Z138&gt;20000,(20000-15000)*AQ$5,(Z138-15000)*AQ$5),0)</f>
        <v/>
      </c>
      <c r="AR138" s="463">
        <f>IF(Z138&gt;20000,IF(Z138&gt;25000,(25000-20000)*AR$5,(Z138-20000)*AR$5),0)</f>
        <v/>
      </c>
      <c r="AS138" s="463">
        <f>IF(Z138&gt;25000,IF(Z138&gt;30000,(30000-25000)*AS$5,(Z138-25000)*AS$5),0)</f>
        <v/>
      </c>
      <c r="AT138" s="463">
        <f>IF(Z138&gt;30000,(Z138-30000)*AT$5,0)</f>
        <v/>
      </c>
      <c r="AU138" s="463">
        <f>SUM(AO138:AT138)</f>
        <v/>
      </c>
      <c r="AV138" s="463">
        <f>AU138-AN138</f>
        <v/>
      </c>
      <c r="AW138" s="463" t="n"/>
      <c r="AX138" s="463">
        <f>Y138-AG138-AV138-AW138</f>
        <v/>
      </c>
      <c r="AY138" t="inlineStr">
        <is>
          <t>TM</t>
        </is>
      </c>
    </row>
    <row r="139" ht="16.5" customHeight="1" s="235">
      <c r="B139" s="460" t="n">
        <v>134</v>
      </c>
      <c r="C139" s="461" t="inlineStr">
        <is>
          <t>0008</t>
        </is>
      </c>
      <c r="D139" s="461" t="inlineStr">
        <is>
          <t>65070101316</t>
        </is>
      </c>
      <c r="E139" s="461" t="inlineStr">
        <is>
          <t>CONSUELO GONZÁLEZ  DÍAZ</t>
        </is>
      </c>
      <c r="F139" s="461" t="inlineStr">
        <is>
          <t>II</t>
        </is>
      </c>
      <c r="G139" s="460" t="n">
        <v>191.25</v>
      </c>
      <c r="H139" s="460" t="n">
        <v>5294.94</v>
      </c>
      <c r="I139" s="460" t="n">
        <v>153</v>
      </c>
      <c r="J139" s="460" t="n">
        <v>3544.6</v>
      </c>
      <c r="K139" s="460" t="n">
        <v>178.5</v>
      </c>
      <c r="L139" s="460" t="n">
        <v>4135.37</v>
      </c>
      <c r="M139" s="460" t="n">
        <v>4324.97</v>
      </c>
      <c r="N139" s="462" t="n">
        <v>4</v>
      </c>
      <c r="O139" s="462" t="n">
        <v>4</v>
      </c>
      <c r="P139" s="462" t="n">
        <v>4</v>
      </c>
      <c r="Q139" s="463" t="n">
        <v>4</v>
      </c>
      <c r="R139" s="463" t="n">
        <v>4</v>
      </c>
      <c r="S139" s="463">
        <f>M139*R139</f>
        <v/>
      </c>
      <c r="T139" s="463">
        <f>I3/K3</f>
        <v/>
      </c>
      <c r="U139" s="463" t="n">
        <v>80187.39</v>
      </c>
      <c r="X139" s="463" t="n">
        <v>4135.37</v>
      </c>
      <c r="Y139" s="463">
        <f>U139</f>
        <v/>
      </c>
      <c r="Z139" s="463">
        <f>X139+Y139</f>
        <v/>
      </c>
      <c r="AA139" s="463">
        <f>IF(X139&lt;=15000,X139*AA$5,15000*AA$5)</f>
        <v/>
      </c>
      <c r="AB139" s="463">
        <f>IF(X139&lt;=15000,0,(X139-15000)*AB$5)</f>
        <v/>
      </c>
      <c r="AC139" s="463">
        <f>SUM(AA139:AB139)</f>
        <v/>
      </c>
      <c r="AD139" s="463">
        <f>IF(Z139&lt;=15000,Z139*AD$5,15000*AD$5)</f>
        <v/>
      </c>
      <c r="AE139" s="463">
        <f>IF(Z139&lt;=15000,0,(Z139-15000)*AE$5)</f>
        <v/>
      </c>
      <c r="AF139" s="463">
        <f>SUM(AD139:AE139)</f>
        <v/>
      </c>
      <c r="AG139" s="463">
        <f>SUM(AF139-AC139)</f>
        <v/>
      </c>
      <c r="AH139" s="463">
        <f>IF(X139&gt;3260,IF(X139&gt;9510,(9510-3260)*AH$5,(X139-3260)*AH$5),0)</f>
        <v/>
      </c>
      <c r="AI139" s="463">
        <f>IF(X139&gt;9510,IF(X139&gt;15000,(15000-9510)*AI$5,(X139-9510)*AI$5),0)</f>
        <v/>
      </c>
      <c r="AJ139" s="463">
        <f>IF(X139&gt;15000,IF(X139&gt;20000,(20000-15000)*AJ$5,(X139-15000)*AJ$5),0)</f>
        <v/>
      </c>
      <c r="AK139" s="463">
        <f>IF(X139&gt;20000,IF(X139&gt;25000,(25000-20000)*AK$5,(X139-20000)*AK$5),0)</f>
        <v/>
      </c>
      <c r="AL139" s="463">
        <f>IF(X139&gt;25000,IF(X139&gt;30000,(30000-25000)*AL$5,(X139-25000)*AL$5),0)</f>
        <v/>
      </c>
      <c r="AM139" s="463">
        <f>IF(X139&gt;30000,(X139-30000)*AM$5,0)</f>
        <v/>
      </c>
      <c r="AN139" s="463">
        <f>SUM(AH139:AM139)</f>
        <v/>
      </c>
      <c r="AO139" s="463">
        <f>IF(Z139&gt;3260,IF(Z139&gt;9510,(9510-3260)*AO$5,(Z139-3260)*AO$5),0)</f>
        <v/>
      </c>
      <c r="AP139" s="463">
        <f>IF(Z139&gt;9510,IF(Z139&gt;15000,(15000-9510)*AP$5,(Z139-9510)*AP$5),0)</f>
        <v/>
      </c>
      <c r="AQ139" s="463">
        <f>IF(Z139&gt;15000,IF(Z139&gt;20000,(20000-15000)*AQ$5,(Z139-15000)*AQ$5),0)</f>
        <v/>
      </c>
      <c r="AR139" s="463">
        <f>IF(Z139&gt;20000,IF(Z139&gt;25000,(25000-20000)*AR$5,(Z139-20000)*AR$5),0)</f>
        <v/>
      </c>
      <c r="AS139" s="463">
        <f>IF(Z139&gt;25000,IF(Z139&gt;30000,(30000-25000)*AS$5,(Z139-25000)*AS$5),0)</f>
        <v/>
      </c>
      <c r="AT139" s="463">
        <f>IF(Z139&gt;30000,(Z139-30000)*AT$5,0)</f>
        <v/>
      </c>
      <c r="AU139" s="463">
        <f>SUM(AO139:AT139)</f>
        <v/>
      </c>
      <c r="AV139" s="463">
        <f>AU139-AN139</f>
        <v/>
      </c>
      <c r="AW139" s="463" t="n"/>
      <c r="AX139" s="463">
        <f>Y139-AG139-AV139-AW139</f>
        <v/>
      </c>
      <c r="AY139" t="inlineStr">
        <is>
          <t>TM</t>
        </is>
      </c>
    </row>
    <row r="140" ht="16.5" customHeight="1" s="235">
      <c r="B140" s="460" t="n">
        <v>135</v>
      </c>
      <c r="C140" s="461" t="inlineStr">
        <is>
          <t>0163</t>
        </is>
      </c>
      <c r="D140" s="461" t="inlineStr">
        <is>
          <t>72061530046</t>
        </is>
      </c>
      <c r="E140" s="461" t="inlineStr">
        <is>
          <t>OSMEL DÍAZ  CRUZ</t>
        </is>
      </c>
      <c r="F140" s="461" t="inlineStr">
        <is>
          <t>IV</t>
        </is>
      </c>
      <c r="G140" s="460" t="n">
        <v>140.25</v>
      </c>
      <c r="H140" s="460" t="n">
        <v>4971.99</v>
      </c>
      <c r="I140" s="460" t="n">
        <v>204</v>
      </c>
      <c r="J140" s="460" t="n">
        <v>5475.35</v>
      </c>
      <c r="K140" s="460" t="n">
        <v>178.5</v>
      </c>
      <c r="L140" s="460" t="n">
        <v>4790.93</v>
      </c>
      <c r="M140" s="460" t="n">
        <v>5079.42</v>
      </c>
      <c r="N140" s="462" t="n">
        <v>4</v>
      </c>
      <c r="O140" s="462" t="n">
        <v>4</v>
      </c>
      <c r="P140" s="462" t="n">
        <v>4</v>
      </c>
      <c r="Q140" s="463" t="n">
        <v>4</v>
      </c>
      <c r="R140" s="463" t="n">
        <v>4</v>
      </c>
      <c r="S140" s="463">
        <f>M140*R140</f>
        <v/>
      </c>
      <c r="T140" s="463">
        <f>I3/K3</f>
        <v/>
      </c>
      <c r="U140" s="463" t="n">
        <v>94175.38</v>
      </c>
      <c r="X140" s="463" t="n">
        <v>4790.93</v>
      </c>
      <c r="Y140" s="463">
        <f>U140</f>
        <v/>
      </c>
      <c r="Z140" s="463">
        <f>X140+Y140</f>
        <v/>
      </c>
      <c r="AA140" s="463">
        <f>IF(X140&lt;=15000,X140*AA$5,15000*AA$5)</f>
        <v/>
      </c>
      <c r="AB140" s="463">
        <f>IF(X140&lt;=15000,0,(X140-15000)*AB$5)</f>
        <v/>
      </c>
      <c r="AC140" s="463">
        <f>SUM(AA140:AB140)</f>
        <v/>
      </c>
      <c r="AD140" s="463">
        <f>IF(Z140&lt;=15000,Z140*AD$5,15000*AD$5)</f>
        <v/>
      </c>
      <c r="AE140" s="463">
        <f>IF(Z140&lt;=15000,0,(Z140-15000)*AE$5)</f>
        <v/>
      </c>
      <c r="AF140" s="463">
        <f>SUM(AD140:AE140)</f>
        <v/>
      </c>
      <c r="AG140" s="463">
        <f>SUM(AF140-AC140)</f>
        <v/>
      </c>
      <c r="AH140" s="463">
        <f>IF(X140&gt;3260,IF(X140&gt;9510,(9510-3260)*AH$5,(X140-3260)*AH$5),0)</f>
        <v/>
      </c>
      <c r="AI140" s="463">
        <f>IF(X140&gt;9510,IF(X140&gt;15000,(15000-9510)*AI$5,(X140-9510)*AI$5),0)</f>
        <v/>
      </c>
      <c r="AJ140" s="463">
        <f>IF(X140&gt;15000,IF(X140&gt;20000,(20000-15000)*AJ$5,(X140-15000)*AJ$5),0)</f>
        <v/>
      </c>
      <c r="AK140" s="463">
        <f>IF(X140&gt;20000,IF(X140&gt;25000,(25000-20000)*AK$5,(X140-20000)*AK$5),0)</f>
        <v/>
      </c>
      <c r="AL140" s="463">
        <f>IF(X140&gt;25000,IF(X140&gt;30000,(30000-25000)*AL$5,(X140-25000)*AL$5),0)</f>
        <v/>
      </c>
      <c r="AM140" s="463">
        <f>IF(X140&gt;30000,(X140-30000)*AM$5,0)</f>
        <v/>
      </c>
      <c r="AN140" s="463">
        <f>SUM(AH140:AM140)</f>
        <v/>
      </c>
      <c r="AO140" s="463">
        <f>IF(Z140&gt;3260,IF(Z140&gt;9510,(9510-3260)*AO$5,(Z140-3260)*AO$5),0)</f>
        <v/>
      </c>
      <c r="AP140" s="463">
        <f>IF(Z140&gt;9510,IF(Z140&gt;15000,(15000-9510)*AP$5,(Z140-9510)*AP$5),0)</f>
        <v/>
      </c>
      <c r="AQ140" s="463">
        <f>IF(Z140&gt;15000,IF(Z140&gt;20000,(20000-15000)*AQ$5,(Z140-15000)*AQ$5),0)</f>
        <v/>
      </c>
      <c r="AR140" s="463">
        <f>IF(Z140&gt;20000,IF(Z140&gt;25000,(25000-20000)*AR$5,(Z140-20000)*AR$5),0)</f>
        <v/>
      </c>
      <c r="AS140" s="463">
        <f>IF(Z140&gt;25000,IF(Z140&gt;30000,(30000-25000)*AS$5,(Z140-25000)*AS$5),0)</f>
        <v/>
      </c>
      <c r="AT140" s="463">
        <f>IF(Z140&gt;30000,(Z140-30000)*AT$5,0)</f>
        <v/>
      </c>
      <c r="AU140" s="463">
        <f>SUM(AO140:AT140)</f>
        <v/>
      </c>
      <c r="AV140" s="463">
        <f>AU140-AN140</f>
        <v/>
      </c>
      <c r="AW140" s="463" t="n"/>
      <c r="AX140" s="463">
        <f>Y140-AG140-AV140-AW140</f>
        <v/>
      </c>
      <c r="AY140" t="inlineStr">
        <is>
          <t>TM</t>
        </is>
      </c>
    </row>
    <row r="141" ht="16.5" customHeight="1" s="235">
      <c r="B141" s="460" t="n">
        <v>136</v>
      </c>
      <c r="C141" s="461" t="inlineStr">
        <is>
          <t>0167</t>
        </is>
      </c>
      <c r="D141" s="461" t="inlineStr">
        <is>
          <t>74071201582</t>
        </is>
      </c>
      <c r="E141" s="461" t="inlineStr">
        <is>
          <t>JULIO CÉSAR ESCAÑO  RODRÍGUEZ</t>
        </is>
      </c>
      <c r="F141" s="461" t="inlineStr">
        <is>
          <t>IV</t>
        </is>
      </c>
      <c r="G141" s="460" t="n">
        <v>191.25</v>
      </c>
      <c r="H141" s="460" t="n">
        <v>5133.14</v>
      </c>
      <c r="I141" s="460" t="n">
        <v>204</v>
      </c>
      <c r="J141" s="460" t="n">
        <v>5475.35</v>
      </c>
      <c r="K141" s="460" t="n">
        <v>178.5</v>
      </c>
      <c r="L141" s="460" t="n">
        <v>4790.93</v>
      </c>
      <c r="M141" s="460" t="n">
        <v>5133.14</v>
      </c>
      <c r="N141" s="462" t="n">
        <v>4</v>
      </c>
      <c r="O141" s="462" t="n">
        <v>4</v>
      </c>
      <c r="P141" s="462" t="n">
        <v>4</v>
      </c>
      <c r="Q141" s="463" t="n">
        <v>4</v>
      </c>
      <c r="R141" s="463" t="n">
        <v>4</v>
      </c>
      <c r="S141" s="463">
        <f>M141*R141</f>
        <v/>
      </c>
      <c r="T141" s="463">
        <f>I3/K3</f>
        <v/>
      </c>
      <c r="U141" s="463" t="n">
        <v>95171.32000000001</v>
      </c>
      <c r="X141" s="463" t="n">
        <v>4790.93</v>
      </c>
      <c r="Y141" s="463">
        <f>U141</f>
        <v/>
      </c>
      <c r="Z141" s="463">
        <f>X141+Y141</f>
        <v/>
      </c>
      <c r="AA141" s="463">
        <f>IF(X141&lt;=15000,X141*AA$5,15000*AA$5)</f>
        <v/>
      </c>
      <c r="AB141" s="463">
        <f>IF(X141&lt;=15000,0,(X141-15000)*AB$5)</f>
        <v/>
      </c>
      <c r="AC141" s="463">
        <f>SUM(AA141:AB141)</f>
        <v/>
      </c>
      <c r="AD141" s="463">
        <f>IF(Z141&lt;=15000,Z141*AD$5,15000*AD$5)</f>
        <v/>
      </c>
      <c r="AE141" s="463">
        <f>IF(Z141&lt;=15000,0,(Z141-15000)*AE$5)</f>
        <v/>
      </c>
      <c r="AF141" s="463">
        <f>SUM(AD141:AE141)</f>
        <v/>
      </c>
      <c r="AG141" s="463">
        <f>SUM(AF141-AC141)</f>
        <v/>
      </c>
      <c r="AH141" s="463">
        <f>IF(X141&gt;3260,IF(X141&gt;9510,(9510-3260)*AH$5,(X141-3260)*AH$5),0)</f>
        <v/>
      </c>
      <c r="AI141" s="463">
        <f>IF(X141&gt;9510,IF(X141&gt;15000,(15000-9510)*AI$5,(X141-9510)*AI$5),0)</f>
        <v/>
      </c>
      <c r="AJ141" s="463">
        <f>IF(X141&gt;15000,IF(X141&gt;20000,(20000-15000)*AJ$5,(X141-15000)*AJ$5),0)</f>
        <v/>
      </c>
      <c r="AK141" s="463">
        <f>IF(X141&gt;20000,IF(X141&gt;25000,(25000-20000)*AK$5,(X141-20000)*AK$5),0)</f>
        <v/>
      </c>
      <c r="AL141" s="463">
        <f>IF(X141&gt;25000,IF(X141&gt;30000,(30000-25000)*AL$5,(X141-25000)*AL$5),0)</f>
        <v/>
      </c>
      <c r="AM141" s="463">
        <f>IF(X141&gt;30000,(X141-30000)*AM$5,0)</f>
        <v/>
      </c>
      <c r="AN141" s="463">
        <f>SUM(AH141:AM141)</f>
        <v/>
      </c>
      <c r="AO141" s="463">
        <f>IF(Z141&gt;3260,IF(Z141&gt;9510,(9510-3260)*AO$5,(Z141-3260)*AO$5),0)</f>
        <v/>
      </c>
      <c r="AP141" s="463">
        <f>IF(Z141&gt;9510,IF(Z141&gt;15000,(15000-9510)*AP$5,(Z141-9510)*AP$5),0)</f>
        <v/>
      </c>
      <c r="AQ141" s="463">
        <f>IF(Z141&gt;15000,IF(Z141&gt;20000,(20000-15000)*AQ$5,(Z141-15000)*AQ$5),0)</f>
        <v/>
      </c>
      <c r="AR141" s="463">
        <f>IF(Z141&gt;20000,IF(Z141&gt;25000,(25000-20000)*AR$5,(Z141-20000)*AR$5),0)</f>
        <v/>
      </c>
      <c r="AS141" s="463">
        <f>IF(Z141&gt;25000,IF(Z141&gt;30000,(30000-25000)*AS$5,(Z141-25000)*AS$5),0)</f>
        <v/>
      </c>
      <c r="AT141" s="463">
        <f>IF(Z141&gt;30000,(Z141-30000)*AT$5,0)</f>
        <v/>
      </c>
      <c r="AU141" s="463">
        <f>SUM(AO141:AT141)</f>
        <v/>
      </c>
      <c r="AV141" s="463">
        <f>AU141-AN141</f>
        <v/>
      </c>
      <c r="AW141" s="463" t="n"/>
      <c r="AX141" s="463">
        <f>Y141-AG141-AV141-AW141</f>
        <v/>
      </c>
      <c r="AY141" t="inlineStr">
        <is>
          <t>TM</t>
        </is>
      </c>
    </row>
    <row r="142" ht="16.5" customHeight="1" s="235">
      <c r="B142" s="460" t="n">
        <v>137</v>
      </c>
      <c r="C142" s="461" t="inlineStr">
        <is>
          <t>0173</t>
        </is>
      </c>
      <c r="D142" s="461" t="inlineStr">
        <is>
          <t>75042727021</t>
        </is>
      </c>
      <c r="E142" s="461" t="inlineStr">
        <is>
          <t>ALAIN MERCHÁN  OLIVA</t>
        </is>
      </c>
      <c r="F142" s="461" t="inlineStr">
        <is>
          <t>II</t>
        </is>
      </c>
      <c r="G142" s="460" t="n">
        <v>191.25</v>
      </c>
      <c r="H142" s="460" t="n">
        <v>4430.76</v>
      </c>
      <c r="I142" s="460" t="n">
        <v>204</v>
      </c>
      <c r="J142" s="460" t="n">
        <v>4726.14</v>
      </c>
      <c r="K142" s="460" t="n">
        <v>153</v>
      </c>
      <c r="L142" s="460" t="n">
        <v>3901.27</v>
      </c>
      <c r="M142" s="460" t="n">
        <v>4352.72</v>
      </c>
      <c r="N142" s="462" t="n">
        <v>4</v>
      </c>
      <c r="O142" s="462" t="n">
        <v>4</v>
      </c>
      <c r="P142" s="462" t="n">
        <v>4</v>
      </c>
      <c r="Q142" s="463" t="n">
        <v>4</v>
      </c>
      <c r="R142" s="463" t="n">
        <v>4</v>
      </c>
      <c r="S142" s="463">
        <f>M142*R142</f>
        <v/>
      </c>
      <c r="T142" s="463">
        <f>I3/K3</f>
        <v/>
      </c>
      <c r="U142" s="463" t="n">
        <v>80701.95</v>
      </c>
      <c r="X142" s="463" t="n">
        <v>3544.6</v>
      </c>
      <c r="Y142" s="463">
        <f>U142</f>
        <v/>
      </c>
      <c r="Z142" s="463">
        <f>X142+Y142</f>
        <v/>
      </c>
      <c r="AA142" s="463">
        <f>IF(X142&lt;=15000,X142*AA$5,15000*AA$5)</f>
        <v/>
      </c>
      <c r="AB142" s="463">
        <f>IF(X142&lt;=15000,0,(X142-15000)*AB$5)</f>
        <v/>
      </c>
      <c r="AC142" s="463">
        <f>SUM(AA142:AB142)</f>
        <v/>
      </c>
      <c r="AD142" s="463">
        <f>IF(Z142&lt;=15000,Z142*AD$5,15000*AD$5)</f>
        <v/>
      </c>
      <c r="AE142" s="463">
        <f>IF(Z142&lt;=15000,0,(Z142-15000)*AE$5)</f>
        <v/>
      </c>
      <c r="AF142" s="463">
        <f>SUM(AD142:AE142)</f>
        <v/>
      </c>
      <c r="AG142" s="463">
        <f>SUM(AF142-AC142)</f>
        <v/>
      </c>
      <c r="AH142" s="463">
        <f>IF(X142&gt;3260,IF(X142&gt;9510,(9510-3260)*AH$5,(X142-3260)*AH$5),0)</f>
        <v/>
      </c>
      <c r="AI142" s="463">
        <f>IF(X142&gt;9510,IF(X142&gt;15000,(15000-9510)*AI$5,(X142-9510)*AI$5),0)</f>
        <v/>
      </c>
      <c r="AJ142" s="463">
        <f>IF(X142&gt;15000,IF(X142&gt;20000,(20000-15000)*AJ$5,(X142-15000)*AJ$5),0)</f>
        <v/>
      </c>
      <c r="AK142" s="463">
        <f>IF(X142&gt;20000,IF(X142&gt;25000,(25000-20000)*AK$5,(X142-20000)*AK$5),0)</f>
        <v/>
      </c>
      <c r="AL142" s="463">
        <f>IF(X142&gt;25000,IF(X142&gt;30000,(30000-25000)*AL$5,(X142-25000)*AL$5),0)</f>
        <v/>
      </c>
      <c r="AM142" s="463">
        <f>IF(X142&gt;30000,(X142-30000)*AM$5,0)</f>
        <v/>
      </c>
      <c r="AN142" s="463">
        <f>SUM(AH142:AM142)</f>
        <v/>
      </c>
      <c r="AO142" s="463">
        <f>IF(Z142&gt;3260,IF(Z142&gt;9510,(9510-3260)*AO$5,(Z142-3260)*AO$5),0)</f>
        <v/>
      </c>
      <c r="AP142" s="463">
        <f>IF(Z142&gt;9510,IF(Z142&gt;15000,(15000-9510)*AP$5,(Z142-9510)*AP$5),0)</f>
        <v/>
      </c>
      <c r="AQ142" s="463">
        <f>IF(Z142&gt;15000,IF(Z142&gt;20000,(20000-15000)*AQ$5,(Z142-15000)*AQ$5),0)</f>
        <v/>
      </c>
      <c r="AR142" s="463">
        <f>IF(Z142&gt;20000,IF(Z142&gt;25000,(25000-20000)*AR$5,(Z142-20000)*AR$5),0)</f>
        <v/>
      </c>
      <c r="AS142" s="463">
        <f>IF(Z142&gt;25000,IF(Z142&gt;30000,(30000-25000)*AS$5,(Z142-25000)*AS$5),0)</f>
        <v/>
      </c>
      <c r="AT142" s="463">
        <f>IF(Z142&gt;30000,(Z142-30000)*AT$5,0)</f>
        <v/>
      </c>
      <c r="AU142" s="463">
        <f>SUM(AO142:AT142)</f>
        <v/>
      </c>
      <c r="AV142" s="463">
        <f>AU142-AN142</f>
        <v/>
      </c>
      <c r="AW142" s="463" t="n"/>
      <c r="AX142" s="463">
        <f>Y142-AG142-AV142-AW142</f>
        <v/>
      </c>
      <c r="AY142" t="inlineStr">
        <is>
          <t>TM</t>
        </is>
      </c>
    </row>
    <row r="143" ht="16.5" customHeight="1" s="235">
      <c r="B143" s="460" t="n">
        <v>138</v>
      </c>
      <c r="C143" s="461" t="inlineStr">
        <is>
          <t>0175</t>
        </is>
      </c>
      <c r="D143" s="461" t="inlineStr">
        <is>
          <t>75091303206</t>
        </is>
      </c>
      <c r="E143" s="461" t="inlineStr">
        <is>
          <t>JORGE ALBERTO GOENAGA  MARTÍNEZ</t>
        </is>
      </c>
      <c r="F143" s="461" t="inlineStr">
        <is>
          <t>II</t>
        </is>
      </c>
      <c r="G143" s="460" t="n">
        <v>182.5</v>
      </c>
      <c r="H143" s="460" t="n">
        <v>4369.96</v>
      </c>
      <c r="I143" s="460" t="n">
        <v>123.5</v>
      </c>
      <c r="J143" s="460" t="n">
        <v>4682.6</v>
      </c>
      <c r="K143" s="460" t="n">
        <v>195.25</v>
      </c>
      <c r="L143" s="460" t="n">
        <v>4675.3</v>
      </c>
      <c r="M143" s="460" t="n">
        <v>4575.95</v>
      </c>
      <c r="N143" s="462" t="n">
        <v>4</v>
      </c>
      <c r="O143" s="462" t="n">
        <v>4</v>
      </c>
      <c r="P143" s="462" t="n">
        <v>4</v>
      </c>
      <c r="Q143" s="463" t="n">
        <v>4</v>
      </c>
      <c r="R143" s="463" t="n">
        <v>4</v>
      </c>
      <c r="S143" s="463">
        <f>M143*R143</f>
        <v/>
      </c>
      <c r="T143" s="463">
        <f>I3/K3</f>
        <v/>
      </c>
      <c r="U143" s="463" t="n">
        <v>84840.75999999999</v>
      </c>
      <c r="X143" s="463" t="n">
        <v>4675.3</v>
      </c>
      <c r="Y143" s="463">
        <f>U143</f>
        <v/>
      </c>
      <c r="Z143" s="463">
        <f>X143+Y143</f>
        <v/>
      </c>
      <c r="AA143" s="463">
        <f>IF(X143&lt;=15000,X143*AA$5,15000*AA$5)</f>
        <v/>
      </c>
      <c r="AB143" s="463">
        <f>IF(X143&lt;=15000,0,(X143-15000)*AB$5)</f>
        <v/>
      </c>
      <c r="AC143" s="463">
        <f>SUM(AA143:AB143)</f>
        <v/>
      </c>
      <c r="AD143" s="463">
        <f>IF(Z143&lt;=15000,Z143*AD$5,15000*AD$5)</f>
        <v/>
      </c>
      <c r="AE143" s="463">
        <f>IF(Z143&lt;=15000,0,(Z143-15000)*AE$5)</f>
        <v/>
      </c>
      <c r="AF143" s="463">
        <f>SUM(AD143:AE143)</f>
        <v/>
      </c>
      <c r="AG143" s="463">
        <f>SUM(AF143-AC143)</f>
        <v/>
      </c>
      <c r="AH143" s="463">
        <f>IF(X143&gt;3260,IF(X143&gt;9510,(9510-3260)*AH$5,(X143-3260)*AH$5),0)</f>
        <v/>
      </c>
      <c r="AI143" s="463">
        <f>IF(X143&gt;9510,IF(X143&gt;15000,(15000-9510)*AI$5,(X143-9510)*AI$5),0)</f>
        <v/>
      </c>
      <c r="AJ143" s="463">
        <f>IF(X143&gt;15000,IF(X143&gt;20000,(20000-15000)*AJ$5,(X143-15000)*AJ$5),0)</f>
        <v/>
      </c>
      <c r="AK143" s="463">
        <f>IF(X143&gt;20000,IF(X143&gt;25000,(25000-20000)*AK$5,(X143-20000)*AK$5),0)</f>
        <v/>
      </c>
      <c r="AL143" s="463">
        <f>IF(X143&gt;25000,IF(X143&gt;30000,(30000-25000)*AL$5,(X143-25000)*AL$5),0)</f>
        <v/>
      </c>
      <c r="AM143" s="463">
        <f>IF(X143&gt;30000,(X143-30000)*AM$5,0)</f>
        <v/>
      </c>
      <c r="AN143" s="463">
        <f>SUM(AH143:AM143)</f>
        <v/>
      </c>
      <c r="AO143" s="463">
        <f>IF(Z143&gt;3260,IF(Z143&gt;9510,(9510-3260)*AO$5,(Z143-3260)*AO$5),0)</f>
        <v/>
      </c>
      <c r="AP143" s="463">
        <f>IF(Z143&gt;9510,IF(Z143&gt;15000,(15000-9510)*AP$5,(Z143-9510)*AP$5),0)</f>
        <v/>
      </c>
      <c r="AQ143" s="463">
        <f>IF(Z143&gt;15000,IF(Z143&gt;20000,(20000-15000)*AQ$5,(Z143-15000)*AQ$5),0)</f>
        <v/>
      </c>
      <c r="AR143" s="463">
        <f>IF(Z143&gt;20000,IF(Z143&gt;25000,(25000-20000)*AR$5,(Z143-20000)*AR$5),0)</f>
        <v/>
      </c>
      <c r="AS143" s="463">
        <f>IF(Z143&gt;25000,IF(Z143&gt;30000,(30000-25000)*AS$5,(Z143-25000)*AS$5),0)</f>
        <v/>
      </c>
      <c r="AT143" s="463">
        <f>IF(Z143&gt;30000,(Z143-30000)*AT$5,0)</f>
        <v/>
      </c>
      <c r="AU143" s="463">
        <f>SUM(AO143:AT143)</f>
        <v/>
      </c>
      <c r="AV143" s="463">
        <f>AU143-AN143</f>
        <v/>
      </c>
      <c r="AW143" s="463" t="n"/>
      <c r="AX143" s="463">
        <f>Y143-AG143-AV143-AW143</f>
        <v/>
      </c>
      <c r="AY143" t="inlineStr">
        <is>
          <t>TM</t>
        </is>
      </c>
    </row>
    <row r="144" ht="16.5" customHeight="1" s="235">
      <c r="B144" s="460" t="n">
        <v>139</v>
      </c>
      <c r="C144" s="461" t="inlineStr">
        <is>
          <t>0176</t>
        </is>
      </c>
      <c r="D144" s="461" t="inlineStr">
        <is>
          <t>76010302983</t>
        </is>
      </c>
      <c r="E144" s="461" t="inlineStr">
        <is>
          <t>DENNIS ORTIZ  HERNÁNDEZ</t>
        </is>
      </c>
      <c r="F144" s="461" t="inlineStr">
        <is>
          <t>IV</t>
        </is>
      </c>
      <c r="G144" s="460" t="n">
        <v>191.25</v>
      </c>
      <c r="H144" s="460" t="n">
        <v>5133.14</v>
      </c>
      <c r="I144" s="460" t="n">
        <v>114.75</v>
      </c>
      <c r="J144" s="460" t="n">
        <v>4758.11</v>
      </c>
      <c r="K144" s="460" t="n">
        <v>204</v>
      </c>
      <c r="L144" s="460" t="n">
        <v>5475.35</v>
      </c>
      <c r="M144" s="460" t="n">
        <v>5122.2</v>
      </c>
      <c r="N144" s="462" t="n">
        <v>4</v>
      </c>
      <c r="O144" s="462" t="n">
        <v>4</v>
      </c>
      <c r="P144" s="462" t="n">
        <v>4</v>
      </c>
      <c r="Q144" s="463" t="n">
        <v>4</v>
      </c>
      <c r="R144" s="463" t="n">
        <v>4</v>
      </c>
      <c r="S144" s="463">
        <f>M144*R144</f>
        <v/>
      </c>
      <c r="T144" s="463">
        <f>I3/K3</f>
        <v/>
      </c>
      <c r="U144" s="463" t="n">
        <v>94968.48</v>
      </c>
      <c r="X144" s="463" t="n">
        <v>5475.35</v>
      </c>
      <c r="Y144" s="463">
        <f>U144</f>
        <v/>
      </c>
      <c r="Z144" s="463">
        <f>X144+Y144</f>
        <v/>
      </c>
      <c r="AA144" s="463">
        <f>IF(X144&lt;=15000,X144*AA$5,15000*AA$5)</f>
        <v/>
      </c>
      <c r="AB144" s="463">
        <f>IF(X144&lt;=15000,0,(X144-15000)*AB$5)</f>
        <v/>
      </c>
      <c r="AC144" s="463">
        <f>SUM(AA144:AB144)</f>
        <v/>
      </c>
      <c r="AD144" s="463">
        <f>IF(Z144&lt;=15000,Z144*AD$5,15000*AD$5)</f>
        <v/>
      </c>
      <c r="AE144" s="463">
        <f>IF(Z144&lt;=15000,0,(Z144-15000)*AE$5)</f>
        <v/>
      </c>
      <c r="AF144" s="463">
        <f>SUM(AD144:AE144)</f>
        <v/>
      </c>
      <c r="AG144" s="463">
        <f>SUM(AF144-AC144)</f>
        <v/>
      </c>
      <c r="AH144" s="463">
        <f>IF(X144&gt;3260,IF(X144&gt;9510,(9510-3260)*AH$5,(X144-3260)*AH$5),0)</f>
        <v/>
      </c>
      <c r="AI144" s="463">
        <f>IF(X144&gt;9510,IF(X144&gt;15000,(15000-9510)*AI$5,(X144-9510)*AI$5),0)</f>
        <v/>
      </c>
      <c r="AJ144" s="463">
        <f>IF(X144&gt;15000,IF(X144&gt;20000,(20000-15000)*AJ$5,(X144-15000)*AJ$5),0)</f>
        <v/>
      </c>
      <c r="AK144" s="463">
        <f>IF(X144&gt;20000,IF(X144&gt;25000,(25000-20000)*AK$5,(X144-20000)*AK$5),0)</f>
        <v/>
      </c>
      <c r="AL144" s="463">
        <f>IF(X144&gt;25000,IF(X144&gt;30000,(30000-25000)*AL$5,(X144-25000)*AL$5),0)</f>
        <v/>
      </c>
      <c r="AM144" s="463">
        <f>IF(X144&gt;30000,(X144-30000)*AM$5,0)</f>
        <v/>
      </c>
      <c r="AN144" s="463">
        <f>SUM(AH144:AM144)</f>
        <v/>
      </c>
      <c r="AO144" s="463">
        <f>IF(Z144&gt;3260,IF(Z144&gt;9510,(9510-3260)*AO$5,(Z144-3260)*AO$5),0)</f>
        <v/>
      </c>
      <c r="AP144" s="463">
        <f>IF(Z144&gt;9510,IF(Z144&gt;15000,(15000-9510)*AP$5,(Z144-9510)*AP$5),0)</f>
        <v/>
      </c>
      <c r="AQ144" s="463">
        <f>IF(Z144&gt;15000,IF(Z144&gt;20000,(20000-15000)*AQ$5,(Z144-15000)*AQ$5),0)</f>
        <v/>
      </c>
      <c r="AR144" s="463">
        <f>IF(Z144&gt;20000,IF(Z144&gt;25000,(25000-20000)*AR$5,(Z144-20000)*AR$5),0)</f>
        <v/>
      </c>
      <c r="AS144" s="463">
        <f>IF(Z144&gt;25000,IF(Z144&gt;30000,(30000-25000)*AS$5,(Z144-25000)*AS$5),0)</f>
        <v/>
      </c>
      <c r="AT144" s="463">
        <f>IF(Z144&gt;30000,(Z144-30000)*AT$5,0)</f>
        <v/>
      </c>
      <c r="AU144" s="463">
        <f>SUM(AO144:AT144)</f>
        <v/>
      </c>
      <c r="AV144" s="463">
        <f>AU144-AN144</f>
        <v/>
      </c>
      <c r="AW144" s="463" t="n"/>
      <c r="AX144" s="463">
        <f>Y144-AG144-AV144-AW144</f>
        <v/>
      </c>
      <c r="AY144" t="inlineStr">
        <is>
          <t>TM</t>
        </is>
      </c>
    </row>
    <row r="145" ht="16.5" customHeight="1" s="235">
      <c r="B145" s="460" t="n">
        <v>140</v>
      </c>
      <c r="C145" s="461" t="inlineStr">
        <is>
          <t>0182</t>
        </is>
      </c>
      <c r="D145" s="461" t="inlineStr">
        <is>
          <t>78052910322</t>
        </is>
      </c>
      <c r="E145" s="461" t="inlineStr">
        <is>
          <t>JULIO CESAR BERMUDEZ  LOPEZ</t>
        </is>
      </c>
      <c r="F145" s="461" t="inlineStr">
        <is>
          <t>IV</t>
        </is>
      </c>
      <c r="G145" s="460" t="n">
        <v>191.25</v>
      </c>
      <c r="H145" s="460" t="n">
        <v>5133.14</v>
      </c>
      <c r="I145" s="460" t="n">
        <v>191.25</v>
      </c>
      <c r="J145" s="460" t="n">
        <v>5474.3</v>
      </c>
      <c r="K145" s="460" t="n">
        <v>204</v>
      </c>
      <c r="L145" s="460" t="n">
        <v>5475.35</v>
      </c>
      <c r="M145" s="460" t="n">
        <v>5360.93</v>
      </c>
      <c r="N145" s="462" t="n">
        <v>4</v>
      </c>
      <c r="O145" s="462" t="n">
        <v>4</v>
      </c>
      <c r="P145" s="462" t="n">
        <v>4</v>
      </c>
      <c r="Q145" s="463" t="n">
        <v>4</v>
      </c>
      <c r="R145" s="463" t="n">
        <v>4</v>
      </c>
      <c r="S145" s="463">
        <f>M145*R145</f>
        <v/>
      </c>
      <c r="T145" s="463">
        <f>I3/K3</f>
        <v/>
      </c>
      <c r="U145" s="463" t="n">
        <v>99394.67</v>
      </c>
      <c r="X145" s="463" t="n">
        <v>5475.35</v>
      </c>
      <c r="Y145" s="463">
        <f>U145</f>
        <v/>
      </c>
      <c r="Z145" s="463">
        <f>X145+Y145</f>
        <v/>
      </c>
      <c r="AA145" s="463">
        <f>IF(X145&lt;=15000,X145*AA$5,15000*AA$5)</f>
        <v/>
      </c>
      <c r="AB145" s="463">
        <f>IF(X145&lt;=15000,0,(X145-15000)*AB$5)</f>
        <v/>
      </c>
      <c r="AC145" s="463">
        <f>SUM(AA145:AB145)</f>
        <v/>
      </c>
      <c r="AD145" s="463">
        <f>IF(Z145&lt;=15000,Z145*AD$5,15000*AD$5)</f>
        <v/>
      </c>
      <c r="AE145" s="463">
        <f>IF(Z145&lt;=15000,0,(Z145-15000)*AE$5)</f>
        <v/>
      </c>
      <c r="AF145" s="463">
        <f>SUM(AD145:AE145)</f>
        <v/>
      </c>
      <c r="AG145" s="463">
        <f>SUM(AF145-AC145)</f>
        <v/>
      </c>
      <c r="AH145" s="463">
        <f>IF(X145&gt;3260,IF(X145&gt;9510,(9510-3260)*AH$5,(X145-3260)*AH$5),0)</f>
        <v/>
      </c>
      <c r="AI145" s="463">
        <f>IF(X145&gt;9510,IF(X145&gt;15000,(15000-9510)*AI$5,(X145-9510)*AI$5),0)</f>
        <v/>
      </c>
      <c r="AJ145" s="463">
        <f>IF(X145&gt;15000,IF(X145&gt;20000,(20000-15000)*AJ$5,(X145-15000)*AJ$5),0)</f>
        <v/>
      </c>
      <c r="AK145" s="463">
        <f>IF(X145&gt;20000,IF(X145&gt;25000,(25000-20000)*AK$5,(X145-20000)*AK$5),0)</f>
        <v/>
      </c>
      <c r="AL145" s="463">
        <f>IF(X145&gt;25000,IF(X145&gt;30000,(30000-25000)*AL$5,(X145-25000)*AL$5),0)</f>
        <v/>
      </c>
      <c r="AM145" s="463">
        <f>IF(X145&gt;30000,(X145-30000)*AM$5,0)</f>
        <v/>
      </c>
      <c r="AN145" s="463">
        <f>SUM(AH145:AM145)</f>
        <v/>
      </c>
      <c r="AO145" s="463">
        <f>IF(Z145&gt;3260,IF(Z145&gt;9510,(9510-3260)*AO$5,(Z145-3260)*AO$5),0)</f>
        <v/>
      </c>
      <c r="AP145" s="463">
        <f>IF(Z145&gt;9510,IF(Z145&gt;15000,(15000-9510)*AP$5,(Z145-9510)*AP$5),0)</f>
        <v/>
      </c>
      <c r="AQ145" s="463">
        <f>IF(Z145&gt;15000,IF(Z145&gt;20000,(20000-15000)*AQ$5,(Z145-15000)*AQ$5),0)</f>
        <v/>
      </c>
      <c r="AR145" s="463">
        <f>IF(Z145&gt;20000,IF(Z145&gt;25000,(25000-20000)*AR$5,(Z145-20000)*AR$5),0)</f>
        <v/>
      </c>
      <c r="AS145" s="463">
        <f>IF(Z145&gt;25000,IF(Z145&gt;30000,(30000-25000)*AS$5,(Z145-25000)*AS$5),0)</f>
        <v/>
      </c>
      <c r="AT145" s="463">
        <f>IF(Z145&gt;30000,(Z145-30000)*AT$5,0)</f>
        <v/>
      </c>
      <c r="AU145" s="463">
        <f>SUM(AO145:AT145)</f>
        <v/>
      </c>
      <c r="AV145" s="463">
        <f>AU145-AN145</f>
        <v/>
      </c>
      <c r="AW145" s="463" t="n"/>
      <c r="AX145" s="463">
        <f>Y145-AG145-AV145-AW145</f>
        <v/>
      </c>
      <c r="AY145" t="inlineStr">
        <is>
          <t>TM</t>
        </is>
      </c>
    </row>
    <row r="146" ht="16.5" customHeight="1" s="235">
      <c r="B146" s="460" t="n">
        <v>141</v>
      </c>
      <c r="C146" s="461" t="inlineStr">
        <is>
          <t>0189</t>
        </is>
      </c>
      <c r="D146" s="461" t="inlineStr">
        <is>
          <t>83051405903</t>
        </is>
      </c>
      <c r="E146" s="461" t="inlineStr">
        <is>
          <t>RAYWER SIERRA  RODRÍGUEZ</t>
        </is>
      </c>
      <c r="F146" s="461" t="inlineStr">
        <is>
          <t>II</t>
        </is>
      </c>
      <c r="G146" s="460" t="n">
        <v>200</v>
      </c>
      <c r="H146" s="460" t="n">
        <v>4790.05</v>
      </c>
      <c r="I146" s="460" t="n">
        <v>118.75</v>
      </c>
      <c r="J146" s="460" t="n">
        <v>4266.91</v>
      </c>
      <c r="K146" s="460" t="n">
        <v>187.25</v>
      </c>
      <c r="L146" s="460" t="n">
        <v>4484.72</v>
      </c>
      <c r="M146" s="460" t="n">
        <v>4513.89</v>
      </c>
      <c r="N146" s="462" t="n">
        <v>4</v>
      </c>
      <c r="O146" s="462" t="n">
        <v>4</v>
      </c>
      <c r="P146" s="462" t="n">
        <v>4</v>
      </c>
      <c r="Q146" s="463" t="n">
        <v>4</v>
      </c>
      <c r="R146" s="463" t="n">
        <v>4</v>
      </c>
      <c r="S146" s="463">
        <f>M146*R146</f>
        <v/>
      </c>
      <c r="T146" s="463">
        <f>I3/K3</f>
        <v/>
      </c>
      <c r="U146" s="463" t="n">
        <v>83690.13</v>
      </c>
      <c r="X146" s="463" t="n">
        <v>4484.72</v>
      </c>
      <c r="Y146" s="463">
        <f>U146</f>
        <v/>
      </c>
      <c r="Z146" s="463">
        <f>X146+Y146</f>
        <v/>
      </c>
      <c r="AA146" s="463">
        <f>IF(X146&lt;=15000,X146*AA$5,15000*AA$5)</f>
        <v/>
      </c>
      <c r="AB146" s="463">
        <f>IF(X146&lt;=15000,0,(X146-15000)*AB$5)</f>
        <v/>
      </c>
      <c r="AC146" s="463">
        <f>SUM(AA146:AB146)</f>
        <v/>
      </c>
      <c r="AD146" s="463">
        <f>IF(Z146&lt;=15000,Z146*AD$5,15000*AD$5)</f>
        <v/>
      </c>
      <c r="AE146" s="463">
        <f>IF(Z146&lt;=15000,0,(Z146-15000)*AE$5)</f>
        <v/>
      </c>
      <c r="AF146" s="463">
        <f>SUM(AD146:AE146)</f>
        <v/>
      </c>
      <c r="AG146" s="463">
        <f>SUM(AF146-AC146)</f>
        <v/>
      </c>
      <c r="AH146" s="463">
        <f>IF(X146&gt;3260,IF(X146&gt;9510,(9510-3260)*AH$5,(X146-3260)*AH$5),0)</f>
        <v/>
      </c>
      <c r="AI146" s="463">
        <f>IF(X146&gt;9510,IF(X146&gt;15000,(15000-9510)*AI$5,(X146-9510)*AI$5),0)</f>
        <v/>
      </c>
      <c r="AJ146" s="463">
        <f>IF(X146&gt;15000,IF(X146&gt;20000,(20000-15000)*AJ$5,(X146-15000)*AJ$5),0)</f>
        <v/>
      </c>
      <c r="AK146" s="463">
        <f>IF(X146&gt;20000,IF(X146&gt;25000,(25000-20000)*AK$5,(X146-20000)*AK$5),0)</f>
        <v/>
      </c>
      <c r="AL146" s="463">
        <f>IF(X146&gt;25000,IF(X146&gt;30000,(30000-25000)*AL$5,(X146-25000)*AL$5),0)</f>
        <v/>
      </c>
      <c r="AM146" s="463">
        <f>IF(X146&gt;30000,(X146-30000)*AM$5,0)</f>
        <v/>
      </c>
      <c r="AN146" s="463">
        <f>SUM(AH146:AM146)</f>
        <v/>
      </c>
      <c r="AO146" s="463">
        <f>IF(Z146&gt;3260,IF(Z146&gt;9510,(9510-3260)*AO$5,(Z146-3260)*AO$5),0)</f>
        <v/>
      </c>
      <c r="AP146" s="463">
        <f>IF(Z146&gt;9510,IF(Z146&gt;15000,(15000-9510)*AP$5,(Z146-9510)*AP$5),0)</f>
        <v/>
      </c>
      <c r="AQ146" s="463">
        <f>IF(Z146&gt;15000,IF(Z146&gt;20000,(20000-15000)*AQ$5,(Z146-15000)*AQ$5),0)</f>
        <v/>
      </c>
      <c r="AR146" s="463">
        <f>IF(Z146&gt;20000,IF(Z146&gt;25000,(25000-20000)*AR$5,(Z146-20000)*AR$5),0)</f>
        <v/>
      </c>
      <c r="AS146" s="463">
        <f>IF(Z146&gt;25000,IF(Z146&gt;30000,(30000-25000)*AS$5,(Z146-25000)*AS$5),0)</f>
        <v/>
      </c>
      <c r="AT146" s="463">
        <f>IF(Z146&gt;30000,(Z146-30000)*AT$5,0)</f>
        <v/>
      </c>
      <c r="AU146" s="463">
        <f>SUM(AO146:AT146)</f>
        <v/>
      </c>
      <c r="AV146" s="463">
        <f>AU146-AN146</f>
        <v/>
      </c>
      <c r="AW146" s="463" t="n"/>
      <c r="AX146" s="463">
        <f>Y146-AG146-AV146-AW146</f>
        <v/>
      </c>
      <c r="AY146" t="inlineStr">
        <is>
          <t>TM</t>
        </is>
      </c>
    </row>
    <row r="147" ht="16.5" customHeight="1" s="235">
      <c r="B147" s="460" t="n">
        <v>142</v>
      </c>
      <c r="C147" s="461" t="inlineStr">
        <is>
          <t>0196</t>
        </is>
      </c>
      <c r="D147" s="461" t="inlineStr">
        <is>
          <t>89103003841</t>
        </is>
      </c>
      <c r="E147" s="461" t="inlineStr">
        <is>
          <t>JONAH LÓPEZ  DÍAZ</t>
        </is>
      </c>
      <c r="F147" s="461" t="inlineStr">
        <is>
          <t>II</t>
        </is>
      </c>
      <c r="G147" s="460" t="n">
        <v>191.25</v>
      </c>
      <c r="H147" s="460" t="n">
        <v>4430.76</v>
      </c>
      <c r="I147" s="460" t="n">
        <v>191.25</v>
      </c>
      <c r="J147" s="460" t="n">
        <v>4725.09</v>
      </c>
      <c r="K147" s="460" t="n">
        <v>204</v>
      </c>
      <c r="L147" s="460" t="n">
        <v>4726.14</v>
      </c>
      <c r="M147" s="460" t="n">
        <v>4627.33</v>
      </c>
      <c r="N147" s="462" t="n">
        <v>4</v>
      </c>
      <c r="O147" s="462" t="n">
        <v>4</v>
      </c>
      <c r="P147" s="462" t="n">
        <v>4</v>
      </c>
      <c r="Q147" s="463" t="n">
        <v>4</v>
      </c>
      <c r="R147" s="463" t="n">
        <v>4</v>
      </c>
      <c r="S147" s="463">
        <f>M147*R147</f>
        <v/>
      </c>
      <c r="T147" s="463">
        <f>I3/K3</f>
        <v/>
      </c>
      <c r="U147" s="463" t="n">
        <v>85793.31</v>
      </c>
      <c r="X147" s="463" t="n">
        <v>4726.14</v>
      </c>
      <c r="Y147" s="463">
        <f>U147</f>
        <v/>
      </c>
      <c r="Z147" s="463">
        <f>X147+Y147</f>
        <v/>
      </c>
      <c r="AA147" s="463">
        <f>IF(X147&lt;=15000,X147*AA$5,15000*AA$5)</f>
        <v/>
      </c>
      <c r="AB147" s="463">
        <f>IF(X147&lt;=15000,0,(X147-15000)*AB$5)</f>
        <v/>
      </c>
      <c r="AC147" s="463">
        <f>SUM(AA147:AB147)</f>
        <v/>
      </c>
      <c r="AD147" s="463">
        <f>IF(Z147&lt;=15000,Z147*AD$5,15000*AD$5)</f>
        <v/>
      </c>
      <c r="AE147" s="463">
        <f>IF(Z147&lt;=15000,0,(Z147-15000)*AE$5)</f>
        <v/>
      </c>
      <c r="AF147" s="463">
        <f>SUM(AD147:AE147)</f>
        <v/>
      </c>
      <c r="AG147" s="463">
        <f>SUM(AF147-AC147)</f>
        <v/>
      </c>
      <c r="AH147" s="463">
        <f>IF(X147&gt;3260,IF(X147&gt;9510,(9510-3260)*AH$5,(X147-3260)*AH$5),0)</f>
        <v/>
      </c>
      <c r="AI147" s="463">
        <f>IF(X147&gt;9510,IF(X147&gt;15000,(15000-9510)*AI$5,(X147-9510)*AI$5),0)</f>
        <v/>
      </c>
      <c r="AJ147" s="463">
        <f>IF(X147&gt;15000,IF(X147&gt;20000,(20000-15000)*AJ$5,(X147-15000)*AJ$5),0)</f>
        <v/>
      </c>
      <c r="AK147" s="463">
        <f>IF(X147&gt;20000,IF(X147&gt;25000,(25000-20000)*AK$5,(X147-20000)*AK$5),0)</f>
        <v/>
      </c>
      <c r="AL147" s="463">
        <f>IF(X147&gt;25000,IF(X147&gt;30000,(30000-25000)*AL$5,(X147-25000)*AL$5),0)</f>
        <v/>
      </c>
      <c r="AM147" s="463">
        <f>IF(X147&gt;30000,(X147-30000)*AM$5,0)</f>
        <v/>
      </c>
      <c r="AN147" s="463">
        <f>SUM(AH147:AM147)</f>
        <v/>
      </c>
      <c r="AO147" s="463">
        <f>IF(Z147&gt;3260,IF(Z147&gt;9510,(9510-3260)*AO$5,(Z147-3260)*AO$5),0)</f>
        <v/>
      </c>
      <c r="AP147" s="463">
        <f>IF(Z147&gt;9510,IF(Z147&gt;15000,(15000-9510)*AP$5,(Z147-9510)*AP$5),0)</f>
        <v/>
      </c>
      <c r="AQ147" s="463">
        <f>IF(Z147&gt;15000,IF(Z147&gt;20000,(20000-15000)*AQ$5,(Z147-15000)*AQ$5),0)</f>
        <v/>
      </c>
      <c r="AR147" s="463">
        <f>IF(Z147&gt;20000,IF(Z147&gt;25000,(25000-20000)*AR$5,(Z147-20000)*AR$5),0)</f>
        <v/>
      </c>
      <c r="AS147" s="463">
        <f>IF(Z147&gt;25000,IF(Z147&gt;30000,(30000-25000)*AS$5,(Z147-25000)*AS$5),0)</f>
        <v/>
      </c>
      <c r="AT147" s="463">
        <f>IF(Z147&gt;30000,(Z147-30000)*AT$5,0)</f>
        <v/>
      </c>
      <c r="AU147" s="463">
        <f>SUM(AO147:AT147)</f>
        <v/>
      </c>
      <c r="AV147" s="463">
        <f>AU147-AN147</f>
        <v/>
      </c>
      <c r="AW147" s="463" t="n"/>
      <c r="AX147" s="463">
        <f>Y147-AG147-AV147-AW147</f>
        <v/>
      </c>
      <c r="AY147" t="inlineStr">
        <is>
          <t>TM</t>
        </is>
      </c>
    </row>
    <row r="148" ht="16.5" customHeight="1" s="235">
      <c r="B148" s="460" t="n">
        <v>143</v>
      </c>
      <c r="C148" s="461" t="inlineStr">
        <is>
          <t>0261</t>
        </is>
      </c>
      <c r="D148" s="461" t="inlineStr">
        <is>
          <t>71123000994</t>
        </is>
      </c>
      <c r="E148" s="461" t="inlineStr">
        <is>
          <t>YADIRA FERRARI  SUÁREZ</t>
        </is>
      </c>
      <c r="F148" s="461" t="inlineStr">
        <is>
          <t>XV</t>
        </is>
      </c>
      <c r="G148" s="460" t="n">
        <v>150</v>
      </c>
      <c r="H148" s="460" t="n">
        <v>8609.16</v>
      </c>
      <c r="I148" s="460" t="n">
        <v>193</v>
      </c>
      <c r="J148" s="460" t="n">
        <v>8796.43</v>
      </c>
      <c r="K148" s="460" t="n">
        <v>176</v>
      </c>
      <c r="L148" s="460" t="n">
        <v>7664.22</v>
      </c>
      <c r="M148" s="460" t="n">
        <v>8356.6</v>
      </c>
      <c r="N148" s="462" t="n">
        <v>4</v>
      </c>
      <c r="O148" s="462" t="n">
        <v>4</v>
      </c>
      <c r="P148" s="462" t="n">
        <v>4</v>
      </c>
      <c r="Q148" s="463" t="n">
        <v>4</v>
      </c>
      <c r="R148" s="463" t="n">
        <v>4</v>
      </c>
      <c r="S148" s="463">
        <f>M148*R148</f>
        <v/>
      </c>
      <c r="T148" s="463">
        <f>I3/K3</f>
        <v/>
      </c>
      <c r="U148" s="463" t="n">
        <v>154936.15</v>
      </c>
      <c r="X148" s="463" t="n">
        <v>7664.22</v>
      </c>
      <c r="Y148" s="463">
        <f>U148</f>
        <v/>
      </c>
      <c r="Z148" s="463">
        <f>X148+Y148</f>
        <v/>
      </c>
      <c r="AA148" s="463">
        <f>IF(X148&lt;=15000,X148*AA$5,15000*AA$5)</f>
        <v/>
      </c>
      <c r="AB148" s="463">
        <f>IF(X148&lt;=15000,0,(X148-15000)*AB$5)</f>
        <v/>
      </c>
      <c r="AC148" s="463">
        <f>SUM(AA148:AB148)</f>
        <v/>
      </c>
      <c r="AD148" s="463">
        <f>IF(Z148&lt;=15000,Z148*AD$5,15000*AD$5)</f>
        <v/>
      </c>
      <c r="AE148" s="463">
        <f>IF(Z148&lt;=15000,0,(Z148-15000)*AE$5)</f>
        <v/>
      </c>
      <c r="AF148" s="463">
        <f>SUM(AD148:AE148)</f>
        <v/>
      </c>
      <c r="AG148" s="463">
        <f>SUM(AF148-AC148)</f>
        <v/>
      </c>
      <c r="AH148" s="463">
        <f>IF(X148&gt;3260,IF(X148&gt;9510,(9510-3260)*AH$5,(X148-3260)*AH$5),0)</f>
        <v/>
      </c>
      <c r="AI148" s="463">
        <f>IF(X148&gt;9510,IF(X148&gt;15000,(15000-9510)*AI$5,(X148-9510)*AI$5),0)</f>
        <v/>
      </c>
      <c r="AJ148" s="463">
        <f>IF(X148&gt;15000,IF(X148&gt;20000,(20000-15000)*AJ$5,(X148-15000)*AJ$5),0)</f>
        <v/>
      </c>
      <c r="AK148" s="463">
        <f>IF(X148&gt;20000,IF(X148&gt;25000,(25000-20000)*AK$5,(X148-20000)*AK$5),0)</f>
        <v/>
      </c>
      <c r="AL148" s="463">
        <f>IF(X148&gt;25000,IF(X148&gt;30000,(30000-25000)*AL$5,(X148-25000)*AL$5),0)</f>
        <v/>
      </c>
      <c r="AM148" s="463">
        <f>IF(X148&gt;30000,(X148-30000)*AM$5,0)</f>
        <v/>
      </c>
      <c r="AN148" s="463">
        <f>SUM(AH148:AM148)</f>
        <v/>
      </c>
      <c r="AO148" s="463">
        <f>IF(Z148&gt;3260,IF(Z148&gt;9510,(9510-3260)*AO$5,(Z148-3260)*AO$5),0)</f>
        <v/>
      </c>
      <c r="AP148" s="463">
        <f>IF(Z148&gt;9510,IF(Z148&gt;15000,(15000-9510)*AP$5,(Z148-9510)*AP$5),0)</f>
        <v/>
      </c>
      <c r="AQ148" s="463">
        <f>IF(Z148&gt;15000,IF(Z148&gt;20000,(20000-15000)*AQ$5,(Z148-15000)*AQ$5),0)</f>
        <v/>
      </c>
      <c r="AR148" s="463">
        <f>IF(Z148&gt;20000,IF(Z148&gt;25000,(25000-20000)*AR$5,(Z148-20000)*AR$5),0)</f>
        <v/>
      </c>
      <c r="AS148" s="463">
        <f>IF(Z148&gt;25000,IF(Z148&gt;30000,(30000-25000)*AS$5,(Z148-25000)*AS$5),0)</f>
        <v/>
      </c>
      <c r="AT148" s="463">
        <f>IF(Z148&gt;30000,(Z148-30000)*AT$5,0)</f>
        <v/>
      </c>
      <c r="AU148" s="463">
        <f>SUM(AO148:AT148)</f>
        <v/>
      </c>
      <c r="AV148" s="463">
        <f>AU148-AN148</f>
        <v/>
      </c>
      <c r="AW148" s="463" t="n"/>
      <c r="AX148" s="463">
        <f>Y148-AG148-AV148-AW148</f>
        <v/>
      </c>
      <c r="AY148" t="inlineStr">
        <is>
          <t>TM</t>
        </is>
      </c>
    </row>
    <row r="149" ht="16.5" customHeight="1" s="235">
      <c r="B149" s="460" t="n">
        <v>144</v>
      </c>
      <c r="C149" s="461" t="inlineStr">
        <is>
          <t>0275</t>
        </is>
      </c>
      <c r="D149" s="461" t="inlineStr">
        <is>
          <t>83102420907</t>
        </is>
      </c>
      <c r="E149" s="461" t="inlineStr">
        <is>
          <t>MAIKEL CÓRDOVA  GÓNGORA</t>
        </is>
      </c>
      <c r="F149" s="461" t="inlineStr">
        <is>
          <t>XIV</t>
        </is>
      </c>
      <c r="G149" s="460" t="n">
        <v>149</v>
      </c>
      <c r="H149" s="460" t="n">
        <v>6208.72</v>
      </c>
      <c r="I149" s="460" t="n">
        <v>195.25</v>
      </c>
      <c r="J149" s="460" t="n">
        <v>6211.89</v>
      </c>
      <c r="K149" s="460" t="n">
        <v>187.25</v>
      </c>
      <c r="L149" s="460" t="n">
        <v>5958.35</v>
      </c>
      <c r="M149" s="460" t="n">
        <v>6126.32</v>
      </c>
      <c r="N149" s="462" t="n">
        <v>4</v>
      </c>
      <c r="O149" s="462" t="n">
        <v>4</v>
      </c>
      <c r="P149" s="462" t="n">
        <v>4</v>
      </c>
      <c r="Q149" s="463" t="n">
        <v>4</v>
      </c>
      <c r="R149" s="463" t="n">
        <v>4</v>
      </c>
      <c r="S149" s="463">
        <f>M149*R149</f>
        <v/>
      </c>
      <c r="T149" s="463">
        <f>I3/K3</f>
        <v/>
      </c>
      <c r="U149" s="463" t="n">
        <v>113585.44</v>
      </c>
      <c r="X149" s="463" t="n">
        <v>5958.35</v>
      </c>
      <c r="Y149" s="463">
        <f>U149</f>
        <v/>
      </c>
      <c r="Z149" s="463">
        <f>X149+Y149</f>
        <v/>
      </c>
      <c r="AA149" s="463">
        <f>IF(X149&lt;=15000,X149*AA$5,15000*AA$5)</f>
        <v/>
      </c>
      <c r="AB149" s="463">
        <f>IF(X149&lt;=15000,0,(X149-15000)*AB$5)</f>
        <v/>
      </c>
      <c r="AC149" s="463">
        <f>SUM(AA149:AB149)</f>
        <v/>
      </c>
      <c r="AD149" s="463">
        <f>IF(Z149&lt;=15000,Z149*AD$5,15000*AD$5)</f>
        <v/>
      </c>
      <c r="AE149" s="463">
        <f>IF(Z149&lt;=15000,0,(Z149-15000)*AE$5)</f>
        <v/>
      </c>
      <c r="AF149" s="463">
        <f>SUM(AD149:AE149)</f>
        <v/>
      </c>
      <c r="AG149" s="463">
        <f>SUM(AF149-AC149)</f>
        <v/>
      </c>
      <c r="AH149" s="463">
        <f>IF(X149&gt;3260,IF(X149&gt;9510,(9510-3260)*AH$5,(X149-3260)*AH$5),0)</f>
        <v/>
      </c>
      <c r="AI149" s="463">
        <f>IF(X149&gt;9510,IF(X149&gt;15000,(15000-9510)*AI$5,(X149-9510)*AI$5),0)</f>
        <v/>
      </c>
      <c r="AJ149" s="463">
        <f>IF(X149&gt;15000,IF(X149&gt;20000,(20000-15000)*AJ$5,(X149-15000)*AJ$5),0)</f>
        <v/>
      </c>
      <c r="AK149" s="463">
        <f>IF(X149&gt;20000,IF(X149&gt;25000,(25000-20000)*AK$5,(X149-20000)*AK$5),0)</f>
        <v/>
      </c>
      <c r="AL149" s="463">
        <f>IF(X149&gt;25000,IF(X149&gt;30000,(30000-25000)*AL$5,(X149-25000)*AL$5),0)</f>
        <v/>
      </c>
      <c r="AM149" s="463">
        <f>IF(X149&gt;30000,(X149-30000)*AM$5,0)</f>
        <v/>
      </c>
      <c r="AN149" s="463">
        <f>SUM(AH149:AM149)</f>
        <v/>
      </c>
      <c r="AO149" s="463">
        <f>IF(Z149&gt;3260,IF(Z149&gt;9510,(9510-3260)*AO$5,(Z149-3260)*AO$5),0)</f>
        <v/>
      </c>
      <c r="AP149" s="463">
        <f>IF(Z149&gt;9510,IF(Z149&gt;15000,(15000-9510)*AP$5,(Z149-9510)*AP$5),0)</f>
        <v/>
      </c>
      <c r="AQ149" s="463">
        <f>IF(Z149&gt;15000,IF(Z149&gt;20000,(20000-15000)*AQ$5,(Z149-15000)*AQ$5),0)</f>
        <v/>
      </c>
      <c r="AR149" s="463">
        <f>IF(Z149&gt;20000,IF(Z149&gt;25000,(25000-20000)*AR$5,(Z149-20000)*AR$5),0)</f>
        <v/>
      </c>
      <c r="AS149" s="463">
        <f>IF(Z149&gt;25000,IF(Z149&gt;30000,(30000-25000)*AS$5,(Z149-25000)*AS$5),0)</f>
        <v/>
      </c>
      <c r="AT149" s="463">
        <f>IF(Z149&gt;30000,(Z149-30000)*AT$5,0)</f>
        <v/>
      </c>
      <c r="AU149" s="463">
        <f>SUM(AO149:AT149)</f>
        <v/>
      </c>
      <c r="AV149" s="463">
        <f>AU149-AN149</f>
        <v/>
      </c>
      <c r="AW149" s="463" t="n"/>
      <c r="AX149" s="463">
        <f>Y149-AG149-AV149-AW149</f>
        <v/>
      </c>
      <c r="AY149" t="inlineStr">
        <is>
          <t>TM</t>
        </is>
      </c>
    </row>
    <row r="150" ht="16.5" customHeight="1" s="235">
      <c r="B150" s="460" t="n">
        <v>145</v>
      </c>
      <c r="C150" s="461" t="inlineStr">
        <is>
          <t>0285</t>
        </is>
      </c>
      <c r="D150" s="461" t="inlineStr">
        <is>
          <t>83112329161</t>
        </is>
      </c>
      <c r="E150" s="461" t="inlineStr">
        <is>
          <t>OSMEL IGNACIO FERNÁNDEZ  CAMPILLO</t>
        </is>
      </c>
      <c r="F150" s="461" t="inlineStr">
        <is>
          <t>VI</t>
        </is>
      </c>
      <c r="G150" s="460" t="n">
        <v>191.25</v>
      </c>
      <c r="H150" s="460" t="n">
        <v>5133.14</v>
      </c>
      <c r="I150" s="460" t="n">
        <v>191.25</v>
      </c>
      <c r="J150" s="460" t="n">
        <v>5474.3</v>
      </c>
      <c r="K150" s="460" t="n">
        <v>178.5</v>
      </c>
      <c r="L150" s="460" t="n">
        <v>5579.95</v>
      </c>
      <c r="M150" s="460" t="n">
        <v>5395.8</v>
      </c>
      <c r="N150" s="462" t="n">
        <v>4</v>
      </c>
      <c r="O150" s="462" t="n">
        <v>4</v>
      </c>
      <c r="P150" s="462" t="n">
        <v>4</v>
      </c>
      <c r="Q150" s="463" t="n">
        <v>4</v>
      </c>
      <c r="R150" s="463" t="n">
        <v>4</v>
      </c>
      <c r="S150" s="463">
        <f>M150*R150</f>
        <v/>
      </c>
      <c r="T150" s="463">
        <f>I3/K3</f>
        <v/>
      </c>
      <c r="U150" s="463" t="n">
        <v>100041.12</v>
      </c>
      <c r="X150" s="463" t="n">
        <v>5579.95</v>
      </c>
      <c r="Y150" s="463">
        <f>U150</f>
        <v/>
      </c>
      <c r="Z150" s="463">
        <f>X150+Y150</f>
        <v/>
      </c>
      <c r="AA150" s="463">
        <f>IF(X150&lt;=15000,X150*AA$5,15000*AA$5)</f>
        <v/>
      </c>
      <c r="AB150" s="463">
        <f>IF(X150&lt;=15000,0,(X150-15000)*AB$5)</f>
        <v/>
      </c>
      <c r="AC150" s="463">
        <f>SUM(AA150:AB150)</f>
        <v/>
      </c>
      <c r="AD150" s="463">
        <f>IF(Z150&lt;=15000,Z150*AD$5,15000*AD$5)</f>
        <v/>
      </c>
      <c r="AE150" s="463">
        <f>IF(Z150&lt;=15000,0,(Z150-15000)*AE$5)</f>
        <v/>
      </c>
      <c r="AF150" s="463">
        <f>SUM(AD150:AE150)</f>
        <v/>
      </c>
      <c r="AG150" s="463">
        <f>SUM(AF150-AC150)</f>
        <v/>
      </c>
      <c r="AH150" s="463">
        <f>IF(X150&gt;3260,IF(X150&gt;9510,(9510-3260)*AH$5,(X150-3260)*AH$5),0)</f>
        <v/>
      </c>
      <c r="AI150" s="463">
        <f>IF(X150&gt;9510,IF(X150&gt;15000,(15000-9510)*AI$5,(X150-9510)*AI$5),0)</f>
        <v/>
      </c>
      <c r="AJ150" s="463">
        <f>IF(X150&gt;15000,IF(X150&gt;20000,(20000-15000)*AJ$5,(X150-15000)*AJ$5),0)</f>
        <v/>
      </c>
      <c r="AK150" s="463">
        <f>IF(X150&gt;20000,IF(X150&gt;25000,(25000-20000)*AK$5,(X150-20000)*AK$5),0)</f>
        <v/>
      </c>
      <c r="AL150" s="463">
        <f>IF(X150&gt;25000,IF(X150&gt;30000,(30000-25000)*AL$5,(X150-25000)*AL$5),0)</f>
        <v/>
      </c>
      <c r="AM150" s="463">
        <f>IF(X150&gt;30000,(X150-30000)*AM$5,0)</f>
        <v/>
      </c>
      <c r="AN150" s="463">
        <f>SUM(AH150:AM150)</f>
        <v/>
      </c>
      <c r="AO150" s="463">
        <f>IF(Z150&gt;3260,IF(Z150&gt;9510,(9510-3260)*AO$5,(Z150-3260)*AO$5),0)</f>
        <v/>
      </c>
      <c r="AP150" s="463">
        <f>IF(Z150&gt;9510,IF(Z150&gt;15000,(15000-9510)*AP$5,(Z150-9510)*AP$5),0)</f>
        <v/>
      </c>
      <c r="AQ150" s="463">
        <f>IF(Z150&gt;15000,IF(Z150&gt;20000,(20000-15000)*AQ$5,(Z150-15000)*AQ$5),0)</f>
        <v/>
      </c>
      <c r="AR150" s="463">
        <f>IF(Z150&gt;20000,IF(Z150&gt;25000,(25000-20000)*AR$5,(Z150-20000)*AR$5),0)</f>
        <v/>
      </c>
      <c r="AS150" s="463">
        <f>IF(Z150&gt;25000,IF(Z150&gt;30000,(30000-25000)*AS$5,(Z150-25000)*AS$5),0)</f>
        <v/>
      </c>
      <c r="AT150" s="463">
        <f>IF(Z150&gt;30000,(Z150-30000)*AT$5,0)</f>
        <v/>
      </c>
      <c r="AU150" s="463">
        <f>SUM(AO150:AT150)</f>
        <v/>
      </c>
      <c r="AV150" s="463">
        <f>AU150-AN150</f>
        <v/>
      </c>
      <c r="AW150" s="463" t="n"/>
      <c r="AX150" s="463">
        <f>Y150-AG150-AV150-AW150</f>
        <v/>
      </c>
      <c r="AY150" t="inlineStr">
        <is>
          <t>TM</t>
        </is>
      </c>
    </row>
    <row r="151" ht="16.5" customHeight="1" s="235">
      <c r="B151" s="460" t="n">
        <v>146</v>
      </c>
      <c r="C151" s="461" t="inlineStr">
        <is>
          <t>03124</t>
        </is>
      </c>
      <c r="D151" s="461" t="inlineStr">
        <is>
          <t>64101933586</t>
        </is>
      </c>
      <c r="E151" s="461" t="inlineStr">
        <is>
          <t>LIVIO AVELINO LIMONTA JIMENEZ</t>
        </is>
      </c>
      <c r="F151" s="461" t="inlineStr">
        <is>
          <t>II</t>
        </is>
      </c>
      <c r="G151" s="460" t="n">
        <v>182.5</v>
      </c>
      <c r="H151" s="460" t="n">
        <v>4369.96</v>
      </c>
      <c r="I151" s="460" t="n">
        <v>174.5</v>
      </c>
      <c r="J151" s="460" t="n">
        <v>6686.82</v>
      </c>
      <c r="K151" s="460" t="n">
        <v>127.5</v>
      </c>
      <c r="L151" s="460" t="n">
        <v>3053.34</v>
      </c>
      <c r="M151" s="460" t="n">
        <v>4703.37</v>
      </c>
      <c r="N151" s="462" t="n">
        <v>4</v>
      </c>
      <c r="O151" s="462" t="n">
        <v>4</v>
      </c>
      <c r="P151" s="462" t="n">
        <v>4</v>
      </c>
      <c r="Q151" s="463" t="n">
        <v>4</v>
      </c>
      <c r="R151" s="463" t="n">
        <v>4</v>
      </c>
      <c r="S151" s="463">
        <f>M151*R151</f>
        <v/>
      </c>
      <c r="T151" s="463">
        <f>I3/K3</f>
        <v/>
      </c>
      <c r="U151" s="463" t="n">
        <v>87203.2</v>
      </c>
      <c r="X151" s="463" t="n">
        <v>3053.34</v>
      </c>
      <c r="Y151" s="463">
        <f>U151</f>
        <v/>
      </c>
      <c r="Z151" s="463">
        <f>X151+Y151</f>
        <v/>
      </c>
      <c r="AA151" s="463">
        <f>IF(X151&lt;=15000,X151*AA$5,15000*AA$5)</f>
        <v/>
      </c>
      <c r="AB151" s="463">
        <f>IF(X151&lt;=15000,0,(X151-15000)*AB$5)</f>
        <v/>
      </c>
      <c r="AC151" s="463">
        <f>SUM(AA151:AB151)</f>
        <v/>
      </c>
      <c r="AD151" s="463">
        <f>IF(Z151&lt;=15000,Z151*AD$5,15000*AD$5)</f>
        <v/>
      </c>
      <c r="AE151" s="463">
        <f>IF(Z151&lt;=15000,0,(Z151-15000)*AE$5)</f>
        <v/>
      </c>
      <c r="AF151" s="463">
        <f>SUM(AD151:AE151)</f>
        <v/>
      </c>
      <c r="AG151" s="463">
        <f>SUM(AF151-AC151)</f>
        <v/>
      </c>
      <c r="AH151" s="463">
        <f>IF(X151&gt;3260,IF(X151&gt;9510,(9510-3260)*AH$5,(X151-3260)*AH$5),0)</f>
        <v/>
      </c>
      <c r="AI151" s="463">
        <f>IF(X151&gt;9510,IF(X151&gt;15000,(15000-9510)*AI$5,(X151-9510)*AI$5),0)</f>
        <v/>
      </c>
      <c r="AJ151" s="463">
        <f>IF(X151&gt;15000,IF(X151&gt;20000,(20000-15000)*AJ$5,(X151-15000)*AJ$5),0)</f>
        <v/>
      </c>
      <c r="AK151" s="463">
        <f>IF(X151&gt;20000,IF(X151&gt;25000,(25000-20000)*AK$5,(X151-20000)*AK$5),0)</f>
        <v/>
      </c>
      <c r="AL151" s="463">
        <f>IF(X151&gt;25000,IF(X151&gt;30000,(30000-25000)*AL$5,(X151-25000)*AL$5),0)</f>
        <v/>
      </c>
      <c r="AM151" s="463">
        <f>IF(X151&gt;30000,(X151-30000)*AM$5,0)</f>
        <v/>
      </c>
      <c r="AN151" s="463">
        <f>SUM(AH151:AM151)</f>
        <v/>
      </c>
      <c r="AO151" s="463">
        <f>IF(Z151&gt;3260,IF(Z151&gt;9510,(9510-3260)*AO$5,(Z151-3260)*AO$5),0)</f>
        <v/>
      </c>
      <c r="AP151" s="463">
        <f>IF(Z151&gt;9510,IF(Z151&gt;15000,(15000-9510)*AP$5,(Z151-9510)*AP$5),0)</f>
        <v/>
      </c>
      <c r="AQ151" s="463">
        <f>IF(Z151&gt;15000,IF(Z151&gt;20000,(20000-15000)*AQ$5,(Z151-15000)*AQ$5),0)</f>
        <v/>
      </c>
      <c r="AR151" s="463">
        <f>IF(Z151&gt;20000,IF(Z151&gt;25000,(25000-20000)*AR$5,(Z151-20000)*AR$5),0)</f>
        <v/>
      </c>
      <c r="AS151" s="463">
        <f>IF(Z151&gt;25000,IF(Z151&gt;30000,(30000-25000)*AS$5,(Z151-25000)*AS$5),0)</f>
        <v/>
      </c>
      <c r="AT151" s="463">
        <f>IF(Z151&gt;30000,(Z151-30000)*AT$5,0)</f>
        <v/>
      </c>
      <c r="AU151" s="463">
        <f>SUM(AO151:AT151)</f>
        <v/>
      </c>
      <c r="AV151" s="463">
        <f>AU151-AN151</f>
        <v/>
      </c>
      <c r="AW151" s="463" t="n"/>
      <c r="AX151" s="463">
        <f>Y151-AG151-AV151-AW151</f>
        <v/>
      </c>
      <c r="AY151" t="inlineStr">
        <is>
          <t>TM</t>
        </is>
      </c>
    </row>
    <row r="152" ht="16.5" customHeight="1" s="235">
      <c r="B152" s="460" t="n">
        <v>147</v>
      </c>
      <c r="C152" s="461" t="inlineStr">
        <is>
          <t>03126</t>
        </is>
      </c>
      <c r="D152" s="461" t="inlineStr">
        <is>
          <t>01061766707</t>
        </is>
      </c>
      <c r="E152" s="461" t="inlineStr">
        <is>
          <t>YAN LUIS MARTINEZ GONZALEZ</t>
        </is>
      </c>
      <c r="F152" s="461" t="inlineStr">
        <is>
          <t>II</t>
        </is>
      </c>
      <c r="G152" s="460" t="n">
        <v>194</v>
      </c>
      <c r="H152" s="460" t="n">
        <v>5598.11</v>
      </c>
      <c r="I152" s="460" t="n">
        <v>199.5</v>
      </c>
      <c r="J152" s="460" t="n">
        <v>4864.37</v>
      </c>
      <c r="K152" s="460" t="n">
        <v>127.5</v>
      </c>
      <c r="L152" s="460" t="n">
        <v>4175.79</v>
      </c>
      <c r="M152" s="460" t="n">
        <v>4879.42</v>
      </c>
      <c r="N152" s="462" t="n">
        <v>3</v>
      </c>
      <c r="O152" s="462" t="n">
        <v>4</v>
      </c>
      <c r="P152" s="462" t="n">
        <v>4</v>
      </c>
      <c r="Q152" s="463" t="n">
        <v>3.666666666666667</v>
      </c>
      <c r="R152" s="463" t="n">
        <v>3.666666666666667</v>
      </c>
      <c r="S152" s="463">
        <f>M152*R152</f>
        <v/>
      </c>
      <c r="T152" s="463">
        <f>I3/K3</f>
        <v/>
      </c>
      <c r="U152" s="463" t="n">
        <v>82928.33</v>
      </c>
      <c r="X152" s="463" t="n">
        <v>2953.84</v>
      </c>
      <c r="Y152" s="463">
        <f>U152</f>
        <v/>
      </c>
      <c r="Z152" s="463">
        <f>X152+Y152</f>
        <v/>
      </c>
      <c r="AA152" s="463">
        <f>IF(X152&lt;=15000,X152*AA$5,15000*AA$5)</f>
        <v/>
      </c>
      <c r="AB152" s="463">
        <f>IF(X152&lt;=15000,0,(X152-15000)*AB$5)</f>
        <v/>
      </c>
      <c r="AC152" s="463">
        <f>SUM(AA152:AB152)</f>
        <v/>
      </c>
      <c r="AD152" s="463">
        <f>IF(Z152&lt;=15000,Z152*AD$5,15000*AD$5)</f>
        <v/>
      </c>
      <c r="AE152" s="463">
        <f>IF(Z152&lt;=15000,0,(Z152-15000)*AE$5)</f>
        <v/>
      </c>
      <c r="AF152" s="463">
        <f>SUM(AD152:AE152)</f>
        <v/>
      </c>
      <c r="AG152" s="463">
        <f>SUM(AF152-AC152)</f>
        <v/>
      </c>
      <c r="AH152" s="463">
        <f>IF(X152&gt;3260,IF(X152&gt;9510,(9510-3260)*AH$5,(X152-3260)*AH$5),0)</f>
        <v/>
      </c>
      <c r="AI152" s="463">
        <f>IF(X152&gt;9510,IF(X152&gt;15000,(15000-9510)*AI$5,(X152-9510)*AI$5),0)</f>
        <v/>
      </c>
      <c r="AJ152" s="463">
        <f>IF(X152&gt;15000,IF(X152&gt;20000,(20000-15000)*AJ$5,(X152-15000)*AJ$5),0)</f>
        <v/>
      </c>
      <c r="AK152" s="463">
        <f>IF(X152&gt;20000,IF(X152&gt;25000,(25000-20000)*AK$5,(X152-20000)*AK$5),0)</f>
        <v/>
      </c>
      <c r="AL152" s="463">
        <f>IF(X152&gt;25000,IF(X152&gt;30000,(30000-25000)*AL$5,(X152-25000)*AL$5),0)</f>
        <v/>
      </c>
      <c r="AM152" s="463">
        <f>IF(X152&gt;30000,(X152-30000)*AM$5,0)</f>
        <v/>
      </c>
      <c r="AN152" s="463">
        <f>SUM(AH152:AM152)</f>
        <v/>
      </c>
      <c r="AO152" s="463">
        <f>IF(Z152&gt;3260,IF(Z152&gt;9510,(9510-3260)*AO$5,(Z152-3260)*AO$5),0)</f>
        <v/>
      </c>
      <c r="AP152" s="463">
        <f>IF(Z152&gt;9510,IF(Z152&gt;15000,(15000-9510)*AP$5,(Z152-9510)*AP$5),0)</f>
        <v/>
      </c>
      <c r="AQ152" s="463">
        <f>IF(Z152&gt;15000,IF(Z152&gt;20000,(20000-15000)*AQ$5,(Z152-15000)*AQ$5),0)</f>
        <v/>
      </c>
      <c r="AR152" s="463">
        <f>IF(Z152&gt;20000,IF(Z152&gt;25000,(25000-20000)*AR$5,(Z152-20000)*AR$5),0)</f>
        <v/>
      </c>
      <c r="AS152" s="463">
        <f>IF(Z152&gt;25000,IF(Z152&gt;30000,(30000-25000)*AS$5,(Z152-25000)*AS$5),0)</f>
        <v/>
      </c>
      <c r="AT152" s="463">
        <f>IF(Z152&gt;30000,(Z152-30000)*AT$5,0)</f>
        <v/>
      </c>
      <c r="AU152" s="463">
        <f>SUM(AO152:AT152)</f>
        <v/>
      </c>
      <c r="AV152" s="463">
        <f>AU152-AN152</f>
        <v/>
      </c>
      <c r="AW152" s="463" t="n"/>
      <c r="AX152" s="463">
        <f>Y152-AG152-AV152-AW152</f>
        <v/>
      </c>
      <c r="AY152" t="inlineStr">
        <is>
          <t>TM</t>
        </is>
      </c>
    </row>
    <row r="153" ht="16.5" customHeight="1" s="235">
      <c r="B153" s="460" t="n">
        <v>148</v>
      </c>
      <c r="C153" s="461" t="inlineStr">
        <is>
          <t>03170</t>
        </is>
      </c>
      <c r="D153" s="461" t="inlineStr">
        <is>
          <t>89062721146</t>
        </is>
      </c>
      <c r="E153" s="461" t="inlineStr">
        <is>
          <t>YAZMANY ANTONIO COTILLA HERNANDEZ</t>
        </is>
      </c>
      <c r="F153" s="461" t="inlineStr">
        <is>
          <t>II</t>
        </is>
      </c>
      <c r="G153" s="460" t="n">
        <v>0</v>
      </c>
      <c r="H153" s="460" t="n">
        <v>0</v>
      </c>
      <c r="I153" s="460" t="n">
        <v>25.5</v>
      </c>
      <c r="J153" s="460" t="n">
        <v>590.77</v>
      </c>
      <c r="K153" s="460" t="n">
        <v>204</v>
      </c>
      <c r="L153" s="460" t="n">
        <v>4726.14</v>
      </c>
      <c r="M153" s="460" t="n">
        <v>1772.3</v>
      </c>
      <c r="N153" s="462" t="n">
        <v>0</v>
      </c>
      <c r="O153" s="462" t="n">
        <v>4</v>
      </c>
      <c r="P153" s="462" t="n">
        <v>4</v>
      </c>
      <c r="Q153" s="463" t="n">
        <v>4</v>
      </c>
      <c r="R153" s="463" t="n">
        <v>4</v>
      </c>
      <c r="S153" s="463">
        <f>M153*R153</f>
        <v/>
      </c>
      <c r="T153" s="463">
        <f>I3/K3</f>
        <v/>
      </c>
      <c r="U153" s="463" t="n">
        <v>32859.5</v>
      </c>
      <c r="X153" s="463" t="n">
        <v>4726.14</v>
      </c>
      <c r="Y153" s="463">
        <f>U153</f>
        <v/>
      </c>
      <c r="Z153" s="463">
        <f>X153+Y153</f>
        <v/>
      </c>
      <c r="AA153" s="463">
        <f>IF(X153&lt;=15000,X153*AA$5,15000*AA$5)</f>
        <v/>
      </c>
      <c r="AB153" s="463">
        <f>IF(X153&lt;=15000,0,(X153-15000)*AB$5)</f>
        <v/>
      </c>
      <c r="AC153" s="463">
        <f>SUM(AA153:AB153)</f>
        <v/>
      </c>
      <c r="AD153" s="463">
        <f>IF(Z153&lt;=15000,Z153*AD$5,15000*AD$5)</f>
        <v/>
      </c>
      <c r="AE153" s="463">
        <f>IF(Z153&lt;=15000,0,(Z153-15000)*AE$5)</f>
        <v/>
      </c>
      <c r="AF153" s="463">
        <f>SUM(AD153:AE153)</f>
        <v/>
      </c>
      <c r="AG153" s="463">
        <f>SUM(AF153-AC153)</f>
        <v/>
      </c>
      <c r="AH153" s="463">
        <f>IF(X153&gt;3260,IF(X153&gt;9510,(9510-3260)*AH$5,(X153-3260)*AH$5),0)</f>
        <v/>
      </c>
      <c r="AI153" s="463">
        <f>IF(X153&gt;9510,IF(X153&gt;15000,(15000-9510)*AI$5,(X153-9510)*AI$5),0)</f>
        <v/>
      </c>
      <c r="AJ153" s="463">
        <f>IF(X153&gt;15000,IF(X153&gt;20000,(20000-15000)*AJ$5,(X153-15000)*AJ$5),0)</f>
        <v/>
      </c>
      <c r="AK153" s="463">
        <f>IF(X153&gt;20000,IF(X153&gt;25000,(25000-20000)*AK$5,(X153-20000)*AK$5),0)</f>
        <v/>
      </c>
      <c r="AL153" s="463">
        <f>IF(X153&gt;25000,IF(X153&gt;30000,(30000-25000)*AL$5,(X153-25000)*AL$5),0)</f>
        <v/>
      </c>
      <c r="AM153" s="463">
        <f>IF(X153&gt;30000,(X153-30000)*AM$5,0)</f>
        <v/>
      </c>
      <c r="AN153" s="463">
        <f>SUM(AH153:AM153)</f>
        <v/>
      </c>
      <c r="AO153" s="463">
        <f>IF(Z153&gt;3260,IF(Z153&gt;9510,(9510-3260)*AO$5,(Z153-3260)*AO$5),0)</f>
        <v/>
      </c>
      <c r="AP153" s="463">
        <f>IF(Z153&gt;9510,IF(Z153&gt;15000,(15000-9510)*AP$5,(Z153-9510)*AP$5),0)</f>
        <v/>
      </c>
      <c r="AQ153" s="463">
        <f>IF(Z153&gt;15000,IF(Z153&gt;20000,(20000-15000)*AQ$5,(Z153-15000)*AQ$5),0)</f>
        <v/>
      </c>
      <c r="AR153" s="463">
        <f>IF(Z153&gt;20000,IF(Z153&gt;25000,(25000-20000)*AR$5,(Z153-20000)*AR$5),0)</f>
        <v/>
      </c>
      <c r="AS153" s="463">
        <f>IF(Z153&gt;25000,IF(Z153&gt;30000,(30000-25000)*AS$5,(Z153-25000)*AS$5),0)</f>
        <v/>
      </c>
      <c r="AT153" s="463">
        <f>IF(Z153&gt;30000,(Z153-30000)*AT$5,0)</f>
        <v/>
      </c>
      <c r="AU153" s="463">
        <f>SUM(AO153:AT153)</f>
        <v/>
      </c>
      <c r="AV153" s="463">
        <f>AU153-AN153</f>
        <v/>
      </c>
      <c r="AW153" s="463" t="n"/>
      <c r="AX153" s="463">
        <f>Y153-AG153-AV153-AW153</f>
        <v/>
      </c>
      <c r="AY153" t="inlineStr">
        <is>
          <t>TM</t>
        </is>
      </c>
    </row>
    <row r="154" ht="16.5" customHeight="1" s="235">
      <c r="B154" s="460" t="n">
        <v>149</v>
      </c>
      <c r="C154" s="461" t="inlineStr">
        <is>
          <t>0392</t>
        </is>
      </c>
      <c r="D154" s="461" t="inlineStr">
        <is>
          <t>71070826900</t>
        </is>
      </c>
      <c r="E154" s="461" t="inlineStr">
        <is>
          <t>MAXIMO MENDEZ MOLINA</t>
        </is>
      </c>
      <c r="F154" s="461" t="inlineStr">
        <is>
          <t>II</t>
        </is>
      </c>
      <c r="G154" s="460" t="n">
        <v>89.25</v>
      </c>
      <c r="H154" s="460" t="n">
        <v>4214.09</v>
      </c>
      <c r="I154" s="460" t="n">
        <v>191.25</v>
      </c>
      <c r="J154" s="460" t="n">
        <v>4550.16</v>
      </c>
      <c r="K154" s="460" t="n">
        <v>195.25</v>
      </c>
      <c r="L154" s="460" t="n">
        <v>4675.3</v>
      </c>
      <c r="M154" s="460" t="n">
        <v>4479.85</v>
      </c>
      <c r="N154" s="462" t="n">
        <v>4</v>
      </c>
      <c r="O154" s="462" t="n">
        <v>4</v>
      </c>
      <c r="P154" s="462" t="n">
        <v>4</v>
      </c>
      <c r="Q154" s="463" t="n">
        <v>4</v>
      </c>
      <c r="R154" s="463" t="n">
        <v>4</v>
      </c>
      <c r="S154" s="463">
        <f>M154*R154</f>
        <v/>
      </c>
      <c r="T154" s="463">
        <f>I3/K3</f>
        <v/>
      </c>
      <c r="U154" s="463" t="n">
        <v>83058.95</v>
      </c>
      <c r="X154" s="463" t="n">
        <v>4675.3</v>
      </c>
      <c r="Y154" s="463">
        <f>U154</f>
        <v/>
      </c>
      <c r="Z154" s="463">
        <f>X154+Y154</f>
        <v/>
      </c>
      <c r="AA154" s="463">
        <f>IF(X154&lt;=15000,X154*AA$5,15000*AA$5)</f>
        <v/>
      </c>
      <c r="AB154" s="463">
        <f>IF(X154&lt;=15000,0,(X154-15000)*AB$5)</f>
        <v/>
      </c>
      <c r="AC154" s="463">
        <f>SUM(AA154:AB154)</f>
        <v/>
      </c>
      <c r="AD154" s="463">
        <f>IF(Z154&lt;=15000,Z154*AD$5,15000*AD$5)</f>
        <v/>
      </c>
      <c r="AE154" s="463">
        <f>IF(Z154&lt;=15000,0,(Z154-15000)*AE$5)</f>
        <v/>
      </c>
      <c r="AF154" s="463">
        <f>SUM(AD154:AE154)</f>
        <v/>
      </c>
      <c r="AG154" s="463">
        <f>SUM(AF154-AC154)</f>
        <v/>
      </c>
      <c r="AH154" s="463">
        <f>IF(X154&gt;3260,IF(X154&gt;9510,(9510-3260)*AH$5,(X154-3260)*AH$5),0)</f>
        <v/>
      </c>
      <c r="AI154" s="463">
        <f>IF(X154&gt;9510,IF(X154&gt;15000,(15000-9510)*AI$5,(X154-9510)*AI$5),0)</f>
        <v/>
      </c>
      <c r="AJ154" s="463">
        <f>IF(X154&gt;15000,IF(X154&gt;20000,(20000-15000)*AJ$5,(X154-15000)*AJ$5),0)</f>
        <v/>
      </c>
      <c r="AK154" s="463">
        <f>IF(X154&gt;20000,IF(X154&gt;25000,(25000-20000)*AK$5,(X154-20000)*AK$5),0)</f>
        <v/>
      </c>
      <c r="AL154" s="463">
        <f>IF(X154&gt;25000,IF(X154&gt;30000,(30000-25000)*AL$5,(X154-25000)*AL$5),0)</f>
        <v/>
      </c>
      <c r="AM154" s="463">
        <f>IF(X154&gt;30000,(X154-30000)*AM$5,0)</f>
        <v/>
      </c>
      <c r="AN154" s="463">
        <f>SUM(AH154:AM154)</f>
        <v/>
      </c>
      <c r="AO154" s="463">
        <f>IF(Z154&gt;3260,IF(Z154&gt;9510,(9510-3260)*AO$5,(Z154-3260)*AO$5),0)</f>
        <v/>
      </c>
      <c r="AP154" s="463">
        <f>IF(Z154&gt;9510,IF(Z154&gt;15000,(15000-9510)*AP$5,(Z154-9510)*AP$5),0)</f>
        <v/>
      </c>
      <c r="AQ154" s="463">
        <f>IF(Z154&gt;15000,IF(Z154&gt;20000,(20000-15000)*AQ$5,(Z154-15000)*AQ$5),0)</f>
        <v/>
      </c>
      <c r="AR154" s="463">
        <f>IF(Z154&gt;20000,IF(Z154&gt;25000,(25000-20000)*AR$5,(Z154-20000)*AR$5),0)</f>
        <v/>
      </c>
      <c r="AS154" s="463">
        <f>IF(Z154&gt;25000,IF(Z154&gt;30000,(30000-25000)*AS$5,(Z154-25000)*AS$5),0)</f>
        <v/>
      </c>
      <c r="AT154" s="463">
        <f>IF(Z154&gt;30000,(Z154-30000)*AT$5,0)</f>
        <v/>
      </c>
      <c r="AU154" s="463">
        <f>SUM(AO154:AT154)</f>
        <v/>
      </c>
      <c r="AV154" s="463">
        <f>AU154-AN154</f>
        <v/>
      </c>
      <c r="AW154" s="463" t="n"/>
      <c r="AX154" s="463">
        <f>Y154-AG154-AV154-AW154</f>
        <v/>
      </c>
      <c r="AY154" t="inlineStr">
        <is>
          <t>TM</t>
        </is>
      </c>
    </row>
    <row r="155" ht="16.5" customHeight="1" s="235">
      <c r="B155" s="460" t="n">
        <v>150</v>
      </c>
      <c r="C155" s="461" t="inlineStr">
        <is>
          <t>0140</t>
        </is>
      </c>
      <c r="D155" s="461" t="inlineStr">
        <is>
          <t>76091009576</t>
        </is>
      </c>
      <c r="E155" s="461" t="inlineStr">
        <is>
          <t>ANAEVI MARTÍNEZ  RAMOS</t>
        </is>
      </c>
      <c r="F155" s="461" t="inlineStr">
        <is>
          <t>VI</t>
        </is>
      </c>
      <c r="G155" s="460" t="n">
        <v>140.25</v>
      </c>
      <c r="H155" s="460" t="n">
        <v>5598</v>
      </c>
      <c r="I155" s="460" t="n">
        <v>191.25</v>
      </c>
      <c r="J155" s="460" t="n">
        <v>6330.54</v>
      </c>
      <c r="K155" s="460" t="n">
        <v>204</v>
      </c>
      <c r="L155" s="460" t="n">
        <v>6331.6</v>
      </c>
      <c r="M155" s="460" t="n">
        <v>6086.71</v>
      </c>
      <c r="N155" s="462" t="n">
        <v>4</v>
      </c>
      <c r="O155" s="462" t="n">
        <v>4</v>
      </c>
      <c r="P155" s="462" t="n">
        <v>4</v>
      </c>
      <c r="Q155" s="463" t="n">
        <v>4</v>
      </c>
      <c r="R155" s="463" t="n">
        <v>4</v>
      </c>
      <c r="S155" s="463">
        <f>M155*R155</f>
        <v/>
      </c>
      <c r="T155" s="463">
        <f>I3/K3</f>
        <v/>
      </c>
      <c r="U155" s="463" t="n">
        <v>112851.11</v>
      </c>
      <c r="X155" s="463" t="n">
        <v>6331.6</v>
      </c>
      <c r="Y155" s="463">
        <f>U155</f>
        <v/>
      </c>
      <c r="Z155" s="463">
        <f>X155+Y155</f>
        <v/>
      </c>
      <c r="AA155" s="463">
        <f>IF(X155&lt;=15000,X155*AA$5,15000*AA$5)</f>
        <v/>
      </c>
      <c r="AB155" s="463">
        <f>IF(X155&lt;=15000,0,(X155-15000)*AB$5)</f>
        <v/>
      </c>
      <c r="AC155" s="463">
        <f>SUM(AA155:AB155)</f>
        <v/>
      </c>
      <c r="AD155" s="463">
        <f>IF(Z155&lt;=15000,Z155*AD$5,15000*AD$5)</f>
        <v/>
      </c>
      <c r="AE155" s="463">
        <f>IF(Z155&lt;=15000,0,(Z155-15000)*AE$5)</f>
        <v/>
      </c>
      <c r="AF155" s="463">
        <f>SUM(AD155:AE155)</f>
        <v/>
      </c>
      <c r="AG155" s="463">
        <f>SUM(AF155-AC155)</f>
        <v/>
      </c>
      <c r="AH155" s="463">
        <f>IF(X155&gt;3260,IF(X155&gt;9510,(9510-3260)*AH$5,(X155-3260)*AH$5),0)</f>
        <v/>
      </c>
      <c r="AI155" s="463">
        <f>IF(X155&gt;9510,IF(X155&gt;15000,(15000-9510)*AI$5,(X155-9510)*AI$5),0)</f>
        <v/>
      </c>
      <c r="AJ155" s="463">
        <f>IF(X155&gt;15000,IF(X155&gt;20000,(20000-15000)*AJ$5,(X155-15000)*AJ$5),0)</f>
        <v/>
      </c>
      <c r="AK155" s="463">
        <f>IF(X155&gt;20000,IF(X155&gt;25000,(25000-20000)*AK$5,(X155-20000)*AK$5),0)</f>
        <v/>
      </c>
      <c r="AL155" s="463">
        <f>IF(X155&gt;25000,IF(X155&gt;30000,(30000-25000)*AL$5,(X155-25000)*AL$5),0)</f>
        <v/>
      </c>
      <c r="AM155" s="463">
        <f>IF(X155&gt;30000,(X155-30000)*AM$5,0)</f>
        <v/>
      </c>
      <c r="AN155" s="463">
        <f>SUM(AH155:AM155)</f>
        <v/>
      </c>
      <c r="AO155" s="463">
        <f>IF(Z155&gt;3260,IF(Z155&gt;9510,(9510-3260)*AO$5,(Z155-3260)*AO$5),0)</f>
        <v/>
      </c>
      <c r="AP155" s="463">
        <f>IF(Z155&gt;9510,IF(Z155&gt;15000,(15000-9510)*AP$5,(Z155-9510)*AP$5),0)</f>
        <v/>
      </c>
      <c r="AQ155" s="463">
        <f>IF(Z155&gt;15000,IF(Z155&gt;20000,(20000-15000)*AQ$5,(Z155-15000)*AQ$5),0)</f>
        <v/>
      </c>
      <c r="AR155" s="463">
        <f>IF(Z155&gt;20000,IF(Z155&gt;25000,(25000-20000)*AR$5,(Z155-20000)*AR$5),0)</f>
        <v/>
      </c>
      <c r="AS155" s="463">
        <f>IF(Z155&gt;25000,IF(Z155&gt;30000,(30000-25000)*AS$5,(Z155-25000)*AS$5),0)</f>
        <v/>
      </c>
      <c r="AT155" s="463">
        <f>IF(Z155&gt;30000,(Z155-30000)*AT$5,0)</f>
        <v/>
      </c>
      <c r="AU155" s="463">
        <f>SUM(AO155:AT155)</f>
        <v/>
      </c>
      <c r="AV155" s="463">
        <f>AU155-AN155</f>
        <v/>
      </c>
      <c r="AW155" s="463" t="n"/>
      <c r="AX155" s="463">
        <f>Y155-AG155-AV155-AW155</f>
        <v/>
      </c>
      <c r="AY155" t="inlineStr">
        <is>
          <t>TM</t>
        </is>
      </c>
    </row>
    <row r="156" ht="16.5" customHeight="1" s="235">
      <c r="B156" s="460" t="n">
        <v>151</v>
      </c>
      <c r="C156" s="461" t="inlineStr">
        <is>
          <t>0137</t>
        </is>
      </c>
      <c r="D156" s="461" t="inlineStr">
        <is>
          <t>76022001852</t>
        </is>
      </c>
      <c r="E156" s="461" t="inlineStr">
        <is>
          <t>KENIA AMINTA DELGADO  RODRÍGUEZ</t>
        </is>
      </c>
      <c r="F156" s="461" t="inlineStr">
        <is>
          <t>VI</t>
        </is>
      </c>
      <c r="G156" s="460" t="n">
        <v>153</v>
      </c>
      <c r="H156" s="460" t="n">
        <v>5919.68</v>
      </c>
      <c r="I156" s="460" t="n">
        <v>204</v>
      </c>
      <c r="J156" s="460" t="n">
        <v>6331.6</v>
      </c>
      <c r="K156" s="460" t="n">
        <v>178.5</v>
      </c>
      <c r="L156" s="460" t="n">
        <v>5540.15</v>
      </c>
      <c r="M156" s="460" t="n">
        <v>5930.48</v>
      </c>
      <c r="N156" s="462" t="n">
        <v>4</v>
      </c>
      <c r="O156" s="462" t="n">
        <v>4</v>
      </c>
      <c r="P156" s="462" t="n">
        <v>4</v>
      </c>
      <c r="Q156" s="463" t="n">
        <v>4</v>
      </c>
      <c r="R156" s="463" t="n">
        <v>4</v>
      </c>
      <c r="S156" s="463">
        <f>M156*R156</f>
        <v/>
      </c>
      <c r="T156" s="463">
        <f>I3/K3</f>
        <v/>
      </c>
      <c r="U156" s="463" t="n">
        <v>109954.39</v>
      </c>
      <c r="X156" s="463" t="n">
        <v>5540.15</v>
      </c>
      <c r="Y156" s="463">
        <f>U156</f>
        <v/>
      </c>
      <c r="Z156" s="463">
        <f>X156+Y156</f>
        <v/>
      </c>
      <c r="AA156" s="463">
        <f>IF(X156&lt;=15000,X156*AA$5,15000*AA$5)</f>
        <v/>
      </c>
      <c r="AB156" s="463">
        <f>IF(X156&lt;=15000,0,(X156-15000)*AB$5)</f>
        <v/>
      </c>
      <c r="AC156" s="463">
        <f>SUM(AA156:AB156)</f>
        <v/>
      </c>
      <c r="AD156" s="463">
        <f>IF(Z156&lt;=15000,Z156*AD$5,15000*AD$5)</f>
        <v/>
      </c>
      <c r="AE156" s="463">
        <f>IF(Z156&lt;=15000,0,(Z156-15000)*AE$5)</f>
        <v/>
      </c>
      <c r="AF156" s="463">
        <f>SUM(AD156:AE156)</f>
        <v/>
      </c>
      <c r="AG156" s="463">
        <f>SUM(AF156-AC156)</f>
        <v/>
      </c>
      <c r="AH156" s="463">
        <f>IF(X156&gt;3260,IF(X156&gt;9510,(9510-3260)*AH$5,(X156-3260)*AH$5),0)</f>
        <v/>
      </c>
      <c r="AI156" s="463">
        <f>IF(X156&gt;9510,IF(X156&gt;15000,(15000-9510)*AI$5,(X156-9510)*AI$5),0)</f>
        <v/>
      </c>
      <c r="AJ156" s="463">
        <f>IF(X156&gt;15000,IF(X156&gt;20000,(20000-15000)*AJ$5,(X156-15000)*AJ$5),0)</f>
        <v/>
      </c>
      <c r="AK156" s="463">
        <f>IF(X156&gt;20000,IF(X156&gt;25000,(25000-20000)*AK$5,(X156-20000)*AK$5),0)</f>
        <v/>
      </c>
      <c r="AL156" s="463">
        <f>IF(X156&gt;25000,IF(X156&gt;30000,(30000-25000)*AL$5,(X156-25000)*AL$5),0)</f>
        <v/>
      </c>
      <c r="AM156" s="463">
        <f>IF(X156&gt;30000,(X156-30000)*AM$5,0)</f>
        <v/>
      </c>
      <c r="AN156" s="463">
        <f>SUM(AH156:AM156)</f>
        <v/>
      </c>
      <c r="AO156" s="463">
        <f>IF(Z156&gt;3260,IF(Z156&gt;9510,(9510-3260)*AO$5,(Z156-3260)*AO$5),0)</f>
        <v/>
      </c>
      <c r="AP156" s="463">
        <f>IF(Z156&gt;9510,IF(Z156&gt;15000,(15000-9510)*AP$5,(Z156-9510)*AP$5),0)</f>
        <v/>
      </c>
      <c r="AQ156" s="463">
        <f>IF(Z156&gt;15000,IF(Z156&gt;20000,(20000-15000)*AQ$5,(Z156-15000)*AQ$5),0)</f>
        <v/>
      </c>
      <c r="AR156" s="463">
        <f>IF(Z156&gt;20000,IF(Z156&gt;25000,(25000-20000)*AR$5,(Z156-20000)*AR$5),0)</f>
        <v/>
      </c>
      <c r="AS156" s="463">
        <f>IF(Z156&gt;25000,IF(Z156&gt;30000,(30000-25000)*AS$5,(Z156-25000)*AS$5),0)</f>
        <v/>
      </c>
      <c r="AT156" s="463">
        <f>IF(Z156&gt;30000,(Z156-30000)*AT$5,0)</f>
        <v/>
      </c>
      <c r="AU156" s="463">
        <f>SUM(AO156:AT156)</f>
        <v/>
      </c>
      <c r="AV156" s="463">
        <f>AU156-AN156</f>
        <v/>
      </c>
      <c r="AW156" s="463" t="n"/>
      <c r="AX156" s="463">
        <f>Y156-AG156-AV156-AW156</f>
        <v/>
      </c>
      <c r="AY156" t="inlineStr">
        <is>
          <t>TM</t>
        </is>
      </c>
    </row>
    <row r="157" ht="16.5" customFormat="1" customHeight="1" s="301">
      <c r="B157" s="460" t="n">
        <v>152</v>
      </c>
      <c r="C157" s="461" t="inlineStr">
        <is>
          <t>0142</t>
        </is>
      </c>
      <c r="D157" s="461" t="inlineStr">
        <is>
          <t>77011307082</t>
        </is>
      </c>
      <c r="E157" s="461" t="inlineStr">
        <is>
          <t>ALAIN GARCÍA  JEREZ</t>
        </is>
      </c>
      <c r="F157" s="461" t="inlineStr">
        <is>
          <t>VI</t>
        </is>
      </c>
      <c r="G157" s="460" t="n">
        <v>191.25</v>
      </c>
      <c r="H157" s="460" t="n">
        <v>7397.74</v>
      </c>
      <c r="I157" s="460" t="n">
        <v>140.25</v>
      </c>
      <c r="J157" s="460" t="n">
        <v>5967.7</v>
      </c>
      <c r="K157" s="460" t="n">
        <v>153</v>
      </c>
      <c r="L157" s="460" t="n">
        <v>4748.7</v>
      </c>
      <c r="M157" s="460" t="n">
        <v>6038.05</v>
      </c>
      <c r="N157" s="462" t="n">
        <v>4</v>
      </c>
      <c r="O157" s="462" t="n">
        <v>4</v>
      </c>
      <c r="P157" s="462" t="n">
        <v>4</v>
      </c>
      <c r="Q157" s="463" t="n">
        <v>4</v>
      </c>
      <c r="R157" s="463" t="n">
        <v>4</v>
      </c>
      <c r="S157" s="463">
        <f>M157*R157</f>
        <v/>
      </c>
      <c r="T157" s="463">
        <f>I3/K3</f>
        <v/>
      </c>
      <c r="U157" s="463" t="n">
        <v>111948.8</v>
      </c>
      <c r="X157" s="463" t="n">
        <v>4748.7</v>
      </c>
      <c r="Y157" s="463">
        <f>U157</f>
        <v/>
      </c>
      <c r="Z157" s="463">
        <f>X157+Y157</f>
        <v/>
      </c>
      <c r="AA157" s="463">
        <f>IF(X157&lt;=15000,X157*AA$5,15000*AA$5)</f>
        <v/>
      </c>
      <c r="AB157" s="463">
        <f>IF(X157&lt;=15000,0,(X157-15000)*AB$5)</f>
        <v/>
      </c>
      <c r="AC157" s="463">
        <f>SUM(AA157:AB157)</f>
        <v/>
      </c>
      <c r="AD157" s="463">
        <f>IF(Z157&lt;=15000,Z157*AD$5,15000*AD$5)</f>
        <v/>
      </c>
      <c r="AE157" s="463">
        <f>IF(Z157&lt;=15000,0,(Z157-15000)*AE$5)</f>
        <v/>
      </c>
      <c r="AF157" s="463">
        <f>SUM(AD157:AE157)</f>
        <v/>
      </c>
      <c r="AG157" s="463">
        <f>SUM(AF157-AC157)</f>
        <v/>
      </c>
      <c r="AH157" s="463">
        <f>IF(X157&gt;3260,IF(X157&gt;9510,(9510-3260)*AH$5,(X157-3260)*AH$5),0)</f>
        <v/>
      </c>
      <c r="AI157" s="463">
        <f>IF(X157&gt;9510,IF(X157&gt;15000,(15000-9510)*AI$5,(X157-9510)*AI$5),0)</f>
        <v/>
      </c>
      <c r="AJ157" s="463">
        <f>IF(X157&gt;15000,IF(X157&gt;20000,(20000-15000)*AJ$5,(X157-15000)*AJ$5),0)</f>
        <v/>
      </c>
      <c r="AK157" s="463">
        <f>IF(X157&gt;20000,IF(X157&gt;25000,(25000-20000)*AK$5,(X157-20000)*AK$5),0)</f>
        <v/>
      </c>
      <c r="AL157" s="463">
        <f>IF(X157&gt;25000,IF(X157&gt;30000,(30000-25000)*AL$5,(X157-25000)*AL$5),0)</f>
        <v/>
      </c>
      <c r="AM157" s="463">
        <f>IF(X157&gt;30000,(X157-30000)*AM$5,0)</f>
        <v/>
      </c>
      <c r="AN157" s="463">
        <f>SUM(AH157:AM157)</f>
        <v/>
      </c>
      <c r="AO157" s="463">
        <f>IF(Z157&gt;3260,IF(Z157&gt;9510,(9510-3260)*AO$5,(Z157-3260)*AO$5),0)</f>
        <v/>
      </c>
      <c r="AP157" s="463">
        <f>IF(Z157&gt;9510,IF(Z157&gt;15000,(15000-9510)*AP$5,(Z157-9510)*AP$5),0)</f>
        <v/>
      </c>
      <c r="AQ157" s="463">
        <f>IF(Z157&gt;15000,IF(Z157&gt;20000,(20000-15000)*AQ$5,(Z157-15000)*AQ$5),0)</f>
        <v/>
      </c>
      <c r="AR157" s="463">
        <f>IF(Z157&gt;20000,IF(Z157&gt;25000,(25000-20000)*AR$5,(Z157-20000)*AR$5),0)</f>
        <v/>
      </c>
      <c r="AS157" s="463">
        <f>IF(Z157&gt;25000,IF(Z157&gt;30000,(30000-25000)*AS$5,(Z157-25000)*AS$5),0)</f>
        <v/>
      </c>
      <c r="AT157" s="463">
        <f>IF(Z157&gt;30000,(Z157-30000)*AT$5,0)</f>
        <v/>
      </c>
      <c r="AU157" s="463">
        <f>SUM(AO157:AT157)</f>
        <v/>
      </c>
      <c r="AV157" s="463">
        <f>AU157-AN157</f>
        <v/>
      </c>
      <c r="AW157" s="463" t="n"/>
      <c r="AX157" s="463">
        <f>Y157-AG157-AV157-AW157</f>
        <v/>
      </c>
      <c r="AY157" t="inlineStr">
        <is>
          <t>TM</t>
        </is>
      </c>
    </row>
    <row r="158" ht="16.5" customFormat="1" customHeight="1" s="301">
      <c r="B158" s="460" t="n">
        <v>153</v>
      </c>
      <c r="C158" s="461" t="inlineStr">
        <is>
          <t>0136</t>
        </is>
      </c>
      <c r="D158" s="461" t="inlineStr">
        <is>
          <t>76011103251</t>
        </is>
      </c>
      <c r="E158" s="461" t="inlineStr">
        <is>
          <t>ARIANNA GUZMÁN RIVERO</t>
        </is>
      </c>
      <c r="F158" s="461" t="inlineStr">
        <is>
          <t>VI</t>
        </is>
      </c>
      <c r="G158" s="460" t="n">
        <v>191.25</v>
      </c>
      <c r="H158" s="460" t="n">
        <v>7378.39</v>
      </c>
      <c r="I158" s="460" t="n">
        <v>140.25</v>
      </c>
      <c r="J158" s="460" t="n">
        <v>4747.64</v>
      </c>
      <c r="K158" s="460" t="n">
        <v>204</v>
      </c>
      <c r="L158" s="460" t="n">
        <v>6331.6</v>
      </c>
      <c r="M158" s="460" t="n">
        <v>6152.54</v>
      </c>
      <c r="N158" s="462" t="n">
        <v>4</v>
      </c>
      <c r="O158" s="462" t="n">
        <v>4</v>
      </c>
      <c r="P158" s="462" t="n">
        <v>4</v>
      </c>
      <c r="Q158" s="463" t="n">
        <v>4</v>
      </c>
      <c r="R158" s="463" t="n">
        <v>4</v>
      </c>
      <c r="S158" s="463">
        <f>M158*R158</f>
        <v/>
      </c>
      <c r="T158" s="463">
        <f>I3/K3</f>
        <v/>
      </c>
      <c r="U158" s="463" t="n">
        <v>114071.63</v>
      </c>
      <c r="X158" s="463" t="n">
        <v>6331.6</v>
      </c>
      <c r="Y158" s="463">
        <f>U158</f>
        <v/>
      </c>
      <c r="Z158" s="463">
        <f>X158+Y158</f>
        <v/>
      </c>
      <c r="AA158" s="463">
        <f>IF(X158&lt;=15000,X158*AA$5,15000*AA$5)</f>
        <v/>
      </c>
      <c r="AB158" s="463">
        <f>IF(X158&lt;=15000,0,(X158-15000)*AB$5)</f>
        <v/>
      </c>
      <c r="AC158" s="463">
        <f>SUM(AA158:AB158)</f>
        <v/>
      </c>
      <c r="AD158" s="463">
        <f>IF(Z158&lt;=15000,Z158*AD$5,15000*AD$5)</f>
        <v/>
      </c>
      <c r="AE158" s="463">
        <f>IF(Z158&lt;=15000,0,(Z158-15000)*AE$5)</f>
        <v/>
      </c>
      <c r="AF158" s="463">
        <f>SUM(AD158:AE158)</f>
        <v/>
      </c>
      <c r="AG158" s="463">
        <f>SUM(AF158-AC158)</f>
        <v/>
      </c>
      <c r="AH158" s="463">
        <f>IF(X158&gt;3260,IF(X158&gt;9510,(9510-3260)*AH$5,(X158-3260)*AH$5),0)</f>
        <v/>
      </c>
      <c r="AI158" s="463">
        <f>IF(X158&gt;9510,IF(X158&gt;15000,(15000-9510)*AI$5,(X158-9510)*AI$5),0)</f>
        <v/>
      </c>
      <c r="AJ158" s="463">
        <f>IF(X158&gt;15000,IF(X158&gt;20000,(20000-15000)*AJ$5,(X158-15000)*AJ$5),0)</f>
        <v/>
      </c>
      <c r="AK158" s="463">
        <f>IF(X158&gt;20000,IF(X158&gt;25000,(25000-20000)*AK$5,(X158-20000)*AK$5),0)</f>
        <v/>
      </c>
      <c r="AL158" s="463">
        <f>IF(X158&gt;25000,IF(X158&gt;30000,(30000-25000)*AL$5,(X158-25000)*AL$5),0)</f>
        <v/>
      </c>
      <c r="AM158" s="463">
        <f>IF(X158&gt;30000,(X158-30000)*AM$5,0)</f>
        <v/>
      </c>
      <c r="AN158" s="463">
        <f>SUM(AH158:AM158)</f>
        <v/>
      </c>
      <c r="AO158" s="463">
        <f>IF(Z158&gt;3260,IF(Z158&gt;9510,(9510-3260)*AO$5,(Z158-3260)*AO$5),0)</f>
        <v/>
      </c>
      <c r="AP158" s="463">
        <f>IF(Z158&gt;9510,IF(Z158&gt;15000,(15000-9510)*AP$5,(Z158-9510)*AP$5),0)</f>
        <v/>
      </c>
      <c r="AQ158" s="463">
        <f>IF(Z158&gt;15000,IF(Z158&gt;20000,(20000-15000)*AQ$5,(Z158-15000)*AQ$5),0)</f>
        <v/>
      </c>
      <c r="AR158" s="463">
        <f>IF(Z158&gt;20000,IF(Z158&gt;25000,(25000-20000)*AR$5,(Z158-20000)*AR$5),0)</f>
        <v/>
      </c>
      <c r="AS158" s="463">
        <f>IF(Z158&gt;25000,IF(Z158&gt;30000,(30000-25000)*AS$5,(Z158-25000)*AS$5),0)</f>
        <v/>
      </c>
      <c r="AT158" s="463">
        <f>IF(Z158&gt;30000,(Z158-30000)*AT$5,0)</f>
        <v/>
      </c>
      <c r="AU158" s="463">
        <f>SUM(AO158:AT158)</f>
        <v/>
      </c>
      <c r="AV158" s="463">
        <f>AU158-AN158</f>
        <v/>
      </c>
      <c r="AW158" s="463" t="n"/>
      <c r="AX158" s="463">
        <f>Y158-AG158-AV158-AW158</f>
        <v/>
      </c>
      <c r="AY158" t="inlineStr">
        <is>
          <t>TM</t>
        </is>
      </c>
    </row>
    <row r="159" ht="16.5" customHeight="1" s="235">
      <c r="B159" s="460" t="n">
        <v>154</v>
      </c>
      <c r="C159" s="461" t="inlineStr">
        <is>
          <t>0135</t>
        </is>
      </c>
      <c r="D159" s="461" t="inlineStr">
        <is>
          <t>75101926625</t>
        </is>
      </c>
      <c r="E159" s="461" t="inlineStr">
        <is>
          <t>SANDOR RUBÉN  ROLDÁN</t>
        </is>
      </c>
      <c r="F159" s="461" t="inlineStr">
        <is>
          <t>VI</t>
        </is>
      </c>
      <c r="G159" s="460" t="n">
        <v>191.25</v>
      </c>
      <c r="H159" s="460" t="n">
        <v>5935.87</v>
      </c>
      <c r="I159" s="460" t="n">
        <v>204</v>
      </c>
      <c r="J159" s="460" t="n">
        <v>8471.08</v>
      </c>
      <c r="K159" s="460" t="n">
        <v>102</v>
      </c>
      <c r="L159" s="460" t="n">
        <v>3165.8</v>
      </c>
      <c r="M159" s="460" t="n">
        <v>5857.58</v>
      </c>
      <c r="N159" s="462" t="n">
        <v>4</v>
      </c>
      <c r="O159" s="462" t="n">
        <v>4</v>
      </c>
      <c r="P159" s="462" t="n">
        <v>4</v>
      </c>
      <c r="Q159" s="463" t="n">
        <v>4</v>
      </c>
      <c r="R159" s="463" t="n">
        <v>4</v>
      </c>
      <c r="S159" s="463">
        <f>M159*R159</f>
        <v/>
      </c>
      <c r="T159" s="463">
        <f>I3/K3</f>
        <v/>
      </c>
      <c r="U159" s="463" t="n">
        <v>108602.91</v>
      </c>
      <c r="X159" s="463" t="n">
        <v>3165.8</v>
      </c>
      <c r="Y159" s="463">
        <f>U159</f>
        <v/>
      </c>
      <c r="Z159" s="463">
        <f>X159+Y159</f>
        <v/>
      </c>
      <c r="AA159" s="463">
        <f>IF(X159&lt;=15000,X159*AA$5,15000*AA$5)</f>
        <v/>
      </c>
      <c r="AB159" s="463">
        <f>IF(X159&lt;=15000,0,(X159-15000)*AB$5)</f>
        <v/>
      </c>
      <c r="AC159" s="463">
        <f>SUM(AA159:AB159)</f>
        <v/>
      </c>
      <c r="AD159" s="463">
        <f>IF(Z159&lt;=15000,Z159*AD$5,15000*AD$5)</f>
        <v/>
      </c>
      <c r="AE159" s="463">
        <f>IF(Z159&lt;=15000,0,(Z159-15000)*AE$5)</f>
        <v/>
      </c>
      <c r="AF159" s="463">
        <f>SUM(AD159:AE159)</f>
        <v/>
      </c>
      <c r="AG159" s="463">
        <f>SUM(AF159-AC159)</f>
        <v/>
      </c>
      <c r="AH159" s="463">
        <f>IF(X159&gt;3260,IF(X159&gt;9510,(9510-3260)*AH$5,(X159-3260)*AH$5),0)</f>
        <v/>
      </c>
      <c r="AI159" s="463">
        <f>IF(X159&gt;9510,IF(X159&gt;15000,(15000-9510)*AI$5,(X159-9510)*AI$5),0)</f>
        <v/>
      </c>
      <c r="AJ159" s="463">
        <f>IF(X159&gt;15000,IF(X159&gt;20000,(20000-15000)*AJ$5,(X159-15000)*AJ$5),0)</f>
        <v/>
      </c>
      <c r="AK159" s="463">
        <f>IF(X159&gt;20000,IF(X159&gt;25000,(25000-20000)*AK$5,(X159-20000)*AK$5),0)</f>
        <v/>
      </c>
      <c r="AL159" s="463">
        <f>IF(X159&gt;25000,IF(X159&gt;30000,(30000-25000)*AL$5,(X159-25000)*AL$5),0)</f>
        <v/>
      </c>
      <c r="AM159" s="463">
        <f>IF(X159&gt;30000,(X159-30000)*AM$5,0)</f>
        <v/>
      </c>
      <c r="AN159" s="463">
        <f>SUM(AH159:AM159)</f>
        <v/>
      </c>
      <c r="AO159" s="463">
        <f>IF(Z159&gt;3260,IF(Z159&gt;9510,(9510-3260)*AO$5,(Z159-3260)*AO$5),0)</f>
        <v/>
      </c>
      <c r="AP159" s="463">
        <f>IF(Z159&gt;9510,IF(Z159&gt;15000,(15000-9510)*AP$5,(Z159-9510)*AP$5),0)</f>
        <v/>
      </c>
      <c r="AQ159" s="463">
        <f>IF(Z159&gt;15000,IF(Z159&gt;20000,(20000-15000)*AQ$5,(Z159-15000)*AQ$5),0)</f>
        <v/>
      </c>
      <c r="AR159" s="463">
        <f>IF(Z159&gt;20000,IF(Z159&gt;25000,(25000-20000)*AR$5,(Z159-20000)*AR$5),0)</f>
        <v/>
      </c>
      <c r="AS159" s="463">
        <f>IF(Z159&gt;25000,IF(Z159&gt;30000,(30000-25000)*AS$5,(Z159-25000)*AS$5),0)</f>
        <v/>
      </c>
      <c r="AT159" s="463">
        <f>IF(Z159&gt;30000,(Z159-30000)*AT$5,0)</f>
        <v/>
      </c>
      <c r="AU159" s="463">
        <f>SUM(AO159:AT159)</f>
        <v/>
      </c>
      <c r="AV159" s="463">
        <f>AU159-AN159</f>
        <v/>
      </c>
      <c r="AW159" s="463" t="n"/>
      <c r="AX159" s="463">
        <f>Y159-AG159-AV159-AW159</f>
        <v/>
      </c>
      <c r="AY159" t="inlineStr">
        <is>
          <t>TM</t>
        </is>
      </c>
    </row>
    <row r="160" ht="16.5" customHeight="1" s="235">
      <c r="B160" s="460" t="n">
        <v>155</v>
      </c>
      <c r="C160" s="461" t="inlineStr">
        <is>
          <t>0130</t>
        </is>
      </c>
      <c r="D160" s="461" t="inlineStr">
        <is>
          <t>73022234416</t>
        </is>
      </c>
      <c r="E160" s="461" t="inlineStr">
        <is>
          <t>YAMILKA DE LA CARIDAD SOSA  REMÓN</t>
        </is>
      </c>
      <c r="F160" s="461" t="inlineStr">
        <is>
          <t>VI</t>
        </is>
      </c>
      <c r="G160" s="460" t="n">
        <v>191.25</v>
      </c>
      <c r="H160" s="460" t="n">
        <v>5935.87</v>
      </c>
      <c r="I160" s="460" t="n">
        <v>204</v>
      </c>
      <c r="J160" s="460" t="n">
        <v>6331.6</v>
      </c>
      <c r="K160" s="460" t="n">
        <v>153</v>
      </c>
      <c r="L160" s="460" t="n">
        <v>5228.09</v>
      </c>
      <c r="M160" s="460" t="n">
        <v>5831.85</v>
      </c>
      <c r="N160" s="462" t="n">
        <v>4</v>
      </c>
      <c r="O160" s="462" t="n">
        <v>4</v>
      </c>
      <c r="P160" s="462" t="n">
        <v>4</v>
      </c>
      <c r="Q160" s="463" t="n">
        <v>4</v>
      </c>
      <c r="R160" s="463" t="n">
        <v>4</v>
      </c>
      <c r="S160" s="463">
        <f>M160*R160</f>
        <v/>
      </c>
      <c r="T160" s="463">
        <f>I3/K3</f>
        <v/>
      </c>
      <c r="U160" s="463" t="n">
        <v>108125.86</v>
      </c>
      <c r="X160" s="463" t="n">
        <v>4748.7</v>
      </c>
      <c r="Y160" s="463">
        <f>U160</f>
        <v/>
      </c>
      <c r="Z160" s="463">
        <f>X160+Y160</f>
        <v/>
      </c>
      <c r="AA160" s="463">
        <f>IF(X160&lt;=15000,X160*AA$5,15000*AA$5)</f>
        <v/>
      </c>
      <c r="AB160" s="463">
        <f>IF(X160&lt;=15000,0,(X160-15000)*AB$5)</f>
        <v/>
      </c>
      <c r="AC160" s="463">
        <f>SUM(AA160:AB160)</f>
        <v/>
      </c>
      <c r="AD160" s="463">
        <f>IF(Z160&lt;=15000,Z160*AD$5,15000*AD$5)</f>
        <v/>
      </c>
      <c r="AE160" s="463">
        <f>IF(Z160&lt;=15000,0,(Z160-15000)*AE$5)</f>
        <v/>
      </c>
      <c r="AF160" s="463">
        <f>SUM(AD160:AE160)</f>
        <v/>
      </c>
      <c r="AG160" s="463">
        <f>SUM(AF160-AC160)</f>
        <v/>
      </c>
      <c r="AH160" s="463">
        <f>IF(X160&gt;3260,IF(X160&gt;9510,(9510-3260)*AH$5,(X160-3260)*AH$5),0)</f>
        <v/>
      </c>
      <c r="AI160" s="463">
        <f>IF(X160&gt;9510,IF(X160&gt;15000,(15000-9510)*AI$5,(X160-9510)*AI$5),0)</f>
        <v/>
      </c>
      <c r="AJ160" s="463">
        <f>IF(X160&gt;15000,IF(X160&gt;20000,(20000-15000)*AJ$5,(X160-15000)*AJ$5),0)</f>
        <v/>
      </c>
      <c r="AK160" s="463">
        <f>IF(X160&gt;20000,IF(X160&gt;25000,(25000-20000)*AK$5,(X160-20000)*AK$5),0)</f>
        <v/>
      </c>
      <c r="AL160" s="463">
        <f>IF(X160&gt;25000,IF(X160&gt;30000,(30000-25000)*AL$5,(X160-25000)*AL$5),0)</f>
        <v/>
      </c>
      <c r="AM160" s="463">
        <f>IF(X160&gt;30000,(X160-30000)*AM$5,0)</f>
        <v/>
      </c>
      <c r="AN160" s="463">
        <f>SUM(AH160:AM160)</f>
        <v/>
      </c>
      <c r="AO160" s="463">
        <f>IF(Z160&gt;3260,IF(Z160&gt;9510,(9510-3260)*AO$5,(Z160-3260)*AO$5),0)</f>
        <v/>
      </c>
      <c r="AP160" s="463">
        <f>IF(Z160&gt;9510,IF(Z160&gt;15000,(15000-9510)*AP$5,(Z160-9510)*AP$5),0)</f>
        <v/>
      </c>
      <c r="AQ160" s="463">
        <f>IF(Z160&gt;15000,IF(Z160&gt;20000,(20000-15000)*AQ$5,(Z160-15000)*AQ$5),0)</f>
        <v/>
      </c>
      <c r="AR160" s="463">
        <f>IF(Z160&gt;20000,IF(Z160&gt;25000,(25000-20000)*AR$5,(Z160-20000)*AR$5),0)</f>
        <v/>
      </c>
      <c r="AS160" s="463">
        <f>IF(Z160&gt;25000,IF(Z160&gt;30000,(30000-25000)*AS$5,(Z160-25000)*AS$5),0)</f>
        <v/>
      </c>
      <c r="AT160" s="463">
        <f>IF(Z160&gt;30000,(Z160-30000)*AT$5,0)</f>
        <v/>
      </c>
      <c r="AU160" s="463">
        <f>SUM(AO160:AT160)</f>
        <v/>
      </c>
      <c r="AV160" s="463">
        <f>AU160-AN160</f>
        <v/>
      </c>
      <c r="AW160" s="463" t="n"/>
      <c r="AX160" s="463">
        <f>Y160-AG160-AV160-AW160</f>
        <v/>
      </c>
      <c r="AY160" t="inlineStr">
        <is>
          <t>TM</t>
        </is>
      </c>
    </row>
    <row r="161" ht="16.5" customHeight="1" s="235">
      <c r="B161" s="460" t="n">
        <v>156</v>
      </c>
      <c r="C161" s="461" t="inlineStr">
        <is>
          <t>0156</t>
        </is>
      </c>
      <c r="D161" s="461" t="inlineStr">
        <is>
          <t>61101312181</t>
        </is>
      </c>
      <c r="E161" s="461" t="inlineStr">
        <is>
          <t>LUIS ANGEL GARCÍA ALARCÓN</t>
        </is>
      </c>
      <c r="F161" s="461" t="inlineStr">
        <is>
          <t>II</t>
        </is>
      </c>
      <c r="G161" s="460" t="n">
        <v>191.25</v>
      </c>
      <c r="H161" s="460" t="n">
        <v>4430.76</v>
      </c>
      <c r="I161" s="460" t="n">
        <v>204</v>
      </c>
      <c r="J161" s="460" t="n">
        <v>4726.14</v>
      </c>
      <c r="K161" s="460" t="n">
        <v>178.5</v>
      </c>
      <c r="L161" s="460" t="n">
        <v>4135.37</v>
      </c>
      <c r="M161" s="460" t="n">
        <v>4430.76</v>
      </c>
      <c r="N161" s="462" t="n">
        <v>4</v>
      </c>
      <c r="O161" s="462" t="n">
        <v>4</v>
      </c>
      <c r="P161" s="462" t="n">
        <v>4</v>
      </c>
      <c r="Q161" s="463" t="n">
        <v>4</v>
      </c>
      <c r="R161" s="463" t="n">
        <v>4</v>
      </c>
      <c r="S161" s="463">
        <f>M161*R161</f>
        <v/>
      </c>
      <c r="T161" s="463">
        <f>I3/K3</f>
        <v/>
      </c>
      <c r="U161" s="463" t="n">
        <v>82148.73</v>
      </c>
      <c r="X161" s="463" t="n">
        <v>4135.37</v>
      </c>
      <c r="Y161" s="463">
        <f>U161</f>
        <v/>
      </c>
      <c r="Z161" s="463">
        <f>X161+Y161</f>
        <v/>
      </c>
      <c r="AA161" s="463">
        <f>IF(X161&lt;=15000,X161*AA$5,15000*AA$5)</f>
        <v/>
      </c>
      <c r="AB161" s="463">
        <f>IF(X161&lt;=15000,0,(X161-15000)*AB$5)</f>
        <v/>
      </c>
      <c r="AC161" s="463">
        <f>SUM(AA161:AB161)</f>
        <v/>
      </c>
      <c r="AD161" s="463">
        <f>IF(Z161&lt;=15000,Z161*AD$5,15000*AD$5)</f>
        <v/>
      </c>
      <c r="AE161" s="463">
        <f>IF(Z161&lt;=15000,0,(Z161-15000)*AE$5)</f>
        <v/>
      </c>
      <c r="AF161" s="463">
        <f>SUM(AD161:AE161)</f>
        <v/>
      </c>
      <c r="AG161" s="463">
        <f>SUM(AF161-AC161)</f>
        <v/>
      </c>
      <c r="AH161" s="463">
        <f>IF(X161&gt;3260,IF(X161&gt;9510,(9510-3260)*AH$5,(X161-3260)*AH$5),0)</f>
        <v/>
      </c>
      <c r="AI161" s="463">
        <f>IF(X161&gt;9510,IF(X161&gt;15000,(15000-9510)*AI$5,(X161-9510)*AI$5),0)</f>
        <v/>
      </c>
      <c r="AJ161" s="463">
        <f>IF(X161&gt;15000,IF(X161&gt;20000,(20000-15000)*AJ$5,(X161-15000)*AJ$5),0)</f>
        <v/>
      </c>
      <c r="AK161" s="463">
        <f>IF(X161&gt;20000,IF(X161&gt;25000,(25000-20000)*AK$5,(X161-20000)*AK$5),0)</f>
        <v/>
      </c>
      <c r="AL161" s="463">
        <f>IF(X161&gt;25000,IF(X161&gt;30000,(30000-25000)*AL$5,(X161-25000)*AL$5),0)</f>
        <v/>
      </c>
      <c r="AM161" s="463">
        <f>IF(X161&gt;30000,(X161-30000)*AM$5,0)</f>
        <v/>
      </c>
      <c r="AN161" s="463">
        <f>SUM(AH161:AM161)</f>
        <v/>
      </c>
      <c r="AO161" s="463">
        <f>IF(Z161&gt;3260,IF(Z161&gt;9510,(9510-3260)*AO$5,(Z161-3260)*AO$5),0)</f>
        <v/>
      </c>
      <c r="AP161" s="463">
        <f>IF(Z161&gt;9510,IF(Z161&gt;15000,(15000-9510)*AP$5,(Z161-9510)*AP$5),0)</f>
        <v/>
      </c>
      <c r="AQ161" s="463">
        <f>IF(Z161&gt;15000,IF(Z161&gt;20000,(20000-15000)*AQ$5,(Z161-15000)*AQ$5),0)</f>
        <v/>
      </c>
      <c r="AR161" s="463">
        <f>IF(Z161&gt;20000,IF(Z161&gt;25000,(25000-20000)*AR$5,(Z161-20000)*AR$5),0)</f>
        <v/>
      </c>
      <c r="AS161" s="463">
        <f>IF(Z161&gt;25000,IF(Z161&gt;30000,(30000-25000)*AS$5,(Z161-25000)*AS$5),0)</f>
        <v/>
      </c>
      <c r="AT161" s="463">
        <f>IF(Z161&gt;30000,(Z161-30000)*AT$5,0)</f>
        <v/>
      </c>
      <c r="AU161" s="463">
        <f>SUM(AO161:AT161)</f>
        <v/>
      </c>
      <c r="AV161" s="463">
        <f>AU161-AN161</f>
        <v/>
      </c>
      <c r="AW161" s="463" t="n"/>
      <c r="AX161" s="463">
        <f>Y161-AG161-AV161-AW161</f>
        <v/>
      </c>
      <c r="AY161" t="inlineStr">
        <is>
          <t>TM</t>
        </is>
      </c>
    </row>
    <row r="162" ht="16.5" customHeight="1" s="235">
      <c r="B162" s="460" t="n">
        <v>157</v>
      </c>
      <c r="C162" s="461" t="inlineStr">
        <is>
          <t>0120</t>
        </is>
      </c>
      <c r="D162" s="461" t="inlineStr">
        <is>
          <t>66090527133</t>
        </is>
      </c>
      <c r="E162" s="461" t="inlineStr">
        <is>
          <t>VIRGINIA ISABEL SOTO  CASTRO</t>
        </is>
      </c>
      <c r="F162" s="461" t="inlineStr">
        <is>
          <t>VI</t>
        </is>
      </c>
      <c r="G162" s="460" t="n">
        <v>191.25</v>
      </c>
      <c r="H162" s="460" t="n">
        <v>5935.87</v>
      </c>
      <c r="I162" s="460" t="n">
        <v>204</v>
      </c>
      <c r="J162" s="460" t="n">
        <v>6331.6</v>
      </c>
      <c r="K162" s="460" t="n">
        <v>178.5</v>
      </c>
      <c r="L162" s="460" t="n">
        <v>5540.15</v>
      </c>
      <c r="M162" s="460" t="n">
        <v>5935.87</v>
      </c>
      <c r="N162" s="462" t="n">
        <v>4</v>
      </c>
      <c r="O162" s="462" t="n">
        <v>4</v>
      </c>
      <c r="P162" s="462" t="n">
        <v>4</v>
      </c>
      <c r="Q162" s="463" t="n">
        <v>4</v>
      </c>
      <c r="R162" s="463" t="n">
        <v>4</v>
      </c>
      <c r="S162" s="463">
        <f>M162*R162</f>
        <v/>
      </c>
      <c r="T162" s="463">
        <f>I3/K3</f>
        <v/>
      </c>
      <c r="U162" s="463" t="n">
        <v>110054.45</v>
      </c>
      <c r="X162" s="463" t="n">
        <v>5540.15</v>
      </c>
      <c r="Y162" s="463">
        <f>U162</f>
        <v/>
      </c>
      <c r="Z162" s="463">
        <f>X162+Y162</f>
        <v/>
      </c>
      <c r="AA162" s="463">
        <f>IF(X162&lt;=15000,X162*AA$5,15000*AA$5)</f>
        <v/>
      </c>
      <c r="AB162" s="463">
        <f>IF(X162&lt;=15000,0,(X162-15000)*AB$5)</f>
        <v/>
      </c>
      <c r="AC162" s="463">
        <f>SUM(AA162:AB162)</f>
        <v/>
      </c>
      <c r="AD162" s="463">
        <f>IF(Z162&lt;=15000,Z162*AD$5,15000*AD$5)</f>
        <v/>
      </c>
      <c r="AE162" s="463">
        <f>IF(Z162&lt;=15000,0,(Z162-15000)*AE$5)</f>
        <v/>
      </c>
      <c r="AF162" s="463">
        <f>SUM(AD162:AE162)</f>
        <v/>
      </c>
      <c r="AG162" s="463">
        <f>SUM(AF162-AC162)</f>
        <v/>
      </c>
      <c r="AH162" s="463">
        <f>IF(X162&gt;3260,IF(X162&gt;9510,(9510-3260)*AH$5,(X162-3260)*AH$5),0)</f>
        <v/>
      </c>
      <c r="AI162" s="463">
        <f>IF(X162&gt;9510,IF(X162&gt;15000,(15000-9510)*AI$5,(X162-9510)*AI$5),0)</f>
        <v/>
      </c>
      <c r="AJ162" s="463">
        <f>IF(X162&gt;15000,IF(X162&gt;20000,(20000-15000)*AJ$5,(X162-15000)*AJ$5),0)</f>
        <v/>
      </c>
      <c r="AK162" s="463">
        <f>IF(X162&gt;20000,IF(X162&gt;25000,(25000-20000)*AK$5,(X162-20000)*AK$5),0)</f>
        <v/>
      </c>
      <c r="AL162" s="463">
        <f>IF(X162&gt;25000,IF(X162&gt;30000,(30000-25000)*AL$5,(X162-25000)*AL$5),0)</f>
        <v/>
      </c>
      <c r="AM162" s="463">
        <f>IF(X162&gt;30000,(X162-30000)*AM$5,0)</f>
        <v/>
      </c>
      <c r="AN162" s="463">
        <f>SUM(AH162:AM162)</f>
        <v/>
      </c>
      <c r="AO162" s="463">
        <f>IF(Z162&gt;3260,IF(Z162&gt;9510,(9510-3260)*AO$5,(Z162-3260)*AO$5),0)</f>
        <v/>
      </c>
      <c r="AP162" s="463">
        <f>IF(Z162&gt;9510,IF(Z162&gt;15000,(15000-9510)*AP$5,(Z162-9510)*AP$5),0)</f>
        <v/>
      </c>
      <c r="AQ162" s="463">
        <f>IF(Z162&gt;15000,IF(Z162&gt;20000,(20000-15000)*AQ$5,(Z162-15000)*AQ$5),0)</f>
        <v/>
      </c>
      <c r="AR162" s="463">
        <f>IF(Z162&gt;20000,IF(Z162&gt;25000,(25000-20000)*AR$5,(Z162-20000)*AR$5),0)</f>
        <v/>
      </c>
      <c r="AS162" s="463">
        <f>IF(Z162&gt;25000,IF(Z162&gt;30000,(30000-25000)*AS$5,(Z162-25000)*AS$5),0)</f>
        <v/>
      </c>
      <c r="AT162" s="463">
        <f>IF(Z162&gt;30000,(Z162-30000)*AT$5,0)</f>
        <v/>
      </c>
      <c r="AU162" s="463">
        <f>SUM(AO162:AT162)</f>
        <v/>
      </c>
      <c r="AV162" s="463">
        <f>AU162-AN162</f>
        <v/>
      </c>
      <c r="AW162" s="463" t="n"/>
      <c r="AX162" s="463">
        <f>Y162-AG162-AV162-AW162</f>
        <v/>
      </c>
      <c r="AY162" t="inlineStr">
        <is>
          <t>TM</t>
        </is>
      </c>
    </row>
    <row r="163" ht="16.5" customHeight="1" s="235">
      <c r="B163" s="460" t="n">
        <v>158</v>
      </c>
      <c r="C163" s="461" t="inlineStr">
        <is>
          <t>0059</t>
        </is>
      </c>
      <c r="D163" s="461" t="inlineStr">
        <is>
          <t>72040801628</t>
        </is>
      </c>
      <c r="E163" s="461" t="inlineStr">
        <is>
          <t>MIGUEL ANGEL CÁRDENAS  FERNÁNDEZ</t>
        </is>
      </c>
      <c r="F163" s="461" t="inlineStr">
        <is>
          <t>II</t>
        </is>
      </c>
      <c r="G163" s="460" t="n">
        <v>191.25</v>
      </c>
      <c r="H163" s="460" t="n">
        <v>4430.76</v>
      </c>
      <c r="I163" s="460" t="n">
        <v>153</v>
      </c>
      <c r="J163" s="460" t="n">
        <v>5451.49</v>
      </c>
      <c r="K163" s="460" t="n">
        <v>127.5</v>
      </c>
      <c r="L163" s="460" t="n">
        <v>2953.84</v>
      </c>
      <c r="M163" s="460" t="n">
        <v>4278.7</v>
      </c>
      <c r="N163" s="462" t="n">
        <v>4</v>
      </c>
      <c r="O163" s="462" t="n">
        <v>4</v>
      </c>
      <c r="P163" s="462" t="n">
        <v>4</v>
      </c>
      <c r="Q163" s="463" t="n">
        <v>4</v>
      </c>
      <c r="R163" s="463" t="n">
        <v>4</v>
      </c>
      <c r="S163" s="463">
        <f>M163*R163</f>
        <v/>
      </c>
      <c r="T163" s="463">
        <f>I3/K3</f>
        <v/>
      </c>
      <c r="U163" s="463" t="n">
        <v>79329.46000000001</v>
      </c>
      <c r="X163" s="463" t="n">
        <v>2953.84</v>
      </c>
      <c r="Y163" s="463">
        <f>U163</f>
        <v/>
      </c>
      <c r="Z163" s="463">
        <f>X163+Y163</f>
        <v/>
      </c>
      <c r="AA163" s="463">
        <f>IF(X163&lt;=15000,X163*AA$5,15000*AA$5)</f>
        <v/>
      </c>
      <c r="AB163" s="463">
        <f>IF(X163&lt;=15000,0,(X163-15000)*AB$5)</f>
        <v/>
      </c>
      <c r="AC163" s="463">
        <f>SUM(AA163:AB163)</f>
        <v/>
      </c>
      <c r="AD163" s="463">
        <f>IF(Z163&lt;=15000,Z163*AD$5,15000*AD$5)</f>
        <v/>
      </c>
      <c r="AE163" s="463">
        <f>IF(Z163&lt;=15000,0,(Z163-15000)*AE$5)</f>
        <v/>
      </c>
      <c r="AF163" s="463">
        <f>SUM(AD163:AE163)</f>
        <v/>
      </c>
      <c r="AG163" s="463">
        <f>SUM(AF163-AC163)</f>
        <v/>
      </c>
      <c r="AH163" s="463">
        <f>IF(X163&gt;3260,IF(X163&gt;9510,(9510-3260)*AH$5,(X163-3260)*AH$5),0)</f>
        <v/>
      </c>
      <c r="AI163" s="463">
        <f>IF(X163&gt;9510,IF(X163&gt;15000,(15000-9510)*AI$5,(X163-9510)*AI$5),0)</f>
        <v/>
      </c>
      <c r="AJ163" s="463">
        <f>IF(X163&gt;15000,IF(X163&gt;20000,(20000-15000)*AJ$5,(X163-15000)*AJ$5),0)</f>
        <v/>
      </c>
      <c r="AK163" s="463">
        <f>IF(X163&gt;20000,IF(X163&gt;25000,(25000-20000)*AK$5,(X163-20000)*AK$5),0)</f>
        <v/>
      </c>
      <c r="AL163" s="463">
        <f>IF(X163&gt;25000,IF(X163&gt;30000,(30000-25000)*AL$5,(X163-25000)*AL$5),0)</f>
        <v/>
      </c>
      <c r="AM163" s="463">
        <f>IF(X163&gt;30000,(X163-30000)*AM$5,0)</f>
        <v/>
      </c>
      <c r="AN163" s="463">
        <f>SUM(AH163:AM163)</f>
        <v/>
      </c>
      <c r="AO163" s="463">
        <f>IF(Z163&gt;3260,IF(Z163&gt;9510,(9510-3260)*AO$5,(Z163-3260)*AO$5),0)</f>
        <v/>
      </c>
      <c r="AP163" s="463">
        <f>IF(Z163&gt;9510,IF(Z163&gt;15000,(15000-9510)*AP$5,(Z163-9510)*AP$5),0)</f>
        <v/>
      </c>
      <c r="AQ163" s="463">
        <f>IF(Z163&gt;15000,IF(Z163&gt;20000,(20000-15000)*AQ$5,(Z163-15000)*AQ$5),0)</f>
        <v/>
      </c>
      <c r="AR163" s="463">
        <f>IF(Z163&gt;20000,IF(Z163&gt;25000,(25000-20000)*AR$5,(Z163-20000)*AR$5),0)</f>
        <v/>
      </c>
      <c r="AS163" s="463">
        <f>IF(Z163&gt;25000,IF(Z163&gt;30000,(30000-25000)*AS$5,(Z163-25000)*AS$5),0)</f>
        <v/>
      </c>
      <c r="AT163" s="463">
        <f>IF(Z163&gt;30000,(Z163-30000)*AT$5,0)</f>
        <v/>
      </c>
      <c r="AU163" s="463">
        <f>SUM(AO163:AT163)</f>
        <v/>
      </c>
      <c r="AV163" s="463">
        <f>AU163-AN163</f>
        <v/>
      </c>
      <c r="AW163" s="463" t="n"/>
      <c r="AX163" s="463">
        <f>Y163-AG163-AV163-AW163</f>
        <v/>
      </c>
      <c r="AY163" t="inlineStr">
        <is>
          <t>TM</t>
        </is>
      </c>
    </row>
    <row r="164" ht="16.5" customHeight="1" s="235">
      <c r="B164" s="460" t="n">
        <v>159</v>
      </c>
      <c r="C164" s="461" t="inlineStr">
        <is>
          <t>0096</t>
        </is>
      </c>
      <c r="D164" s="461" t="inlineStr">
        <is>
          <t>78081710301</t>
        </is>
      </c>
      <c r="E164" s="461" t="inlineStr">
        <is>
          <t>ELIEZER SENÉN MEDINA  CARBONELL</t>
        </is>
      </c>
      <c r="F164" s="461" t="inlineStr">
        <is>
          <t>VI</t>
        </is>
      </c>
      <c r="G164" s="460" t="n">
        <v>182.5</v>
      </c>
      <c r="H164" s="460" t="n">
        <v>5806.22</v>
      </c>
      <c r="I164" s="460" t="n">
        <v>123.5</v>
      </c>
      <c r="J164" s="460" t="n">
        <v>6558.23</v>
      </c>
      <c r="K164" s="460" t="n">
        <v>195.25</v>
      </c>
      <c r="L164" s="460" t="n">
        <v>6211.89</v>
      </c>
      <c r="M164" s="460" t="n">
        <v>6192.11</v>
      </c>
      <c r="N164" s="462" t="n">
        <v>4</v>
      </c>
      <c r="O164" s="462" t="n">
        <v>4</v>
      </c>
      <c r="P164" s="462" t="n">
        <v>4</v>
      </c>
      <c r="Q164" s="463" t="n">
        <v>4</v>
      </c>
      <c r="R164" s="463" t="n">
        <v>4</v>
      </c>
      <c r="S164" s="463">
        <f>M164*R164</f>
        <v/>
      </c>
      <c r="T164" s="463">
        <f>I3/K3</f>
        <v/>
      </c>
      <c r="U164" s="463" t="n">
        <v>114805.28</v>
      </c>
      <c r="X164" s="463" t="n">
        <v>6211.89</v>
      </c>
      <c r="Y164" s="463">
        <f>U164</f>
        <v/>
      </c>
      <c r="Z164" s="463">
        <f>X164+Y164</f>
        <v/>
      </c>
      <c r="AA164" s="463">
        <f>IF(X164&lt;=15000,X164*AA$5,15000*AA$5)</f>
        <v/>
      </c>
      <c r="AB164" s="463">
        <f>IF(X164&lt;=15000,0,(X164-15000)*AB$5)</f>
        <v/>
      </c>
      <c r="AC164" s="463">
        <f>SUM(AA164:AB164)</f>
        <v/>
      </c>
      <c r="AD164" s="463">
        <f>IF(Z164&lt;=15000,Z164*AD$5,15000*AD$5)</f>
        <v/>
      </c>
      <c r="AE164" s="463">
        <f>IF(Z164&lt;=15000,0,(Z164-15000)*AE$5)</f>
        <v/>
      </c>
      <c r="AF164" s="463">
        <f>SUM(AD164:AE164)</f>
        <v/>
      </c>
      <c r="AG164" s="463">
        <f>SUM(AF164-AC164)</f>
        <v/>
      </c>
      <c r="AH164" s="463">
        <f>IF(X164&gt;3260,IF(X164&gt;9510,(9510-3260)*AH$5,(X164-3260)*AH$5),0)</f>
        <v/>
      </c>
      <c r="AI164" s="463">
        <f>IF(X164&gt;9510,IF(X164&gt;15000,(15000-9510)*AI$5,(X164-9510)*AI$5),0)</f>
        <v/>
      </c>
      <c r="AJ164" s="463">
        <f>IF(X164&gt;15000,IF(X164&gt;20000,(20000-15000)*AJ$5,(X164-15000)*AJ$5),0)</f>
        <v/>
      </c>
      <c r="AK164" s="463">
        <f>IF(X164&gt;20000,IF(X164&gt;25000,(25000-20000)*AK$5,(X164-20000)*AK$5),0)</f>
        <v/>
      </c>
      <c r="AL164" s="463">
        <f>IF(X164&gt;25000,IF(X164&gt;30000,(30000-25000)*AL$5,(X164-25000)*AL$5),0)</f>
        <v/>
      </c>
      <c r="AM164" s="463">
        <f>IF(X164&gt;30000,(X164-30000)*AM$5,0)</f>
        <v/>
      </c>
      <c r="AN164" s="463">
        <f>SUM(AH164:AM164)</f>
        <v/>
      </c>
      <c r="AO164" s="463">
        <f>IF(Z164&gt;3260,IF(Z164&gt;9510,(9510-3260)*AO$5,(Z164-3260)*AO$5),0)</f>
        <v/>
      </c>
      <c r="AP164" s="463">
        <f>IF(Z164&gt;9510,IF(Z164&gt;15000,(15000-9510)*AP$5,(Z164-9510)*AP$5),0)</f>
        <v/>
      </c>
      <c r="AQ164" s="463">
        <f>IF(Z164&gt;15000,IF(Z164&gt;20000,(20000-15000)*AQ$5,(Z164-15000)*AQ$5),0)</f>
        <v/>
      </c>
      <c r="AR164" s="463">
        <f>IF(Z164&gt;20000,IF(Z164&gt;25000,(25000-20000)*AR$5,(Z164-20000)*AR$5),0)</f>
        <v/>
      </c>
      <c r="AS164" s="463">
        <f>IF(Z164&gt;25000,IF(Z164&gt;30000,(30000-25000)*AS$5,(Z164-25000)*AS$5),0)</f>
        <v/>
      </c>
      <c r="AT164" s="463">
        <f>IF(Z164&gt;30000,(Z164-30000)*AT$5,0)</f>
        <v/>
      </c>
      <c r="AU164" s="463">
        <f>SUM(AO164:AT164)</f>
        <v/>
      </c>
      <c r="AV164" s="463">
        <f>AU164-AN164</f>
        <v/>
      </c>
      <c r="AW164" s="463" t="n"/>
      <c r="AX164" s="463">
        <f>Y164-AG164-AV164-AW164</f>
        <v/>
      </c>
      <c r="AY164" t="inlineStr">
        <is>
          <t>TM</t>
        </is>
      </c>
    </row>
    <row r="165" ht="16.5" customHeight="1" s="235">
      <c r="B165" s="460" t="n">
        <v>160</v>
      </c>
      <c r="C165" s="461" t="inlineStr">
        <is>
          <t>0078</t>
        </is>
      </c>
      <c r="D165" s="461" t="inlineStr">
        <is>
          <t>78011708481</t>
        </is>
      </c>
      <c r="E165" s="461" t="inlineStr">
        <is>
          <t>YOEL MONDUY  RODRÍGUEZ</t>
        </is>
      </c>
      <c r="F165" s="461" t="inlineStr">
        <is>
          <t>VI</t>
        </is>
      </c>
      <c r="G165" s="460" t="n">
        <v>191.25</v>
      </c>
      <c r="H165" s="460" t="n">
        <v>7860.09</v>
      </c>
      <c r="I165" s="460" t="n">
        <v>140.25</v>
      </c>
      <c r="J165" s="460" t="n">
        <v>4767.54</v>
      </c>
      <c r="K165" s="460" t="n">
        <v>178.5</v>
      </c>
      <c r="L165" s="460" t="n">
        <v>5540.15</v>
      </c>
      <c r="M165" s="460" t="n">
        <v>6055.93</v>
      </c>
      <c r="N165" s="462" t="n">
        <v>4</v>
      </c>
      <c r="O165" s="462" t="n">
        <v>4</v>
      </c>
      <c r="P165" s="462" t="n">
        <v>4</v>
      </c>
      <c r="Q165" s="463" t="n">
        <v>4</v>
      </c>
      <c r="R165" s="463" t="n">
        <v>4</v>
      </c>
      <c r="S165" s="463">
        <f>M165*R165</f>
        <v/>
      </c>
      <c r="T165" s="463">
        <f>I3/K3</f>
        <v/>
      </c>
      <c r="U165" s="463" t="n">
        <v>112280.31</v>
      </c>
      <c r="X165" s="463" t="n">
        <v>5540.15</v>
      </c>
      <c r="Y165" s="463">
        <f>U165</f>
        <v/>
      </c>
      <c r="Z165" s="463">
        <f>X165+Y165</f>
        <v/>
      </c>
      <c r="AA165" s="463">
        <f>IF(X165&lt;=15000,X165*AA$5,15000*AA$5)</f>
        <v/>
      </c>
      <c r="AB165" s="463">
        <f>IF(X165&lt;=15000,0,(X165-15000)*AB$5)</f>
        <v/>
      </c>
      <c r="AC165" s="463">
        <f>SUM(AA165:AB165)</f>
        <v/>
      </c>
      <c r="AD165" s="463">
        <f>IF(Z165&lt;=15000,Z165*AD$5,15000*AD$5)</f>
        <v/>
      </c>
      <c r="AE165" s="463">
        <f>IF(Z165&lt;=15000,0,(Z165-15000)*AE$5)</f>
        <v/>
      </c>
      <c r="AF165" s="463">
        <f>SUM(AD165:AE165)</f>
        <v/>
      </c>
      <c r="AG165" s="463">
        <f>SUM(AF165-AC165)</f>
        <v/>
      </c>
      <c r="AH165" s="463">
        <f>IF(X165&gt;3260,IF(X165&gt;9510,(9510-3260)*AH$5,(X165-3260)*AH$5),0)</f>
        <v/>
      </c>
      <c r="AI165" s="463">
        <f>IF(X165&gt;9510,IF(X165&gt;15000,(15000-9510)*AI$5,(X165-9510)*AI$5),0)</f>
        <v/>
      </c>
      <c r="AJ165" s="463">
        <f>IF(X165&gt;15000,IF(X165&gt;20000,(20000-15000)*AJ$5,(X165-15000)*AJ$5),0)</f>
        <v/>
      </c>
      <c r="AK165" s="463">
        <f>IF(X165&gt;20000,IF(X165&gt;25000,(25000-20000)*AK$5,(X165-20000)*AK$5),0)</f>
        <v/>
      </c>
      <c r="AL165" s="463">
        <f>IF(X165&gt;25000,IF(X165&gt;30000,(30000-25000)*AL$5,(X165-25000)*AL$5),0)</f>
        <v/>
      </c>
      <c r="AM165" s="463">
        <f>IF(X165&gt;30000,(X165-30000)*AM$5,0)</f>
        <v/>
      </c>
      <c r="AN165" s="463">
        <f>SUM(AH165:AM165)</f>
        <v/>
      </c>
      <c r="AO165" s="463">
        <f>IF(Z165&gt;3260,IF(Z165&gt;9510,(9510-3260)*AO$5,(Z165-3260)*AO$5),0)</f>
        <v/>
      </c>
      <c r="AP165" s="463">
        <f>IF(Z165&gt;9510,IF(Z165&gt;15000,(15000-9510)*AP$5,(Z165-9510)*AP$5),0)</f>
        <v/>
      </c>
      <c r="AQ165" s="463">
        <f>IF(Z165&gt;15000,IF(Z165&gt;20000,(20000-15000)*AQ$5,(Z165-15000)*AQ$5),0)</f>
        <v/>
      </c>
      <c r="AR165" s="463">
        <f>IF(Z165&gt;20000,IF(Z165&gt;25000,(25000-20000)*AR$5,(Z165-20000)*AR$5),0)</f>
        <v/>
      </c>
      <c r="AS165" s="463">
        <f>IF(Z165&gt;25000,IF(Z165&gt;30000,(30000-25000)*AS$5,(Z165-25000)*AS$5),0)</f>
        <v/>
      </c>
      <c r="AT165" s="463">
        <f>IF(Z165&gt;30000,(Z165-30000)*AT$5,0)</f>
        <v/>
      </c>
      <c r="AU165" s="463">
        <f>SUM(AO165:AT165)</f>
        <v/>
      </c>
      <c r="AV165" s="463">
        <f>AU165-AN165</f>
        <v/>
      </c>
      <c r="AW165" s="463" t="n"/>
      <c r="AX165" s="463">
        <f>Y165-AG165-AV165-AW165</f>
        <v/>
      </c>
      <c r="AY165" t="inlineStr">
        <is>
          <t>TM</t>
        </is>
      </c>
    </row>
    <row r="166" ht="16.5" customHeight="1" s="235">
      <c r="B166" s="460" t="n">
        <v>161</v>
      </c>
      <c r="C166" s="461" t="inlineStr">
        <is>
          <t>0064</t>
        </is>
      </c>
      <c r="D166" s="461" t="inlineStr">
        <is>
          <t>82022408624</t>
        </is>
      </c>
      <c r="E166" s="461" t="inlineStr">
        <is>
          <t>YUSNIEL MOJENA  CAMPILLO</t>
        </is>
      </c>
      <c r="F166" s="461" t="inlineStr">
        <is>
          <t>III</t>
        </is>
      </c>
      <c r="G166" s="460" t="n">
        <v>123.25</v>
      </c>
      <c r="H166" s="460" t="n">
        <v>5269.09</v>
      </c>
      <c r="I166" s="460" t="n">
        <v>190.6</v>
      </c>
      <c r="J166" s="460" t="n">
        <v>6046.61</v>
      </c>
      <c r="K166" s="460" t="n">
        <v>190.6</v>
      </c>
      <c r="L166" s="460" t="n">
        <v>5912.64</v>
      </c>
      <c r="M166" s="460" t="n">
        <v>5742.78</v>
      </c>
      <c r="N166" s="462" t="n">
        <v>4</v>
      </c>
      <c r="O166" s="462" t="n">
        <v>3</v>
      </c>
      <c r="P166" s="462" t="n">
        <v>4</v>
      </c>
      <c r="Q166" s="463" t="n">
        <v>3.666666666666667</v>
      </c>
      <c r="R166" s="463" t="n">
        <v>3.666666666666667</v>
      </c>
      <c r="S166" s="463">
        <f>M166*R166</f>
        <v/>
      </c>
      <c r="T166" s="463">
        <f>I3/K3</f>
        <v/>
      </c>
      <c r="U166" s="463" t="n">
        <v>97601.52</v>
      </c>
      <c r="X166" s="463" t="n">
        <v>5912.64</v>
      </c>
      <c r="Y166" s="463">
        <f>U166</f>
        <v/>
      </c>
      <c r="Z166" s="463">
        <f>X166+Y166</f>
        <v/>
      </c>
      <c r="AA166" s="463">
        <f>IF(X166&lt;=15000,X166*AA$5,15000*AA$5)</f>
        <v/>
      </c>
      <c r="AB166" s="463">
        <f>IF(X166&lt;=15000,0,(X166-15000)*AB$5)</f>
        <v/>
      </c>
      <c r="AC166" s="463">
        <f>SUM(AA166:AB166)</f>
        <v/>
      </c>
      <c r="AD166" s="463">
        <f>IF(Z166&lt;=15000,Z166*AD$5,15000*AD$5)</f>
        <v/>
      </c>
      <c r="AE166" s="463">
        <f>IF(Z166&lt;=15000,0,(Z166-15000)*AE$5)</f>
        <v/>
      </c>
      <c r="AF166" s="463">
        <f>SUM(AD166:AE166)</f>
        <v/>
      </c>
      <c r="AG166" s="463">
        <f>SUM(AF166-AC166)</f>
        <v/>
      </c>
      <c r="AH166" s="463">
        <f>IF(X166&gt;3260,IF(X166&gt;9510,(9510-3260)*AH$5,(X166-3260)*AH$5),0)</f>
        <v/>
      </c>
      <c r="AI166" s="463">
        <f>IF(X166&gt;9510,IF(X166&gt;15000,(15000-9510)*AI$5,(X166-9510)*AI$5),0)</f>
        <v/>
      </c>
      <c r="AJ166" s="463">
        <f>IF(X166&gt;15000,IF(X166&gt;20000,(20000-15000)*AJ$5,(X166-15000)*AJ$5),0)</f>
        <v/>
      </c>
      <c r="AK166" s="463">
        <f>IF(X166&gt;20000,IF(X166&gt;25000,(25000-20000)*AK$5,(X166-20000)*AK$5),0)</f>
        <v/>
      </c>
      <c r="AL166" s="463">
        <f>IF(X166&gt;25000,IF(X166&gt;30000,(30000-25000)*AL$5,(X166-25000)*AL$5),0)</f>
        <v/>
      </c>
      <c r="AM166" s="463">
        <f>IF(X166&gt;30000,(X166-30000)*AM$5,0)</f>
        <v/>
      </c>
      <c r="AN166" s="463">
        <f>SUM(AH166:AM166)</f>
        <v/>
      </c>
      <c r="AO166" s="463">
        <f>IF(Z166&gt;3260,IF(Z166&gt;9510,(9510-3260)*AO$5,(Z166-3260)*AO$5),0)</f>
        <v/>
      </c>
      <c r="AP166" s="463">
        <f>IF(Z166&gt;9510,IF(Z166&gt;15000,(15000-9510)*AP$5,(Z166-9510)*AP$5),0)</f>
        <v/>
      </c>
      <c r="AQ166" s="463">
        <f>IF(Z166&gt;15000,IF(Z166&gt;20000,(20000-15000)*AQ$5,(Z166-15000)*AQ$5),0)</f>
        <v/>
      </c>
      <c r="AR166" s="463">
        <f>IF(Z166&gt;20000,IF(Z166&gt;25000,(25000-20000)*AR$5,(Z166-20000)*AR$5),0)</f>
        <v/>
      </c>
      <c r="AS166" s="463">
        <f>IF(Z166&gt;25000,IF(Z166&gt;30000,(30000-25000)*AS$5,(Z166-25000)*AS$5),0)</f>
        <v/>
      </c>
      <c r="AT166" s="463">
        <f>IF(Z166&gt;30000,(Z166-30000)*AT$5,0)</f>
        <v/>
      </c>
      <c r="AU166" s="463">
        <f>SUM(AO166:AT166)</f>
        <v/>
      </c>
      <c r="AV166" s="463">
        <f>AU166-AN166</f>
        <v/>
      </c>
      <c r="AW166" s="463" t="n"/>
      <c r="AX166" s="463">
        <f>Y166-AG166-AV166-AW166</f>
        <v/>
      </c>
      <c r="AY166" t="inlineStr">
        <is>
          <t>TM</t>
        </is>
      </c>
    </row>
    <row r="167" ht="16.5" customHeight="1" s="235">
      <c r="B167" s="460" t="n">
        <v>162</v>
      </c>
      <c r="C167" s="461" t="inlineStr">
        <is>
          <t>0062</t>
        </is>
      </c>
      <c r="D167" s="461" t="inlineStr">
        <is>
          <t>77071731568</t>
        </is>
      </c>
      <c r="E167" s="461" t="inlineStr">
        <is>
          <t>DANCÉS LEÓN  HERRERA</t>
        </is>
      </c>
      <c r="F167" s="461" t="inlineStr">
        <is>
          <t>II</t>
        </is>
      </c>
      <c r="G167" s="460" t="n">
        <v>153</v>
      </c>
      <c r="H167" s="460" t="n">
        <v>4382.91</v>
      </c>
      <c r="I167" s="460" t="n">
        <v>204</v>
      </c>
      <c r="J167" s="460" t="n">
        <v>4726.14</v>
      </c>
      <c r="K167" s="460" t="n">
        <v>178.5</v>
      </c>
      <c r="L167" s="460" t="n">
        <v>4135.37</v>
      </c>
      <c r="M167" s="460" t="n">
        <v>4414.81</v>
      </c>
      <c r="N167" s="462" t="n">
        <v>4</v>
      </c>
      <c r="O167" s="462" t="n">
        <v>4</v>
      </c>
      <c r="P167" s="462" t="n">
        <v>4</v>
      </c>
      <c r="Q167" s="463" t="n">
        <v>4</v>
      </c>
      <c r="R167" s="463" t="n">
        <v>4</v>
      </c>
      <c r="S167" s="463">
        <f>M167*R167</f>
        <v/>
      </c>
      <c r="T167" s="463">
        <f>I3/K3</f>
        <v/>
      </c>
      <c r="U167" s="463" t="n">
        <v>81853.00999999999</v>
      </c>
      <c r="X167" s="463" t="n">
        <v>4135.37</v>
      </c>
      <c r="Y167" s="463">
        <f>U167</f>
        <v/>
      </c>
      <c r="Z167" s="463">
        <f>X167+Y167</f>
        <v/>
      </c>
      <c r="AA167" s="463">
        <f>IF(X167&lt;=15000,X167*AA$5,15000*AA$5)</f>
        <v/>
      </c>
      <c r="AB167" s="463">
        <f>IF(X167&lt;=15000,0,(X167-15000)*AB$5)</f>
        <v/>
      </c>
      <c r="AC167" s="463">
        <f>SUM(AA167:AB167)</f>
        <v/>
      </c>
      <c r="AD167" s="463">
        <f>IF(Z167&lt;=15000,Z167*AD$5,15000*AD$5)</f>
        <v/>
      </c>
      <c r="AE167" s="463">
        <f>IF(Z167&lt;=15000,0,(Z167-15000)*AE$5)</f>
        <v/>
      </c>
      <c r="AF167" s="463">
        <f>SUM(AD167:AE167)</f>
        <v/>
      </c>
      <c r="AG167" s="463">
        <f>SUM(AF167-AC167)</f>
        <v/>
      </c>
      <c r="AH167" s="463">
        <f>IF(X167&gt;3260,IF(X167&gt;9510,(9510-3260)*AH$5,(X167-3260)*AH$5),0)</f>
        <v/>
      </c>
      <c r="AI167" s="463">
        <f>IF(X167&gt;9510,IF(X167&gt;15000,(15000-9510)*AI$5,(X167-9510)*AI$5),0)</f>
        <v/>
      </c>
      <c r="AJ167" s="463">
        <f>IF(X167&gt;15000,IF(X167&gt;20000,(20000-15000)*AJ$5,(X167-15000)*AJ$5),0)</f>
        <v/>
      </c>
      <c r="AK167" s="463">
        <f>IF(X167&gt;20000,IF(X167&gt;25000,(25000-20000)*AK$5,(X167-20000)*AK$5),0)</f>
        <v/>
      </c>
      <c r="AL167" s="463">
        <f>IF(X167&gt;25000,IF(X167&gt;30000,(30000-25000)*AL$5,(X167-25000)*AL$5),0)</f>
        <v/>
      </c>
      <c r="AM167" s="463">
        <f>IF(X167&gt;30000,(X167-30000)*AM$5,0)</f>
        <v/>
      </c>
      <c r="AN167" s="463">
        <f>SUM(AH167:AM167)</f>
        <v/>
      </c>
      <c r="AO167" s="463">
        <f>IF(Z167&gt;3260,IF(Z167&gt;9510,(9510-3260)*AO$5,(Z167-3260)*AO$5),0)</f>
        <v/>
      </c>
      <c r="AP167" s="463">
        <f>IF(Z167&gt;9510,IF(Z167&gt;15000,(15000-9510)*AP$5,(Z167-9510)*AP$5),0)</f>
        <v/>
      </c>
      <c r="AQ167" s="463">
        <f>IF(Z167&gt;15000,IF(Z167&gt;20000,(20000-15000)*AQ$5,(Z167-15000)*AQ$5),0)</f>
        <v/>
      </c>
      <c r="AR167" s="463">
        <f>IF(Z167&gt;20000,IF(Z167&gt;25000,(25000-20000)*AR$5,(Z167-20000)*AR$5),0)</f>
        <v/>
      </c>
      <c r="AS167" s="463">
        <f>IF(Z167&gt;25000,IF(Z167&gt;30000,(30000-25000)*AS$5,(Z167-25000)*AS$5),0)</f>
        <v/>
      </c>
      <c r="AT167" s="463">
        <f>IF(Z167&gt;30000,(Z167-30000)*AT$5,0)</f>
        <v/>
      </c>
      <c r="AU167" s="463">
        <f>SUM(AO167:AT167)</f>
        <v/>
      </c>
      <c r="AV167" s="463">
        <f>AU167-AN167</f>
        <v/>
      </c>
      <c r="AW167" s="463" t="n"/>
      <c r="AX167" s="463">
        <f>Y167-AG167-AV167-AW167</f>
        <v/>
      </c>
      <c r="AY167" t="inlineStr">
        <is>
          <t>TM</t>
        </is>
      </c>
    </row>
    <row r="168" ht="16.5" customHeight="1" s="235">
      <c r="B168" s="460" t="n">
        <v>163</v>
      </c>
      <c r="C168" s="461" t="inlineStr">
        <is>
          <t>0057</t>
        </is>
      </c>
      <c r="D168" s="461" t="inlineStr">
        <is>
          <t>70102218444</t>
        </is>
      </c>
      <c r="E168" s="461" t="inlineStr">
        <is>
          <t>JULIO ESTEBAN FIGUEREDO  DEL TORO</t>
        </is>
      </c>
      <c r="F168" s="461" t="inlineStr">
        <is>
          <t>II</t>
        </is>
      </c>
      <c r="G168" s="460" t="n">
        <v>127.5</v>
      </c>
      <c r="H168" s="460" t="n">
        <v>4543.24</v>
      </c>
      <c r="I168" s="460" t="n">
        <v>178.5</v>
      </c>
      <c r="J168" s="460" t="n">
        <v>4135.37</v>
      </c>
      <c r="K168" s="460" t="n">
        <v>204</v>
      </c>
      <c r="L168" s="460" t="n">
        <v>4726.14</v>
      </c>
      <c r="M168" s="460" t="n">
        <v>4468.25</v>
      </c>
      <c r="N168" s="462" t="n">
        <v>4</v>
      </c>
      <c r="O168" s="462" t="n">
        <v>4</v>
      </c>
      <c r="P168" s="462" t="n">
        <v>4</v>
      </c>
      <c r="Q168" s="463" t="n">
        <v>4</v>
      </c>
      <c r="R168" s="463" t="n">
        <v>4</v>
      </c>
      <c r="S168" s="463">
        <f>M168*R168</f>
        <v/>
      </c>
      <c r="T168" s="463">
        <f>I3/K3</f>
        <v/>
      </c>
      <c r="U168" s="463" t="n">
        <v>82843.88</v>
      </c>
      <c r="X168" s="463" t="n">
        <v>4726.14</v>
      </c>
      <c r="Y168" s="463">
        <f>U168</f>
        <v/>
      </c>
      <c r="Z168" s="463">
        <f>X168+Y168</f>
        <v/>
      </c>
      <c r="AA168" s="463">
        <f>IF(X168&lt;=15000,X168*AA$5,15000*AA$5)</f>
        <v/>
      </c>
      <c r="AB168" s="463">
        <f>IF(X168&lt;=15000,0,(X168-15000)*AB$5)</f>
        <v/>
      </c>
      <c r="AC168" s="463">
        <f>SUM(AA168:AB168)</f>
        <v/>
      </c>
      <c r="AD168" s="463">
        <f>IF(Z168&lt;=15000,Z168*AD$5,15000*AD$5)</f>
        <v/>
      </c>
      <c r="AE168" s="463">
        <f>IF(Z168&lt;=15000,0,(Z168-15000)*AE$5)</f>
        <v/>
      </c>
      <c r="AF168" s="463">
        <f>SUM(AD168:AE168)</f>
        <v/>
      </c>
      <c r="AG168" s="463">
        <f>SUM(AF168-AC168)</f>
        <v/>
      </c>
      <c r="AH168" s="463">
        <f>IF(X168&gt;3260,IF(X168&gt;9510,(9510-3260)*AH$5,(X168-3260)*AH$5),0)</f>
        <v/>
      </c>
      <c r="AI168" s="463">
        <f>IF(X168&gt;9510,IF(X168&gt;15000,(15000-9510)*AI$5,(X168-9510)*AI$5),0)</f>
        <v/>
      </c>
      <c r="AJ168" s="463">
        <f>IF(X168&gt;15000,IF(X168&gt;20000,(20000-15000)*AJ$5,(X168-15000)*AJ$5),0)</f>
        <v/>
      </c>
      <c r="AK168" s="463">
        <f>IF(X168&gt;20000,IF(X168&gt;25000,(25000-20000)*AK$5,(X168-20000)*AK$5),0)</f>
        <v/>
      </c>
      <c r="AL168" s="463">
        <f>IF(X168&gt;25000,IF(X168&gt;30000,(30000-25000)*AL$5,(X168-25000)*AL$5),0)</f>
        <v/>
      </c>
      <c r="AM168" s="463">
        <f>IF(X168&gt;30000,(X168-30000)*AM$5,0)</f>
        <v/>
      </c>
      <c r="AN168" s="463">
        <f>SUM(AH168:AM168)</f>
        <v/>
      </c>
      <c r="AO168" s="463">
        <f>IF(Z168&gt;3260,IF(Z168&gt;9510,(9510-3260)*AO$5,(Z168-3260)*AO$5),0)</f>
        <v/>
      </c>
      <c r="AP168" s="463">
        <f>IF(Z168&gt;9510,IF(Z168&gt;15000,(15000-9510)*AP$5,(Z168-9510)*AP$5),0)</f>
        <v/>
      </c>
      <c r="AQ168" s="463">
        <f>IF(Z168&gt;15000,IF(Z168&gt;20000,(20000-15000)*AQ$5,(Z168-15000)*AQ$5),0)</f>
        <v/>
      </c>
      <c r="AR168" s="463">
        <f>IF(Z168&gt;20000,IF(Z168&gt;25000,(25000-20000)*AR$5,(Z168-20000)*AR$5),0)</f>
        <v/>
      </c>
      <c r="AS168" s="463">
        <f>IF(Z168&gt;25000,IF(Z168&gt;30000,(30000-25000)*AS$5,(Z168-25000)*AS$5),0)</f>
        <v/>
      </c>
      <c r="AT168" s="463">
        <f>IF(Z168&gt;30000,(Z168-30000)*AT$5,0)</f>
        <v/>
      </c>
      <c r="AU168" s="463">
        <f>SUM(AO168:AT168)</f>
        <v/>
      </c>
      <c r="AV168" s="463">
        <f>AU168-AN168</f>
        <v/>
      </c>
      <c r="AW168" s="463" t="n"/>
      <c r="AX168" s="463">
        <f>Y168-AG168-AV168-AW168</f>
        <v/>
      </c>
      <c r="AY168" t="inlineStr">
        <is>
          <t>TM</t>
        </is>
      </c>
    </row>
    <row r="169" ht="16.5" customHeight="1" s="235">
      <c r="B169" s="460" t="n">
        <v>164</v>
      </c>
      <c r="C169" s="461" t="inlineStr">
        <is>
          <t>0158</t>
        </is>
      </c>
      <c r="D169" s="461" t="inlineStr">
        <is>
          <t>64101405101</t>
        </is>
      </c>
      <c r="E169" s="461" t="inlineStr">
        <is>
          <t>BÁRBARO PABLO GONZÁLEZ  RODRÍGUEZ</t>
        </is>
      </c>
      <c r="F169" s="461" t="inlineStr">
        <is>
          <t>II</t>
        </is>
      </c>
      <c r="G169" s="460" t="n">
        <v>191.25</v>
      </c>
      <c r="H169" s="460" t="n">
        <v>4430.76</v>
      </c>
      <c r="I169" s="460" t="n">
        <v>191.25</v>
      </c>
      <c r="J169" s="460" t="n">
        <v>6123.96</v>
      </c>
      <c r="K169" s="460" t="n">
        <v>127.5</v>
      </c>
      <c r="L169" s="460" t="n">
        <v>2953.84</v>
      </c>
      <c r="M169" s="460" t="n">
        <v>4502.85</v>
      </c>
      <c r="N169" s="462" t="n">
        <v>4</v>
      </c>
      <c r="O169" s="462" t="n">
        <v>4</v>
      </c>
      <c r="P169" s="462" t="n">
        <v>4</v>
      </c>
      <c r="Q169" s="463" t="n">
        <v>4</v>
      </c>
      <c r="R169" s="463" t="n">
        <v>4</v>
      </c>
      <c r="S169" s="463">
        <f>M169*R169</f>
        <v/>
      </c>
      <c r="T169" s="463">
        <f>I3/K3</f>
        <v/>
      </c>
      <c r="U169" s="463" t="n">
        <v>83485.45</v>
      </c>
      <c r="X169" s="463" t="n">
        <v>2953.84</v>
      </c>
      <c r="Y169" s="463">
        <f>U169</f>
        <v/>
      </c>
      <c r="Z169" s="463">
        <f>X169+Y169</f>
        <v/>
      </c>
      <c r="AA169" s="463">
        <f>IF(X169&lt;=15000,X169*AA$5,15000*AA$5)</f>
        <v/>
      </c>
      <c r="AB169" s="463">
        <f>IF(X169&lt;=15000,0,(X169-15000)*AB$5)</f>
        <v/>
      </c>
      <c r="AC169" s="463">
        <f>SUM(AA169:AB169)</f>
        <v/>
      </c>
      <c r="AD169" s="463">
        <f>IF(Z169&lt;=15000,Z169*AD$5,15000*AD$5)</f>
        <v/>
      </c>
      <c r="AE169" s="463">
        <f>IF(Z169&lt;=15000,0,(Z169-15000)*AE$5)</f>
        <v/>
      </c>
      <c r="AF169" s="463">
        <f>SUM(AD169:AE169)</f>
        <v/>
      </c>
      <c r="AG169" s="463">
        <f>SUM(AF169-AC169)</f>
        <v/>
      </c>
      <c r="AH169" s="463">
        <f>IF(X169&gt;3260,IF(X169&gt;9510,(9510-3260)*AH$5,(X169-3260)*AH$5),0)</f>
        <v/>
      </c>
      <c r="AI169" s="463">
        <f>IF(X169&gt;9510,IF(X169&gt;15000,(15000-9510)*AI$5,(X169-9510)*AI$5),0)</f>
        <v/>
      </c>
      <c r="AJ169" s="463">
        <f>IF(X169&gt;15000,IF(X169&gt;20000,(20000-15000)*AJ$5,(X169-15000)*AJ$5),0)</f>
        <v/>
      </c>
      <c r="AK169" s="463">
        <f>IF(X169&gt;20000,IF(X169&gt;25000,(25000-20000)*AK$5,(X169-20000)*AK$5),0)</f>
        <v/>
      </c>
      <c r="AL169" s="463">
        <f>IF(X169&gt;25000,IF(X169&gt;30000,(30000-25000)*AL$5,(X169-25000)*AL$5),0)</f>
        <v/>
      </c>
      <c r="AM169" s="463">
        <f>IF(X169&gt;30000,(X169-30000)*AM$5,0)</f>
        <v/>
      </c>
      <c r="AN169" s="463">
        <f>SUM(AH169:AM169)</f>
        <v/>
      </c>
      <c r="AO169" s="463">
        <f>IF(Z169&gt;3260,IF(Z169&gt;9510,(9510-3260)*AO$5,(Z169-3260)*AO$5),0)</f>
        <v/>
      </c>
      <c r="AP169" s="463">
        <f>IF(Z169&gt;9510,IF(Z169&gt;15000,(15000-9510)*AP$5,(Z169-9510)*AP$5),0)</f>
        <v/>
      </c>
      <c r="AQ169" s="463">
        <f>IF(Z169&gt;15000,IF(Z169&gt;20000,(20000-15000)*AQ$5,(Z169-15000)*AQ$5),0)</f>
        <v/>
      </c>
      <c r="AR169" s="463">
        <f>IF(Z169&gt;20000,IF(Z169&gt;25000,(25000-20000)*AR$5,(Z169-20000)*AR$5),0)</f>
        <v/>
      </c>
      <c r="AS169" s="463">
        <f>IF(Z169&gt;25000,IF(Z169&gt;30000,(30000-25000)*AS$5,(Z169-25000)*AS$5),0)</f>
        <v/>
      </c>
      <c r="AT169" s="463">
        <f>IF(Z169&gt;30000,(Z169-30000)*AT$5,0)</f>
        <v/>
      </c>
      <c r="AU169" s="463">
        <f>SUM(AO169:AT169)</f>
        <v/>
      </c>
      <c r="AV169" s="463">
        <f>AU169-AN169</f>
        <v/>
      </c>
      <c r="AW169" s="463" t="n"/>
      <c r="AX169" s="463">
        <f>Y169-AG169-AV169-AW169</f>
        <v/>
      </c>
      <c r="AY169" t="inlineStr">
        <is>
          <t>TM</t>
        </is>
      </c>
    </row>
    <row r="170" ht="16.5" customHeight="1" s="235">
      <c r="B170" s="460" t="n">
        <v>165</v>
      </c>
      <c r="C170" s="461" t="inlineStr">
        <is>
          <t>0148</t>
        </is>
      </c>
      <c r="D170" s="461" t="inlineStr">
        <is>
          <t>79122007759</t>
        </is>
      </c>
      <c r="E170" s="461" t="inlineStr">
        <is>
          <t>MARIA DEL  CARMEN CASTAÑER  AVERHOFF</t>
        </is>
      </c>
      <c r="F170" s="461" t="inlineStr">
        <is>
          <t>VI</t>
        </is>
      </c>
      <c r="G170" s="460" t="n">
        <v>140.25</v>
      </c>
      <c r="H170" s="460" t="n">
        <v>5544.56</v>
      </c>
      <c r="I170" s="460" t="n">
        <v>191.25</v>
      </c>
      <c r="J170" s="460" t="n">
        <v>6330.54</v>
      </c>
      <c r="K170" s="460" t="n">
        <v>153</v>
      </c>
      <c r="L170" s="460" t="n">
        <v>6213.36</v>
      </c>
      <c r="M170" s="460" t="n">
        <v>6029.49</v>
      </c>
      <c r="N170" s="462" t="n">
        <v>4</v>
      </c>
      <c r="O170" s="462" t="n">
        <v>4</v>
      </c>
      <c r="P170" s="462" t="n">
        <v>4</v>
      </c>
      <c r="Q170" s="463" t="n">
        <v>4</v>
      </c>
      <c r="R170" s="463" t="n">
        <v>4</v>
      </c>
      <c r="S170" s="463">
        <f>M170*R170</f>
        <v/>
      </c>
      <c r="T170" s="463">
        <f>I3/K3</f>
        <v/>
      </c>
      <c r="U170" s="463" t="n">
        <v>111790.09</v>
      </c>
      <c r="X170" s="463" t="n">
        <v>4748.7</v>
      </c>
      <c r="Y170" s="463">
        <f>U170</f>
        <v/>
      </c>
      <c r="Z170" s="463">
        <f>X170+Y170</f>
        <v/>
      </c>
      <c r="AA170" s="463">
        <f>IF(X170&lt;=15000,X170*AA$5,15000*AA$5)</f>
        <v/>
      </c>
      <c r="AB170" s="463">
        <f>IF(X170&lt;=15000,0,(X170-15000)*AB$5)</f>
        <v/>
      </c>
      <c r="AC170" s="463">
        <f>SUM(AA170:AB170)</f>
        <v/>
      </c>
      <c r="AD170" s="463">
        <f>IF(Z170&lt;=15000,Z170*AD$5,15000*AD$5)</f>
        <v/>
      </c>
      <c r="AE170" s="463">
        <f>IF(Z170&lt;=15000,0,(Z170-15000)*AE$5)</f>
        <v/>
      </c>
      <c r="AF170" s="463">
        <f>SUM(AD170:AE170)</f>
        <v/>
      </c>
      <c r="AG170" s="463">
        <f>SUM(AF170-AC170)</f>
        <v/>
      </c>
      <c r="AH170" s="463">
        <f>IF(X170&gt;3260,IF(X170&gt;9510,(9510-3260)*AH$5,(X170-3260)*AH$5),0)</f>
        <v/>
      </c>
      <c r="AI170" s="463">
        <f>IF(X170&gt;9510,IF(X170&gt;15000,(15000-9510)*AI$5,(X170-9510)*AI$5),0)</f>
        <v/>
      </c>
      <c r="AJ170" s="463">
        <f>IF(X170&gt;15000,IF(X170&gt;20000,(20000-15000)*AJ$5,(X170-15000)*AJ$5),0)</f>
        <v/>
      </c>
      <c r="AK170" s="463">
        <f>IF(X170&gt;20000,IF(X170&gt;25000,(25000-20000)*AK$5,(X170-20000)*AK$5),0)</f>
        <v/>
      </c>
      <c r="AL170" s="463">
        <f>IF(X170&gt;25000,IF(X170&gt;30000,(30000-25000)*AL$5,(X170-25000)*AL$5),0)</f>
        <v/>
      </c>
      <c r="AM170" s="463">
        <f>IF(X170&gt;30000,(X170-30000)*AM$5,0)</f>
        <v/>
      </c>
      <c r="AN170" s="463">
        <f>SUM(AH170:AM170)</f>
        <v/>
      </c>
      <c r="AO170" s="463">
        <f>IF(Z170&gt;3260,IF(Z170&gt;9510,(9510-3260)*AO$5,(Z170-3260)*AO$5),0)</f>
        <v/>
      </c>
      <c r="AP170" s="463">
        <f>IF(Z170&gt;9510,IF(Z170&gt;15000,(15000-9510)*AP$5,(Z170-9510)*AP$5),0)</f>
        <v/>
      </c>
      <c r="AQ170" s="463">
        <f>IF(Z170&gt;15000,IF(Z170&gt;20000,(20000-15000)*AQ$5,(Z170-15000)*AQ$5),0)</f>
        <v/>
      </c>
      <c r="AR170" s="463">
        <f>IF(Z170&gt;20000,IF(Z170&gt;25000,(25000-20000)*AR$5,(Z170-20000)*AR$5),0)</f>
        <v/>
      </c>
      <c r="AS170" s="463">
        <f>IF(Z170&gt;25000,IF(Z170&gt;30000,(30000-25000)*AS$5,(Z170-25000)*AS$5),0)</f>
        <v/>
      </c>
      <c r="AT170" s="463">
        <f>IF(Z170&gt;30000,(Z170-30000)*AT$5,0)</f>
        <v/>
      </c>
      <c r="AU170" s="463">
        <f>SUM(AO170:AT170)</f>
        <v/>
      </c>
      <c r="AV170" s="463">
        <f>AU170-AN170</f>
        <v/>
      </c>
      <c r="AW170" s="463" t="n"/>
      <c r="AX170" s="463">
        <f>Y170-AG170-AV170-AW170</f>
        <v/>
      </c>
      <c r="AY170" t="inlineStr">
        <is>
          <t>TM</t>
        </is>
      </c>
    </row>
    <row r="171" ht="16.5" customHeight="1" s="235">
      <c r="B171" s="460" t="n">
        <v>166</v>
      </c>
      <c r="C171" s="461" t="inlineStr">
        <is>
          <t>0298</t>
        </is>
      </c>
      <c r="D171" s="461" t="inlineStr">
        <is>
          <t>58070607565</t>
        </is>
      </c>
      <c r="E171" s="461" t="inlineStr">
        <is>
          <t>PEDRO BEC LÓPEZ</t>
        </is>
      </c>
      <c r="F171" s="461" t="inlineStr">
        <is>
          <t>XIV</t>
        </is>
      </c>
      <c r="G171" s="460" t="n">
        <v>192</v>
      </c>
      <c r="H171" s="460" t="n">
        <v>7958.03</v>
      </c>
      <c r="I171" s="460" t="n">
        <v>200</v>
      </c>
      <c r="J171" s="460" t="n">
        <v>8621.190000000001</v>
      </c>
      <c r="K171" s="460" t="n">
        <v>176</v>
      </c>
      <c r="L171" s="460" t="n">
        <v>7294.86</v>
      </c>
      <c r="M171" s="460" t="n">
        <v>7958.03</v>
      </c>
      <c r="N171" s="462" t="n">
        <v>4</v>
      </c>
      <c r="O171" s="462" t="n">
        <v>4</v>
      </c>
      <c r="P171" s="462" t="n">
        <v>4</v>
      </c>
      <c r="Q171" s="463" t="n">
        <v>4</v>
      </c>
      <c r="R171" s="463" t="n">
        <v>4</v>
      </c>
      <c r="S171" s="463">
        <f>M171*R171</f>
        <v/>
      </c>
      <c r="T171" s="463">
        <f>I3/K3</f>
        <v/>
      </c>
      <c r="U171" s="463" t="n">
        <v>147546.32</v>
      </c>
      <c r="X171" s="463" t="n">
        <v>7294.86</v>
      </c>
      <c r="Y171" s="463">
        <f>U171</f>
        <v/>
      </c>
      <c r="Z171" s="463">
        <f>X171+Y171</f>
        <v/>
      </c>
      <c r="AA171" s="463">
        <f>IF(X171&lt;=15000,X171*AA$5,15000*AA$5)</f>
        <v/>
      </c>
      <c r="AB171" s="463">
        <f>IF(X171&lt;=15000,0,(X171-15000)*AB$5)</f>
        <v/>
      </c>
      <c r="AC171" s="463">
        <f>SUM(AA171:AB171)</f>
        <v/>
      </c>
      <c r="AD171" s="463">
        <f>IF(Z171&lt;=15000,Z171*AD$5,15000*AD$5)</f>
        <v/>
      </c>
      <c r="AE171" s="463">
        <f>IF(Z171&lt;=15000,0,(Z171-15000)*AE$5)</f>
        <v/>
      </c>
      <c r="AF171" s="463">
        <f>SUM(AD171:AE171)</f>
        <v/>
      </c>
      <c r="AG171" s="463">
        <f>SUM(AF171-AC171)</f>
        <v/>
      </c>
      <c r="AH171" s="463">
        <f>IF(X171&gt;3260,IF(X171&gt;9510,(9510-3260)*AH$5,(X171-3260)*AH$5),0)</f>
        <v/>
      </c>
      <c r="AI171" s="463">
        <f>IF(X171&gt;9510,IF(X171&gt;15000,(15000-9510)*AI$5,(X171-9510)*AI$5),0)</f>
        <v/>
      </c>
      <c r="AJ171" s="463">
        <f>IF(X171&gt;15000,IF(X171&gt;20000,(20000-15000)*AJ$5,(X171-15000)*AJ$5),0)</f>
        <v/>
      </c>
      <c r="AK171" s="463">
        <f>IF(X171&gt;20000,IF(X171&gt;25000,(25000-20000)*AK$5,(X171-20000)*AK$5),0)</f>
        <v/>
      </c>
      <c r="AL171" s="463">
        <f>IF(X171&gt;25000,IF(X171&gt;30000,(30000-25000)*AL$5,(X171-25000)*AL$5),0)</f>
        <v/>
      </c>
      <c r="AM171" s="463">
        <f>IF(X171&gt;30000,(X171-30000)*AM$5,0)</f>
        <v/>
      </c>
      <c r="AN171" s="463">
        <f>SUM(AH171:AM171)</f>
        <v/>
      </c>
      <c r="AO171" s="463">
        <f>IF(Z171&gt;3260,IF(Z171&gt;9510,(9510-3260)*AO$5,(Z171-3260)*AO$5),0)</f>
        <v/>
      </c>
      <c r="AP171" s="463">
        <f>IF(Z171&gt;9510,IF(Z171&gt;15000,(15000-9510)*AP$5,(Z171-9510)*AP$5),0)</f>
        <v/>
      </c>
      <c r="AQ171" s="463">
        <f>IF(Z171&gt;15000,IF(Z171&gt;20000,(20000-15000)*AQ$5,(Z171-15000)*AQ$5),0)</f>
        <v/>
      </c>
      <c r="AR171" s="463">
        <f>IF(Z171&gt;20000,IF(Z171&gt;25000,(25000-20000)*AR$5,(Z171-20000)*AR$5),0)</f>
        <v/>
      </c>
      <c r="AS171" s="463">
        <f>IF(Z171&gt;25000,IF(Z171&gt;30000,(30000-25000)*AS$5,(Z171-25000)*AS$5),0)</f>
        <v/>
      </c>
      <c r="AT171" s="463">
        <f>IF(Z171&gt;30000,(Z171-30000)*AT$5,0)</f>
        <v/>
      </c>
      <c r="AU171" s="463">
        <f>SUM(AO171:AT171)</f>
        <v/>
      </c>
      <c r="AV171" s="463">
        <f>AU171-AN171</f>
        <v/>
      </c>
      <c r="AW171" s="463" t="n"/>
      <c r="AX171" s="463">
        <f>Y171-AG171-AV171-AW171</f>
        <v/>
      </c>
      <c r="AY171" t="inlineStr">
        <is>
          <t>TM</t>
        </is>
      </c>
    </row>
    <row r="172" ht="16.5" customHeight="1" s="235">
      <c r="B172" s="460" t="n">
        <v>167</v>
      </c>
      <c r="C172" s="461" t="inlineStr">
        <is>
          <t>0302</t>
        </is>
      </c>
      <c r="D172" s="461" t="inlineStr">
        <is>
          <t>87102002268</t>
        </is>
      </c>
      <c r="E172" s="461" t="inlineStr">
        <is>
          <t>ADOLFO DAMIÁN MORENO GONZÁLEZ</t>
        </is>
      </c>
      <c r="F172" s="461" t="inlineStr">
        <is>
          <t>VI</t>
        </is>
      </c>
      <c r="G172" s="460" t="n">
        <v>127.5</v>
      </c>
      <c r="H172" s="460" t="n">
        <v>5856.52</v>
      </c>
      <c r="I172" s="460" t="n">
        <v>191.25</v>
      </c>
      <c r="J172" s="460" t="n">
        <v>5935.87</v>
      </c>
      <c r="K172" s="460" t="n">
        <v>178.5</v>
      </c>
      <c r="L172" s="460" t="n">
        <v>5540.15</v>
      </c>
      <c r="M172" s="460" t="n">
        <v>5777.51</v>
      </c>
      <c r="N172" s="462" t="n">
        <v>4</v>
      </c>
      <c r="O172" s="462" t="n">
        <v>4</v>
      </c>
      <c r="P172" s="462" t="n">
        <v>4</v>
      </c>
      <c r="Q172" s="463" t="n">
        <v>4</v>
      </c>
      <c r="R172" s="463" t="n">
        <v>4</v>
      </c>
      <c r="S172" s="463">
        <f>M172*R172</f>
        <v/>
      </c>
      <c r="T172" s="463">
        <f>I3/K3</f>
        <v/>
      </c>
      <c r="U172" s="463" t="n">
        <v>107118.37</v>
      </c>
      <c r="X172" s="463" t="n">
        <v>5540.15</v>
      </c>
      <c r="Y172" s="463">
        <f>U172</f>
        <v/>
      </c>
      <c r="Z172" s="463">
        <f>X172+Y172</f>
        <v/>
      </c>
      <c r="AA172" s="463">
        <f>IF(X172&lt;=15000,X172*AA$5,15000*AA$5)</f>
        <v/>
      </c>
      <c r="AB172" s="463">
        <f>IF(X172&lt;=15000,0,(X172-15000)*AB$5)</f>
        <v/>
      </c>
      <c r="AC172" s="463">
        <f>SUM(AA172:AB172)</f>
        <v/>
      </c>
      <c r="AD172" s="463">
        <f>IF(Z172&lt;=15000,Z172*AD$5,15000*AD$5)</f>
        <v/>
      </c>
      <c r="AE172" s="463">
        <f>IF(Z172&lt;=15000,0,(Z172-15000)*AE$5)</f>
        <v/>
      </c>
      <c r="AF172" s="463">
        <f>SUM(AD172:AE172)</f>
        <v/>
      </c>
      <c r="AG172" s="463">
        <f>SUM(AF172-AC172)</f>
        <v/>
      </c>
      <c r="AH172" s="463">
        <f>IF(X172&gt;3260,IF(X172&gt;9510,(9510-3260)*AH$5,(X172-3260)*AH$5),0)</f>
        <v/>
      </c>
      <c r="AI172" s="463">
        <f>IF(X172&gt;9510,IF(X172&gt;15000,(15000-9510)*AI$5,(X172-9510)*AI$5),0)</f>
        <v/>
      </c>
      <c r="AJ172" s="463">
        <f>IF(X172&gt;15000,IF(X172&gt;20000,(20000-15000)*AJ$5,(X172-15000)*AJ$5),0)</f>
        <v/>
      </c>
      <c r="AK172" s="463">
        <f>IF(X172&gt;20000,IF(X172&gt;25000,(25000-20000)*AK$5,(X172-20000)*AK$5),0)</f>
        <v/>
      </c>
      <c r="AL172" s="463">
        <f>IF(X172&gt;25000,IF(X172&gt;30000,(30000-25000)*AL$5,(X172-25000)*AL$5),0)</f>
        <v/>
      </c>
      <c r="AM172" s="463">
        <f>IF(X172&gt;30000,(X172-30000)*AM$5,0)</f>
        <v/>
      </c>
      <c r="AN172" s="463">
        <f>SUM(AH172:AM172)</f>
        <v/>
      </c>
      <c r="AO172" s="463">
        <f>IF(Z172&gt;3260,IF(Z172&gt;9510,(9510-3260)*AO$5,(Z172-3260)*AO$5),0)</f>
        <v/>
      </c>
      <c r="AP172" s="463">
        <f>IF(Z172&gt;9510,IF(Z172&gt;15000,(15000-9510)*AP$5,(Z172-9510)*AP$5),0)</f>
        <v/>
      </c>
      <c r="AQ172" s="463">
        <f>IF(Z172&gt;15000,IF(Z172&gt;20000,(20000-15000)*AQ$5,(Z172-15000)*AQ$5),0)</f>
        <v/>
      </c>
      <c r="AR172" s="463">
        <f>IF(Z172&gt;20000,IF(Z172&gt;25000,(25000-20000)*AR$5,(Z172-20000)*AR$5),0)</f>
        <v/>
      </c>
      <c r="AS172" s="463">
        <f>IF(Z172&gt;25000,IF(Z172&gt;30000,(30000-25000)*AS$5,(Z172-25000)*AS$5),0)</f>
        <v/>
      </c>
      <c r="AT172" s="463">
        <f>IF(Z172&gt;30000,(Z172-30000)*AT$5,0)</f>
        <v/>
      </c>
      <c r="AU172" s="463">
        <f>SUM(AO172:AT172)</f>
        <v/>
      </c>
      <c r="AV172" s="463">
        <f>AU172-AN172</f>
        <v/>
      </c>
      <c r="AW172" s="463" t="n"/>
      <c r="AX172" s="463">
        <f>Y172-AG172-AV172-AW172</f>
        <v/>
      </c>
      <c r="AY172" t="inlineStr">
        <is>
          <t>TM</t>
        </is>
      </c>
    </row>
    <row r="173" ht="16.5" customHeight="1" s="235">
      <c r="B173" s="460" t="n">
        <v>168</v>
      </c>
      <c r="C173" s="461" t="inlineStr">
        <is>
          <t>0297</t>
        </is>
      </c>
      <c r="D173" s="461" t="inlineStr">
        <is>
          <t>70022129062</t>
        </is>
      </c>
      <c r="E173" s="461" t="inlineStr">
        <is>
          <t>FRANCISCO PALACIOS CABRERA</t>
        </is>
      </c>
      <c r="F173" s="461" t="inlineStr">
        <is>
          <t>IV</t>
        </is>
      </c>
      <c r="G173" s="460" t="n">
        <v>190.6</v>
      </c>
      <c r="H173" s="460" t="n">
        <v>5855.24</v>
      </c>
      <c r="I173" s="460" t="n">
        <v>190.6</v>
      </c>
      <c r="J173" s="460" t="n">
        <v>6126.51</v>
      </c>
      <c r="K173" s="460" t="n">
        <v>83</v>
      </c>
      <c r="L173" s="460" t="n">
        <v>5037.14</v>
      </c>
      <c r="M173" s="460" t="n">
        <v>5672.96</v>
      </c>
      <c r="N173" s="462" t="n">
        <v>4</v>
      </c>
      <c r="O173" s="462" t="n">
        <v>4</v>
      </c>
      <c r="P173" s="462" t="n">
        <v>4</v>
      </c>
      <c r="Q173" s="463" t="n">
        <v>4</v>
      </c>
      <c r="R173" s="463" t="n">
        <v>4</v>
      </c>
      <c r="S173" s="463">
        <f>M173*R173</f>
        <v/>
      </c>
      <c r="T173" s="463">
        <f>I3/K3</f>
        <v/>
      </c>
      <c r="U173" s="463" t="n">
        <v>105179.95</v>
      </c>
      <c r="X173" s="463" t="n">
        <v>2220.88</v>
      </c>
      <c r="Y173" s="463">
        <f>U173</f>
        <v/>
      </c>
      <c r="Z173" s="463">
        <f>X173+Y173</f>
        <v/>
      </c>
      <c r="AA173" s="463">
        <f>IF(X173&lt;=15000,X173*AA$5,15000*AA$5)</f>
        <v/>
      </c>
      <c r="AB173" s="463">
        <f>IF(X173&lt;=15000,0,(X173-15000)*AB$5)</f>
        <v/>
      </c>
      <c r="AC173" s="463">
        <f>SUM(AA173:AB173)</f>
        <v/>
      </c>
      <c r="AD173" s="463">
        <f>IF(Z173&lt;=15000,Z173*AD$5,15000*AD$5)</f>
        <v/>
      </c>
      <c r="AE173" s="463">
        <f>IF(Z173&lt;=15000,0,(Z173-15000)*AE$5)</f>
        <v/>
      </c>
      <c r="AF173" s="463">
        <f>SUM(AD173:AE173)</f>
        <v/>
      </c>
      <c r="AG173" s="463">
        <f>SUM(AF173-AC173)</f>
        <v/>
      </c>
      <c r="AH173" s="463">
        <f>IF(X173&gt;3260,IF(X173&gt;9510,(9510-3260)*AH$5,(X173-3260)*AH$5),0)</f>
        <v/>
      </c>
      <c r="AI173" s="463">
        <f>IF(X173&gt;9510,IF(X173&gt;15000,(15000-9510)*AI$5,(X173-9510)*AI$5),0)</f>
        <v/>
      </c>
      <c r="AJ173" s="463">
        <f>IF(X173&gt;15000,IF(X173&gt;20000,(20000-15000)*AJ$5,(X173-15000)*AJ$5),0)</f>
        <v/>
      </c>
      <c r="AK173" s="463">
        <f>IF(X173&gt;20000,IF(X173&gt;25000,(25000-20000)*AK$5,(X173-20000)*AK$5),0)</f>
        <v/>
      </c>
      <c r="AL173" s="463">
        <f>IF(X173&gt;25000,IF(X173&gt;30000,(30000-25000)*AL$5,(X173-25000)*AL$5),0)</f>
        <v/>
      </c>
      <c r="AM173" s="463">
        <f>IF(X173&gt;30000,(X173-30000)*AM$5,0)</f>
        <v/>
      </c>
      <c r="AN173" s="463">
        <f>SUM(AH173:AM173)</f>
        <v/>
      </c>
      <c r="AO173" s="463">
        <f>IF(Z173&gt;3260,IF(Z173&gt;9510,(9510-3260)*AO$5,(Z173-3260)*AO$5),0)</f>
        <v/>
      </c>
      <c r="AP173" s="463">
        <f>IF(Z173&gt;9510,IF(Z173&gt;15000,(15000-9510)*AP$5,(Z173-9510)*AP$5),0)</f>
        <v/>
      </c>
      <c r="AQ173" s="463">
        <f>IF(Z173&gt;15000,IF(Z173&gt;20000,(20000-15000)*AQ$5,(Z173-15000)*AQ$5),0)</f>
        <v/>
      </c>
      <c r="AR173" s="463">
        <f>IF(Z173&gt;20000,IF(Z173&gt;25000,(25000-20000)*AR$5,(Z173-20000)*AR$5),0)</f>
        <v/>
      </c>
      <c r="AS173" s="463">
        <f>IF(Z173&gt;25000,IF(Z173&gt;30000,(30000-25000)*AS$5,(Z173-25000)*AS$5),0)</f>
        <v/>
      </c>
      <c r="AT173" s="463">
        <f>IF(Z173&gt;30000,(Z173-30000)*AT$5,0)</f>
        <v/>
      </c>
      <c r="AU173" s="463">
        <f>SUM(AO173:AT173)</f>
        <v/>
      </c>
      <c r="AV173" s="463">
        <f>AU173-AN173</f>
        <v/>
      </c>
      <c r="AW173" s="463" t="n"/>
      <c r="AX173" s="463">
        <f>Y173-AG173-AV173-AW173</f>
        <v/>
      </c>
      <c r="AY173" t="inlineStr">
        <is>
          <t>TM</t>
        </is>
      </c>
    </row>
    <row r="174" ht="16.5" customHeight="1" s="235">
      <c r="B174" s="460" t="n">
        <v>169</v>
      </c>
      <c r="C174" s="461" t="inlineStr">
        <is>
          <t>0172</t>
        </is>
      </c>
      <c r="D174" s="461" t="inlineStr">
        <is>
          <t>75041800428</t>
        </is>
      </c>
      <c r="E174" s="461" t="inlineStr">
        <is>
          <t>LUIS MANUEL PUENTES  CID</t>
        </is>
      </c>
      <c r="F174" s="461" t="inlineStr">
        <is>
          <t>IV</t>
        </is>
      </c>
      <c r="G174" s="460" t="n">
        <v>204</v>
      </c>
      <c r="H174" s="460" t="n">
        <v>5475.35</v>
      </c>
      <c r="I174" s="460" t="n">
        <v>204</v>
      </c>
      <c r="J174" s="460" t="n">
        <v>5816.51</v>
      </c>
      <c r="K174" s="460" t="n">
        <v>204</v>
      </c>
      <c r="L174" s="460" t="n">
        <v>5475.35</v>
      </c>
      <c r="M174" s="460" t="n">
        <v>5589.07</v>
      </c>
      <c r="N174" s="462" t="n">
        <v>4</v>
      </c>
      <c r="O174" s="462" t="n">
        <v>4</v>
      </c>
      <c r="P174" s="462" t="n">
        <v>4</v>
      </c>
      <c r="Q174" s="463" t="n">
        <v>4</v>
      </c>
      <c r="R174" s="463" t="n">
        <v>4</v>
      </c>
      <c r="S174" s="463">
        <f>M174*R174</f>
        <v/>
      </c>
      <c r="T174" s="463">
        <f>I3/K3</f>
        <v/>
      </c>
      <c r="U174" s="463" t="n">
        <v>103624.52</v>
      </c>
      <c r="X174" s="463" t="n">
        <v>5475.35</v>
      </c>
      <c r="Y174" s="463">
        <f>U174</f>
        <v/>
      </c>
      <c r="Z174" s="463">
        <f>X174+Y174</f>
        <v/>
      </c>
      <c r="AA174" s="463">
        <f>IF(X174&lt;=15000,X174*AA$5,15000*AA$5)</f>
        <v/>
      </c>
      <c r="AB174" s="463">
        <f>IF(X174&lt;=15000,0,(X174-15000)*AB$5)</f>
        <v/>
      </c>
      <c r="AC174" s="463">
        <f>SUM(AA174:AB174)</f>
        <v/>
      </c>
      <c r="AD174" s="463">
        <f>IF(Z174&lt;=15000,Z174*AD$5,15000*AD$5)</f>
        <v/>
      </c>
      <c r="AE174" s="463">
        <f>IF(Z174&lt;=15000,0,(Z174-15000)*AE$5)</f>
        <v/>
      </c>
      <c r="AF174" s="463">
        <f>SUM(AD174:AE174)</f>
        <v/>
      </c>
      <c r="AG174" s="463">
        <f>SUM(AF174-AC174)</f>
        <v/>
      </c>
      <c r="AH174" s="463">
        <f>IF(X174&gt;3260,IF(X174&gt;9510,(9510-3260)*AH$5,(X174-3260)*AH$5),0)</f>
        <v/>
      </c>
      <c r="AI174" s="463">
        <f>IF(X174&gt;9510,IF(X174&gt;15000,(15000-9510)*AI$5,(X174-9510)*AI$5),0)</f>
        <v/>
      </c>
      <c r="AJ174" s="463">
        <f>IF(X174&gt;15000,IF(X174&gt;20000,(20000-15000)*AJ$5,(X174-15000)*AJ$5),0)</f>
        <v/>
      </c>
      <c r="AK174" s="463">
        <f>IF(X174&gt;20000,IF(X174&gt;25000,(25000-20000)*AK$5,(X174-20000)*AK$5),0)</f>
        <v/>
      </c>
      <c r="AL174" s="463">
        <f>IF(X174&gt;25000,IF(X174&gt;30000,(30000-25000)*AL$5,(X174-25000)*AL$5),0)</f>
        <v/>
      </c>
      <c r="AM174" s="463">
        <f>IF(X174&gt;30000,(X174-30000)*AM$5,0)</f>
        <v/>
      </c>
      <c r="AN174" s="463">
        <f>SUM(AH174:AM174)</f>
        <v/>
      </c>
      <c r="AO174" s="463">
        <f>IF(Z174&gt;3260,IF(Z174&gt;9510,(9510-3260)*AO$5,(Z174-3260)*AO$5),0)</f>
        <v/>
      </c>
      <c r="AP174" s="463">
        <f>IF(Z174&gt;9510,IF(Z174&gt;15000,(15000-9510)*AP$5,(Z174-9510)*AP$5),0)</f>
        <v/>
      </c>
      <c r="AQ174" s="463">
        <f>IF(Z174&gt;15000,IF(Z174&gt;20000,(20000-15000)*AQ$5,(Z174-15000)*AQ$5),0)</f>
        <v/>
      </c>
      <c r="AR174" s="463">
        <f>IF(Z174&gt;20000,IF(Z174&gt;25000,(25000-20000)*AR$5,(Z174-20000)*AR$5),0)</f>
        <v/>
      </c>
      <c r="AS174" s="463">
        <f>IF(Z174&gt;25000,IF(Z174&gt;30000,(30000-25000)*AS$5,(Z174-25000)*AS$5),0)</f>
        <v/>
      </c>
      <c r="AT174" s="463">
        <f>IF(Z174&gt;30000,(Z174-30000)*AT$5,0)</f>
        <v/>
      </c>
      <c r="AU174" s="463">
        <f>SUM(AO174:AT174)</f>
        <v/>
      </c>
      <c r="AV174" s="463">
        <f>AU174-AN174</f>
        <v/>
      </c>
      <c r="AW174" s="463" t="n"/>
      <c r="AX174" s="463">
        <f>Y174-AG174-AV174-AW174</f>
        <v/>
      </c>
      <c r="AY174" t="inlineStr">
        <is>
          <t>TM</t>
        </is>
      </c>
    </row>
    <row r="175" ht="16.5" customFormat="1" customHeight="1" s="299">
      <c r="B175" s="460" t="n">
        <v>170</v>
      </c>
      <c r="C175" s="461" t="inlineStr">
        <is>
          <t>0053</t>
        </is>
      </c>
      <c r="D175" s="461" t="inlineStr">
        <is>
          <t>65050910745</t>
        </is>
      </c>
      <c r="E175" s="461" t="inlineStr">
        <is>
          <t>AVELARDO IZQUIERDO  REYES</t>
        </is>
      </c>
      <c r="F175" s="461" t="inlineStr">
        <is>
          <t>IV</t>
        </is>
      </c>
      <c r="G175" s="460" t="n">
        <v>182.5</v>
      </c>
      <c r="H175" s="460" t="n">
        <v>6332.58</v>
      </c>
      <c r="I175" s="460" t="n">
        <v>98</v>
      </c>
      <c r="J175" s="460" t="n">
        <v>2641.71</v>
      </c>
      <c r="K175" s="460" t="n">
        <v>204</v>
      </c>
      <c r="L175" s="460" t="n">
        <v>4885.34</v>
      </c>
      <c r="M175" s="460" t="n">
        <v>4619.88</v>
      </c>
      <c r="N175" s="462" t="n">
        <v>4</v>
      </c>
      <c r="O175" s="462" t="n">
        <v>4</v>
      </c>
      <c r="P175" s="462" t="n">
        <v>4</v>
      </c>
      <c r="Q175" s="463" t="n">
        <v>4</v>
      </c>
      <c r="R175" s="463" t="n">
        <v>4</v>
      </c>
      <c r="S175" s="463">
        <f>M175*R175</f>
        <v/>
      </c>
      <c r="T175" s="463">
        <f>I3/K3</f>
        <v/>
      </c>
      <c r="U175" s="463" t="n">
        <v>85655.13</v>
      </c>
      <c r="X175" s="463" t="n">
        <v>4885.34</v>
      </c>
      <c r="Y175" s="463">
        <f>U175</f>
        <v/>
      </c>
      <c r="Z175" s="463">
        <f>X175+Y175</f>
        <v/>
      </c>
      <c r="AA175" s="463">
        <f>IF(X175&lt;=15000,X175*AA$5,15000*AA$5)</f>
        <v/>
      </c>
      <c r="AB175" s="463">
        <f>IF(X175&lt;=15000,0,(X175-15000)*AB$5)</f>
        <v/>
      </c>
      <c r="AC175" s="463">
        <f>SUM(AA175:AB175)</f>
        <v/>
      </c>
      <c r="AD175" s="463">
        <f>IF(Z175&lt;=15000,Z175*AD$5,15000*AD$5)</f>
        <v/>
      </c>
      <c r="AE175" s="463">
        <f>IF(Z175&lt;=15000,0,(Z175-15000)*AE$5)</f>
        <v/>
      </c>
      <c r="AF175" s="463">
        <f>SUM(AD175:AE175)</f>
        <v/>
      </c>
      <c r="AG175" s="463">
        <f>SUM(AF175-AC175)</f>
        <v/>
      </c>
      <c r="AH175" s="463">
        <f>IF(X175&gt;3260,IF(X175&gt;9510,(9510-3260)*AH$5,(X175-3260)*AH$5),0)</f>
        <v/>
      </c>
      <c r="AI175" s="463">
        <f>IF(X175&gt;9510,IF(X175&gt;15000,(15000-9510)*AI$5,(X175-9510)*AI$5),0)</f>
        <v/>
      </c>
      <c r="AJ175" s="463">
        <f>IF(X175&gt;15000,IF(X175&gt;20000,(20000-15000)*AJ$5,(X175-15000)*AJ$5),0)</f>
        <v/>
      </c>
      <c r="AK175" s="463">
        <f>IF(X175&gt;20000,IF(X175&gt;25000,(25000-20000)*AK$5,(X175-20000)*AK$5),0)</f>
        <v/>
      </c>
      <c r="AL175" s="463">
        <f>IF(X175&gt;25000,IF(X175&gt;30000,(30000-25000)*AL$5,(X175-25000)*AL$5),0)</f>
        <v/>
      </c>
      <c r="AM175" s="463">
        <f>IF(X175&gt;30000,(X175-30000)*AM$5,0)</f>
        <v/>
      </c>
      <c r="AN175" s="463">
        <f>SUM(AH175:AM175)</f>
        <v/>
      </c>
      <c r="AO175" s="463">
        <f>IF(Z175&gt;3260,IF(Z175&gt;9510,(9510-3260)*AO$5,(Z175-3260)*AO$5),0)</f>
        <v/>
      </c>
      <c r="AP175" s="463">
        <f>IF(Z175&gt;9510,IF(Z175&gt;15000,(15000-9510)*AP$5,(Z175-9510)*AP$5),0)</f>
        <v/>
      </c>
      <c r="AQ175" s="463">
        <f>IF(Z175&gt;15000,IF(Z175&gt;20000,(20000-15000)*AQ$5,(Z175-15000)*AQ$5),0)</f>
        <v/>
      </c>
      <c r="AR175" s="463">
        <f>IF(Z175&gt;20000,IF(Z175&gt;25000,(25000-20000)*AR$5,(Z175-20000)*AR$5),0)</f>
        <v/>
      </c>
      <c r="AS175" s="463">
        <f>IF(Z175&gt;25000,IF(Z175&gt;30000,(30000-25000)*AS$5,(Z175-25000)*AS$5),0)</f>
        <v/>
      </c>
      <c r="AT175" s="463">
        <f>IF(Z175&gt;30000,(Z175-30000)*AT$5,0)</f>
        <v/>
      </c>
      <c r="AU175" s="463">
        <f>SUM(AO175:AT175)</f>
        <v/>
      </c>
      <c r="AV175" s="463">
        <f>AU175-AN175</f>
        <v/>
      </c>
      <c r="AW175" s="463" t="n"/>
      <c r="AX175" s="463">
        <f>Y175-AG175-AV175-AW175</f>
        <v/>
      </c>
      <c r="AY175" t="inlineStr">
        <is>
          <t>TM</t>
        </is>
      </c>
    </row>
    <row r="176" ht="16.5" customHeight="1" s="235">
      <c r="B176" s="460" t="n">
        <v>171</v>
      </c>
      <c r="C176" s="461" t="inlineStr">
        <is>
          <t>0141</t>
        </is>
      </c>
      <c r="D176" s="461" t="inlineStr">
        <is>
          <t>76102902291</t>
        </is>
      </c>
      <c r="E176" s="461" t="inlineStr">
        <is>
          <t>YUDITH REMIS  RODRÍGUEZ</t>
        </is>
      </c>
      <c r="F176" s="461" t="inlineStr">
        <is>
          <t>VI</t>
        </is>
      </c>
      <c r="G176" s="460" t="n">
        <v>191.25</v>
      </c>
      <c r="H176" s="460" t="n">
        <v>5935.87</v>
      </c>
      <c r="I176" s="460" t="n">
        <v>191.25</v>
      </c>
      <c r="J176" s="460" t="n">
        <v>6330.54</v>
      </c>
      <c r="K176" s="460" t="n">
        <v>204</v>
      </c>
      <c r="L176" s="460" t="n">
        <v>6331.6</v>
      </c>
      <c r="M176" s="460" t="n">
        <v>6199.34</v>
      </c>
      <c r="N176" s="462" t="n">
        <v>4</v>
      </c>
      <c r="O176" s="462" t="n">
        <v>4</v>
      </c>
      <c r="P176" s="462" t="n">
        <v>4</v>
      </c>
      <c r="Q176" s="463" t="n">
        <v>4</v>
      </c>
      <c r="R176" s="463" t="n">
        <v>4</v>
      </c>
      <c r="S176" s="463">
        <f>M176*R176</f>
        <v/>
      </c>
      <c r="T176" s="463">
        <f>I3/K3</f>
        <v/>
      </c>
      <c r="U176" s="463" t="n">
        <v>114939.21</v>
      </c>
      <c r="X176" s="463" t="n">
        <v>6331.6</v>
      </c>
      <c r="Y176" s="463">
        <f>U176</f>
        <v/>
      </c>
      <c r="Z176" s="463">
        <f>X176+Y176</f>
        <v/>
      </c>
      <c r="AA176" s="463">
        <f>IF(X176&lt;=15000,X176*AA$5,15000*AA$5)</f>
        <v/>
      </c>
      <c r="AB176" s="463">
        <f>IF(X176&lt;=15000,0,(X176-15000)*AB$5)</f>
        <v/>
      </c>
      <c r="AC176" s="463">
        <f>SUM(AA176:AB176)</f>
        <v/>
      </c>
      <c r="AD176" s="463">
        <f>IF(Z176&lt;=15000,Z176*AD$5,15000*AD$5)</f>
        <v/>
      </c>
      <c r="AE176" s="463">
        <f>IF(Z176&lt;=15000,0,(Z176-15000)*AE$5)</f>
        <v/>
      </c>
      <c r="AF176" s="463">
        <f>SUM(AD176:AE176)</f>
        <v/>
      </c>
      <c r="AG176" s="463">
        <f>SUM(AF176-AC176)</f>
        <v/>
      </c>
      <c r="AH176" s="463">
        <f>IF(X176&gt;3260,IF(X176&gt;9510,(9510-3260)*AH$5,(X176-3260)*AH$5),0)</f>
        <v/>
      </c>
      <c r="AI176" s="463">
        <f>IF(X176&gt;9510,IF(X176&gt;15000,(15000-9510)*AI$5,(X176-9510)*AI$5),0)</f>
        <v/>
      </c>
      <c r="AJ176" s="463">
        <f>IF(X176&gt;15000,IF(X176&gt;20000,(20000-15000)*AJ$5,(X176-15000)*AJ$5),0)</f>
        <v/>
      </c>
      <c r="AK176" s="463">
        <f>IF(X176&gt;20000,IF(X176&gt;25000,(25000-20000)*AK$5,(X176-20000)*AK$5),0)</f>
        <v/>
      </c>
      <c r="AL176" s="463">
        <f>IF(X176&gt;25000,IF(X176&gt;30000,(30000-25000)*AL$5,(X176-25000)*AL$5),0)</f>
        <v/>
      </c>
      <c r="AM176" s="463">
        <f>IF(X176&gt;30000,(X176-30000)*AM$5,0)</f>
        <v/>
      </c>
      <c r="AN176" s="463">
        <f>SUM(AH176:AM176)</f>
        <v/>
      </c>
      <c r="AO176" s="463">
        <f>IF(Z176&gt;3260,IF(Z176&gt;9510,(9510-3260)*AO$5,(Z176-3260)*AO$5),0)</f>
        <v/>
      </c>
      <c r="AP176" s="463">
        <f>IF(Z176&gt;9510,IF(Z176&gt;15000,(15000-9510)*AP$5,(Z176-9510)*AP$5),0)</f>
        <v/>
      </c>
      <c r="AQ176" s="463">
        <f>IF(Z176&gt;15000,IF(Z176&gt;20000,(20000-15000)*AQ$5,(Z176-15000)*AQ$5),0)</f>
        <v/>
      </c>
      <c r="AR176" s="463">
        <f>IF(Z176&gt;20000,IF(Z176&gt;25000,(25000-20000)*AR$5,(Z176-20000)*AR$5),0)</f>
        <v/>
      </c>
      <c r="AS176" s="463">
        <f>IF(Z176&gt;25000,IF(Z176&gt;30000,(30000-25000)*AS$5,(Z176-25000)*AS$5),0)</f>
        <v/>
      </c>
      <c r="AT176" s="463">
        <f>IF(Z176&gt;30000,(Z176-30000)*AT$5,0)</f>
        <v/>
      </c>
      <c r="AU176" s="463">
        <f>SUM(AO176:AT176)</f>
        <v/>
      </c>
      <c r="AV176" s="463">
        <f>AU176-AN176</f>
        <v/>
      </c>
      <c r="AW176" s="463" t="n"/>
      <c r="AX176" s="463">
        <f>Y176-AG176-AV176-AW176</f>
        <v/>
      </c>
      <c r="AY176" t="inlineStr">
        <is>
          <t>TM</t>
        </is>
      </c>
    </row>
    <row r="177" ht="16.5" customHeight="1" s="235">
      <c r="B177" s="460" t="n">
        <v>172</v>
      </c>
      <c r="C177" s="461" t="inlineStr">
        <is>
          <t>0159</t>
        </is>
      </c>
      <c r="D177" s="461" t="inlineStr">
        <is>
          <t>65032131369</t>
        </is>
      </c>
      <c r="E177" s="461" t="inlineStr">
        <is>
          <t>ALEXIS SUÁREZ  CAPOTE</t>
        </is>
      </c>
      <c r="F177" s="461" t="inlineStr">
        <is>
          <t>IV</t>
        </is>
      </c>
      <c r="G177" s="460" t="n">
        <v>178.5</v>
      </c>
      <c r="H177" s="460" t="n">
        <v>5194.47</v>
      </c>
      <c r="I177" s="460" t="n">
        <v>204</v>
      </c>
      <c r="J177" s="460" t="n">
        <v>5475.35</v>
      </c>
      <c r="K177" s="460" t="n">
        <v>178.5</v>
      </c>
      <c r="L177" s="460" t="n">
        <v>4790.93</v>
      </c>
      <c r="M177" s="460" t="n">
        <v>5153.58</v>
      </c>
      <c r="N177" s="462" t="n">
        <v>4</v>
      </c>
      <c r="O177" s="462" t="n">
        <v>4</v>
      </c>
      <c r="P177" s="462" t="n">
        <v>4</v>
      </c>
      <c r="Q177" s="463" t="n">
        <v>4</v>
      </c>
      <c r="R177" s="463" t="n">
        <v>4</v>
      </c>
      <c r="S177" s="463">
        <f>M177*R177</f>
        <v/>
      </c>
      <c r="T177" s="463">
        <f>I3/K3</f>
        <v/>
      </c>
      <c r="U177" s="463" t="n">
        <v>95550.35000000001</v>
      </c>
      <c r="X177" s="463" t="n">
        <v>4790.93</v>
      </c>
      <c r="Y177" s="463">
        <f>U177</f>
        <v/>
      </c>
      <c r="Z177" s="463">
        <f>X177+Y177</f>
        <v/>
      </c>
      <c r="AA177" s="463">
        <f>IF(X177&lt;=15000,X177*AA$5,15000*AA$5)</f>
        <v/>
      </c>
      <c r="AB177" s="463">
        <f>IF(X177&lt;=15000,0,(X177-15000)*AB$5)</f>
        <v/>
      </c>
      <c r="AC177" s="463">
        <f>SUM(AA177:AB177)</f>
        <v/>
      </c>
      <c r="AD177" s="463">
        <f>IF(Z177&lt;=15000,Z177*AD$5,15000*AD$5)</f>
        <v/>
      </c>
      <c r="AE177" s="463">
        <f>IF(Z177&lt;=15000,0,(Z177-15000)*AE$5)</f>
        <v/>
      </c>
      <c r="AF177" s="463">
        <f>SUM(AD177:AE177)</f>
        <v/>
      </c>
      <c r="AG177" s="463">
        <f>SUM(AF177-AC177)</f>
        <v/>
      </c>
      <c r="AH177" s="463">
        <f>IF(X177&gt;3260,IF(X177&gt;9510,(9510-3260)*AH$5,(X177-3260)*AH$5),0)</f>
        <v/>
      </c>
      <c r="AI177" s="463">
        <f>IF(X177&gt;9510,IF(X177&gt;15000,(15000-9510)*AI$5,(X177-9510)*AI$5),0)</f>
        <v/>
      </c>
      <c r="AJ177" s="463">
        <f>IF(X177&gt;15000,IF(X177&gt;20000,(20000-15000)*AJ$5,(X177-15000)*AJ$5),0)</f>
        <v/>
      </c>
      <c r="AK177" s="463">
        <f>IF(X177&gt;20000,IF(X177&gt;25000,(25000-20000)*AK$5,(X177-20000)*AK$5),0)</f>
        <v/>
      </c>
      <c r="AL177" s="463">
        <f>IF(X177&gt;25000,IF(X177&gt;30000,(30000-25000)*AL$5,(X177-25000)*AL$5),0)</f>
        <v/>
      </c>
      <c r="AM177" s="463">
        <f>IF(X177&gt;30000,(X177-30000)*AM$5,0)</f>
        <v/>
      </c>
      <c r="AN177" s="463">
        <f>SUM(AH177:AM177)</f>
        <v/>
      </c>
      <c r="AO177" s="463">
        <f>IF(Z177&gt;3260,IF(Z177&gt;9510,(9510-3260)*AO$5,(Z177-3260)*AO$5),0)</f>
        <v/>
      </c>
      <c r="AP177" s="463">
        <f>IF(Z177&gt;9510,IF(Z177&gt;15000,(15000-9510)*AP$5,(Z177-9510)*AP$5),0)</f>
        <v/>
      </c>
      <c r="AQ177" s="463">
        <f>IF(Z177&gt;15000,IF(Z177&gt;20000,(20000-15000)*AQ$5,(Z177-15000)*AQ$5),0)</f>
        <v/>
      </c>
      <c r="AR177" s="463">
        <f>IF(Z177&gt;20000,IF(Z177&gt;25000,(25000-20000)*AR$5,(Z177-20000)*AR$5),0)</f>
        <v/>
      </c>
      <c r="AS177" s="463">
        <f>IF(Z177&gt;25000,IF(Z177&gt;30000,(30000-25000)*AS$5,(Z177-25000)*AS$5),0)</f>
        <v/>
      </c>
      <c r="AT177" s="463">
        <f>IF(Z177&gt;30000,(Z177-30000)*AT$5,0)</f>
        <v/>
      </c>
      <c r="AU177" s="463">
        <f>SUM(AO177:AT177)</f>
        <v/>
      </c>
      <c r="AV177" s="463">
        <f>AU177-AN177</f>
        <v/>
      </c>
      <c r="AW177" s="463" t="n"/>
      <c r="AX177" s="463">
        <f>Y177-AG177-AV177-AW177</f>
        <v/>
      </c>
      <c r="AY177" t="inlineStr">
        <is>
          <t>TM</t>
        </is>
      </c>
    </row>
    <row r="178" ht="16.5" customHeight="1" s="235">
      <c r="B178" s="460" t="n">
        <v>173</v>
      </c>
      <c r="C178" s="461" t="inlineStr">
        <is>
          <t>0177</t>
        </is>
      </c>
      <c r="D178" s="461" t="inlineStr">
        <is>
          <t>76070809961</t>
        </is>
      </c>
      <c r="E178" s="461" t="inlineStr">
        <is>
          <t>ENID CRESPO  TORRES</t>
        </is>
      </c>
      <c r="F178" s="461" t="inlineStr">
        <is>
          <t>IV</t>
        </is>
      </c>
      <c r="G178" s="460" t="n">
        <v>191.25</v>
      </c>
      <c r="H178" s="460" t="n">
        <v>5133.14</v>
      </c>
      <c r="I178" s="460" t="n">
        <v>191.25</v>
      </c>
      <c r="J178" s="460" t="n">
        <v>6521.32</v>
      </c>
      <c r="K178" s="460" t="n">
        <v>0</v>
      </c>
      <c r="L178" s="460" t="n">
        <v>0</v>
      </c>
      <c r="M178" s="460" t="n">
        <v>3884.82</v>
      </c>
      <c r="N178" s="462" t="n">
        <v>4</v>
      </c>
      <c r="O178" s="462" t="n">
        <v>4</v>
      </c>
      <c r="P178" s="462" t="n">
        <v>4</v>
      </c>
      <c r="Q178" s="463" t="n">
        <v>4</v>
      </c>
      <c r="R178" s="463" t="n">
        <v>4</v>
      </c>
      <c r="S178" s="463">
        <f>M178*R178</f>
        <v/>
      </c>
      <c r="T178" s="463">
        <f>I3/K3</f>
        <v/>
      </c>
      <c r="U178" s="463" t="n">
        <v>72026.75999999999</v>
      </c>
      <c r="X178" s="463" t="n">
        <v>0</v>
      </c>
      <c r="Y178" s="463">
        <f>U178</f>
        <v/>
      </c>
      <c r="Z178" s="463">
        <f>X178+Y178</f>
        <v/>
      </c>
      <c r="AA178" s="463">
        <f>IF(X178&lt;=15000,X178*AA$5,15000*AA$5)</f>
        <v/>
      </c>
      <c r="AB178" s="463">
        <f>IF(X178&lt;=15000,0,(X178-15000)*AB$5)</f>
        <v/>
      </c>
      <c r="AC178" s="463">
        <f>SUM(AA178:AB178)</f>
        <v/>
      </c>
      <c r="AD178" s="463">
        <f>IF(Z178&lt;=15000,Z178*AD$5,15000*AD$5)</f>
        <v/>
      </c>
      <c r="AE178" s="463">
        <f>IF(Z178&lt;=15000,0,(Z178-15000)*AE$5)</f>
        <v/>
      </c>
      <c r="AF178" s="463">
        <f>SUM(AD178:AE178)</f>
        <v/>
      </c>
      <c r="AG178" s="463">
        <f>SUM(AF178-AC178)</f>
        <v/>
      </c>
      <c r="AH178" s="463">
        <f>IF(X178&gt;3260,IF(X178&gt;9510,(9510-3260)*AH$5,(X178-3260)*AH$5),0)</f>
        <v/>
      </c>
      <c r="AI178" s="463">
        <f>IF(X178&gt;9510,IF(X178&gt;15000,(15000-9510)*AI$5,(X178-9510)*AI$5),0)</f>
        <v/>
      </c>
      <c r="AJ178" s="463">
        <f>IF(X178&gt;15000,IF(X178&gt;20000,(20000-15000)*AJ$5,(X178-15000)*AJ$5),0)</f>
        <v/>
      </c>
      <c r="AK178" s="463">
        <f>IF(X178&gt;20000,IF(X178&gt;25000,(25000-20000)*AK$5,(X178-20000)*AK$5),0)</f>
        <v/>
      </c>
      <c r="AL178" s="463">
        <f>IF(X178&gt;25000,IF(X178&gt;30000,(30000-25000)*AL$5,(X178-25000)*AL$5),0)</f>
        <v/>
      </c>
      <c r="AM178" s="463">
        <f>IF(X178&gt;30000,(X178-30000)*AM$5,0)</f>
        <v/>
      </c>
      <c r="AN178" s="463">
        <f>SUM(AH178:AM178)</f>
        <v/>
      </c>
      <c r="AO178" s="463">
        <f>IF(Z178&gt;3260,IF(Z178&gt;9510,(9510-3260)*AO$5,(Z178-3260)*AO$5),0)</f>
        <v/>
      </c>
      <c r="AP178" s="463">
        <f>IF(Z178&gt;9510,IF(Z178&gt;15000,(15000-9510)*AP$5,(Z178-9510)*AP$5),0)</f>
        <v/>
      </c>
      <c r="AQ178" s="463">
        <f>IF(Z178&gt;15000,IF(Z178&gt;20000,(20000-15000)*AQ$5,(Z178-15000)*AQ$5),0)</f>
        <v/>
      </c>
      <c r="AR178" s="463">
        <f>IF(Z178&gt;20000,IF(Z178&gt;25000,(25000-20000)*AR$5,(Z178-20000)*AR$5),0)</f>
        <v/>
      </c>
      <c r="AS178" s="463">
        <f>IF(Z178&gt;25000,IF(Z178&gt;30000,(30000-25000)*AS$5,(Z178-25000)*AS$5),0)</f>
        <v/>
      </c>
      <c r="AT178" s="463">
        <f>IF(Z178&gt;30000,(Z178-30000)*AT$5,0)</f>
        <v/>
      </c>
      <c r="AU178" s="463">
        <f>SUM(AO178:AT178)</f>
        <v/>
      </c>
      <c r="AV178" s="463">
        <f>AU178-AN178</f>
        <v/>
      </c>
      <c r="AW178" s="463" t="n"/>
      <c r="AX178" s="463">
        <f>Y178-AG178-AV178-AW178</f>
        <v/>
      </c>
      <c r="AY178" t="inlineStr">
        <is>
          <t>TM</t>
        </is>
      </c>
    </row>
    <row r="179" ht="16.5" customHeight="1" s="235">
      <c r="B179" s="460" t="n">
        <v>174</v>
      </c>
      <c r="C179" s="461" t="inlineStr">
        <is>
          <t>0199</t>
        </is>
      </c>
      <c r="D179" s="461" t="inlineStr">
        <is>
          <t>66121126709</t>
        </is>
      </c>
      <c r="E179" s="461" t="inlineStr">
        <is>
          <t>OSVALDO MORENO  HERNÁNDEZ</t>
        </is>
      </c>
      <c r="F179" s="461" t="inlineStr">
        <is>
          <t>XV</t>
        </is>
      </c>
      <c r="G179" s="460" t="n">
        <v>123</v>
      </c>
      <c r="H179" s="460" t="n">
        <v>8120.84</v>
      </c>
      <c r="I179" s="460" t="n">
        <v>193</v>
      </c>
      <c r="J179" s="460" t="n">
        <v>8796.43</v>
      </c>
      <c r="K179" s="460" t="n">
        <v>176</v>
      </c>
      <c r="L179" s="460" t="n">
        <v>7664.22</v>
      </c>
      <c r="M179" s="460" t="n">
        <v>8193.83</v>
      </c>
      <c r="N179" s="462" t="n">
        <v>4</v>
      </c>
      <c r="O179" s="462" t="n">
        <v>4</v>
      </c>
      <c r="P179" s="462" t="n">
        <v>4</v>
      </c>
      <c r="Q179" s="463" t="n">
        <v>4</v>
      </c>
      <c r="R179" s="463" t="n">
        <v>4</v>
      </c>
      <c r="S179" s="463">
        <f>M179*R179</f>
        <v/>
      </c>
      <c r="T179" s="463">
        <f>I3/K3</f>
        <v/>
      </c>
      <c r="U179" s="463" t="n">
        <v>151918.25</v>
      </c>
      <c r="X179" s="463" t="n">
        <v>7664.22</v>
      </c>
      <c r="Y179" s="463">
        <f>U179</f>
        <v/>
      </c>
      <c r="Z179" s="463">
        <f>X179+Y179</f>
        <v/>
      </c>
      <c r="AA179" s="463">
        <f>IF(X179&lt;=15000,X179*AA$5,15000*AA$5)</f>
        <v/>
      </c>
      <c r="AB179" s="463">
        <f>IF(X179&lt;=15000,0,(X179-15000)*AB$5)</f>
        <v/>
      </c>
      <c r="AC179" s="463">
        <f>SUM(AA179:AB179)</f>
        <v/>
      </c>
      <c r="AD179" s="463">
        <f>IF(Z179&lt;=15000,Z179*AD$5,15000*AD$5)</f>
        <v/>
      </c>
      <c r="AE179" s="463">
        <f>IF(Z179&lt;=15000,0,(Z179-15000)*AE$5)</f>
        <v/>
      </c>
      <c r="AF179" s="463">
        <f>SUM(AD179:AE179)</f>
        <v/>
      </c>
      <c r="AG179" s="463">
        <f>SUM(AF179-AC179)</f>
        <v/>
      </c>
      <c r="AH179" s="463">
        <f>IF(X179&gt;3260,IF(X179&gt;9510,(9510-3260)*AH$5,(X179-3260)*AH$5),0)</f>
        <v/>
      </c>
      <c r="AI179" s="463">
        <f>IF(X179&gt;9510,IF(X179&gt;15000,(15000-9510)*AI$5,(X179-9510)*AI$5),0)</f>
        <v/>
      </c>
      <c r="AJ179" s="463">
        <f>IF(X179&gt;15000,IF(X179&gt;20000,(20000-15000)*AJ$5,(X179-15000)*AJ$5),0)</f>
        <v/>
      </c>
      <c r="AK179" s="463">
        <f>IF(X179&gt;20000,IF(X179&gt;25000,(25000-20000)*AK$5,(X179-20000)*AK$5),0)</f>
        <v/>
      </c>
      <c r="AL179" s="463">
        <f>IF(X179&gt;25000,IF(X179&gt;30000,(30000-25000)*AL$5,(X179-25000)*AL$5),0)</f>
        <v/>
      </c>
      <c r="AM179" s="463">
        <f>IF(X179&gt;30000,(X179-30000)*AM$5,0)</f>
        <v/>
      </c>
      <c r="AN179" s="463">
        <f>SUM(AH179:AM179)</f>
        <v/>
      </c>
      <c r="AO179" s="463">
        <f>IF(Z179&gt;3260,IF(Z179&gt;9510,(9510-3260)*AO$5,(Z179-3260)*AO$5),0)</f>
        <v/>
      </c>
      <c r="AP179" s="463">
        <f>IF(Z179&gt;9510,IF(Z179&gt;15000,(15000-9510)*AP$5,(Z179-9510)*AP$5),0)</f>
        <v/>
      </c>
      <c r="AQ179" s="463">
        <f>IF(Z179&gt;15000,IF(Z179&gt;20000,(20000-15000)*AQ$5,(Z179-15000)*AQ$5),0)</f>
        <v/>
      </c>
      <c r="AR179" s="463">
        <f>IF(Z179&gt;20000,IF(Z179&gt;25000,(25000-20000)*AR$5,(Z179-20000)*AR$5),0)</f>
        <v/>
      </c>
      <c r="AS179" s="463">
        <f>IF(Z179&gt;25000,IF(Z179&gt;30000,(30000-25000)*AS$5,(Z179-25000)*AS$5),0)</f>
        <v/>
      </c>
      <c r="AT179" s="463">
        <f>IF(Z179&gt;30000,(Z179-30000)*AT$5,0)</f>
        <v/>
      </c>
      <c r="AU179" s="463">
        <f>SUM(AO179:AT179)</f>
        <v/>
      </c>
      <c r="AV179" s="463">
        <f>AU179-AN179</f>
        <v/>
      </c>
      <c r="AW179" s="463" t="n"/>
      <c r="AX179" s="463">
        <f>Y179-AG179-AV179-AW179</f>
        <v/>
      </c>
      <c r="AY179" t="inlineStr">
        <is>
          <t>TM</t>
        </is>
      </c>
    </row>
    <row r="180" ht="16.5" customHeight="1" s="235">
      <c r="B180" s="460" t="n">
        <v>175</v>
      </c>
      <c r="C180" s="461" t="inlineStr">
        <is>
          <t>0293</t>
        </is>
      </c>
      <c r="D180" s="461" t="inlineStr">
        <is>
          <t>91030729164</t>
        </is>
      </c>
      <c r="E180" s="461" t="inlineStr">
        <is>
          <t>DARIEL ORTIZ VALDEZ</t>
        </is>
      </c>
      <c r="F180" s="461" t="inlineStr">
        <is>
          <t>II</t>
        </is>
      </c>
      <c r="G180" s="460" t="n">
        <v>193</v>
      </c>
      <c r="H180" s="460" t="n">
        <v>4782.16</v>
      </c>
      <c r="I180" s="460" t="n">
        <v>182</v>
      </c>
      <c r="J180" s="460" t="n">
        <v>4517</v>
      </c>
      <c r="K180" s="460" t="n">
        <v>195.25</v>
      </c>
      <c r="L180" s="460" t="n">
        <v>4675.3</v>
      </c>
      <c r="M180" s="460" t="n">
        <v>4658.15</v>
      </c>
      <c r="N180" s="462" t="n">
        <v>4</v>
      </c>
      <c r="O180" s="462" t="n">
        <v>4</v>
      </c>
      <c r="P180" s="462" t="n">
        <v>4</v>
      </c>
      <c r="Q180" s="463" t="n">
        <v>4</v>
      </c>
      <c r="R180" s="463" t="n">
        <v>4</v>
      </c>
      <c r="S180" s="463">
        <f>M180*R180</f>
        <v/>
      </c>
      <c r="T180" s="463">
        <f>I3/K3</f>
        <v/>
      </c>
      <c r="U180" s="463" t="n">
        <v>86364.8</v>
      </c>
      <c r="X180" s="463" t="n">
        <v>4675.3</v>
      </c>
      <c r="Y180" s="463">
        <f>U180</f>
        <v/>
      </c>
      <c r="Z180" s="463">
        <f>X180+Y180</f>
        <v/>
      </c>
      <c r="AA180" s="463">
        <f>IF(X180&lt;=15000,X180*AA$5,15000*AA$5)</f>
        <v/>
      </c>
      <c r="AB180" s="463">
        <f>IF(X180&lt;=15000,0,(X180-15000)*AB$5)</f>
        <v/>
      </c>
      <c r="AC180" s="463">
        <f>SUM(AA180:AB180)</f>
        <v/>
      </c>
      <c r="AD180" s="463">
        <f>IF(Z180&lt;=15000,Z180*AD$5,15000*AD$5)</f>
        <v/>
      </c>
      <c r="AE180" s="463">
        <f>IF(Z180&lt;=15000,0,(Z180-15000)*AE$5)</f>
        <v/>
      </c>
      <c r="AF180" s="463">
        <f>SUM(AD180:AE180)</f>
        <v/>
      </c>
      <c r="AG180" s="463">
        <f>SUM(AF180-AC180)</f>
        <v/>
      </c>
      <c r="AH180" s="463">
        <f>IF(X180&gt;3260,IF(X180&gt;9510,(9510-3260)*AH$5,(X180-3260)*AH$5),0)</f>
        <v/>
      </c>
      <c r="AI180" s="463">
        <f>IF(X180&gt;9510,IF(X180&gt;15000,(15000-9510)*AI$5,(X180-9510)*AI$5),0)</f>
        <v/>
      </c>
      <c r="AJ180" s="463">
        <f>IF(X180&gt;15000,IF(X180&gt;20000,(20000-15000)*AJ$5,(X180-15000)*AJ$5),0)</f>
        <v/>
      </c>
      <c r="AK180" s="463">
        <f>IF(X180&gt;20000,IF(X180&gt;25000,(25000-20000)*AK$5,(X180-20000)*AK$5),0)</f>
        <v/>
      </c>
      <c r="AL180" s="463">
        <f>IF(X180&gt;25000,IF(X180&gt;30000,(30000-25000)*AL$5,(X180-25000)*AL$5),0)</f>
        <v/>
      </c>
      <c r="AM180" s="463">
        <f>IF(X180&gt;30000,(X180-30000)*AM$5,0)</f>
        <v/>
      </c>
      <c r="AN180" s="463">
        <f>SUM(AH180:AM180)</f>
        <v/>
      </c>
      <c r="AO180" s="463">
        <f>IF(Z180&gt;3260,IF(Z180&gt;9510,(9510-3260)*AO$5,(Z180-3260)*AO$5),0)</f>
        <v/>
      </c>
      <c r="AP180" s="463">
        <f>IF(Z180&gt;9510,IF(Z180&gt;15000,(15000-9510)*AP$5,(Z180-9510)*AP$5),0)</f>
        <v/>
      </c>
      <c r="AQ180" s="463">
        <f>IF(Z180&gt;15000,IF(Z180&gt;20000,(20000-15000)*AQ$5,(Z180-15000)*AQ$5),0)</f>
        <v/>
      </c>
      <c r="AR180" s="463">
        <f>IF(Z180&gt;20000,IF(Z180&gt;25000,(25000-20000)*AR$5,(Z180-20000)*AR$5),0)</f>
        <v/>
      </c>
      <c r="AS180" s="463">
        <f>IF(Z180&gt;25000,IF(Z180&gt;30000,(30000-25000)*AS$5,(Z180-25000)*AS$5),0)</f>
        <v/>
      </c>
      <c r="AT180" s="463">
        <f>IF(Z180&gt;30000,(Z180-30000)*AT$5,0)</f>
        <v/>
      </c>
      <c r="AU180" s="463">
        <f>SUM(AO180:AT180)</f>
        <v/>
      </c>
      <c r="AV180" s="463">
        <f>AU180-AN180</f>
        <v/>
      </c>
      <c r="AW180" s="463" t="n"/>
      <c r="AX180" s="463">
        <f>Y180-AG180-AV180-AW180</f>
        <v/>
      </c>
      <c r="AY180" t="inlineStr">
        <is>
          <t>TM</t>
        </is>
      </c>
    </row>
    <row r="181" ht="16.5" customHeight="1" s="235">
      <c r="B181" s="460" t="n">
        <v>176</v>
      </c>
      <c r="C181" s="461" t="inlineStr">
        <is>
          <t>0314</t>
        </is>
      </c>
      <c r="D181" s="461" t="inlineStr">
        <is>
          <t>61102311421</t>
        </is>
      </c>
      <c r="E181" s="461" t="inlineStr">
        <is>
          <t>JULIO GERMÁN MORA NEGRÍN</t>
        </is>
      </c>
      <c r="F181" s="461" t="inlineStr">
        <is>
          <t>II</t>
        </is>
      </c>
      <c r="G181" s="460" t="n">
        <v>176</v>
      </c>
      <c r="H181" s="460" t="n">
        <v>5054.35</v>
      </c>
      <c r="I181" s="460" t="n">
        <v>144</v>
      </c>
      <c r="J181" s="460" t="n">
        <v>3393.84</v>
      </c>
      <c r="K181" s="460" t="n">
        <v>168</v>
      </c>
      <c r="L181" s="460" t="n">
        <v>3959.48</v>
      </c>
      <c r="M181" s="460" t="n">
        <v>4135.89</v>
      </c>
      <c r="N181" s="462" t="n">
        <v>4</v>
      </c>
      <c r="O181" s="462" t="n">
        <v>3</v>
      </c>
      <c r="P181" s="462" t="n">
        <v>4</v>
      </c>
      <c r="Q181" s="463" t="n">
        <v>3.666666666666667</v>
      </c>
      <c r="R181" s="463" t="n">
        <v>3.666666666666667</v>
      </c>
      <c r="S181" s="463">
        <f>M181*R181</f>
        <v/>
      </c>
      <c r="T181" s="463">
        <f>I3/K3</f>
        <v/>
      </c>
      <c r="U181" s="463" t="n">
        <v>70291.59</v>
      </c>
      <c r="X181" s="463" t="n">
        <v>3959.48</v>
      </c>
      <c r="Y181" s="463">
        <f>U181</f>
        <v/>
      </c>
      <c r="Z181" s="463">
        <f>X181+Y181</f>
        <v/>
      </c>
      <c r="AA181" s="463">
        <f>IF(X181&lt;=15000,X181*AA$5,15000*AA$5)</f>
        <v/>
      </c>
      <c r="AB181" s="463">
        <f>IF(X181&lt;=15000,0,(X181-15000)*AB$5)</f>
        <v/>
      </c>
      <c r="AC181" s="463">
        <f>SUM(AA181:AB181)</f>
        <v/>
      </c>
      <c r="AD181" s="463">
        <f>IF(Z181&lt;=15000,Z181*AD$5,15000*AD$5)</f>
        <v/>
      </c>
      <c r="AE181" s="463">
        <f>IF(Z181&lt;=15000,0,(Z181-15000)*AE$5)</f>
        <v/>
      </c>
      <c r="AF181" s="463">
        <f>SUM(AD181:AE181)</f>
        <v/>
      </c>
      <c r="AG181" s="463">
        <f>SUM(AF181-AC181)</f>
        <v/>
      </c>
      <c r="AH181" s="463">
        <f>IF(X181&gt;3260,IF(X181&gt;9510,(9510-3260)*AH$5,(X181-3260)*AH$5),0)</f>
        <v/>
      </c>
      <c r="AI181" s="463">
        <f>IF(X181&gt;9510,IF(X181&gt;15000,(15000-9510)*AI$5,(X181-9510)*AI$5),0)</f>
        <v/>
      </c>
      <c r="AJ181" s="463">
        <f>IF(X181&gt;15000,IF(X181&gt;20000,(20000-15000)*AJ$5,(X181-15000)*AJ$5),0)</f>
        <v/>
      </c>
      <c r="AK181" s="463">
        <f>IF(X181&gt;20000,IF(X181&gt;25000,(25000-20000)*AK$5,(X181-20000)*AK$5),0)</f>
        <v/>
      </c>
      <c r="AL181" s="463">
        <f>IF(X181&gt;25000,IF(X181&gt;30000,(30000-25000)*AL$5,(X181-25000)*AL$5),0)</f>
        <v/>
      </c>
      <c r="AM181" s="463">
        <f>IF(X181&gt;30000,(X181-30000)*AM$5,0)</f>
        <v/>
      </c>
      <c r="AN181" s="463">
        <f>SUM(AH181:AM181)</f>
        <v/>
      </c>
      <c r="AO181" s="463">
        <f>IF(Z181&gt;3260,IF(Z181&gt;9510,(9510-3260)*AO$5,(Z181-3260)*AO$5),0)</f>
        <v/>
      </c>
      <c r="AP181" s="463">
        <f>IF(Z181&gt;9510,IF(Z181&gt;15000,(15000-9510)*AP$5,(Z181-9510)*AP$5),0)</f>
        <v/>
      </c>
      <c r="AQ181" s="463">
        <f>IF(Z181&gt;15000,IF(Z181&gt;20000,(20000-15000)*AQ$5,(Z181-15000)*AQ$5),0)</f>
        <v/>
      </c>
      <c r="AR181" s="463">
        <f>IF(Z181&gt;20000,IF(Z181&gt;25000,(25000-20000)*AR$5,(Z181-20000)*AR$5),0)</f>
        <v/>
      </c>
      <c r="AS181" s="463">
        <f>IF(Z181&gt;25000,IF(Z181&gt;30000,(30000-25000)*AS$5,(Z181-25000)*AS$5),0)</f>
        <v/>
      </c>
      <c r="AT181" s="463">
        <f>IF(Z181&gt;30000,(Z181-30000)*AT$5,0)</f>
        <v/>
      </c>
      <c r="AU181" s="463">
        <f>SUM(AO181:AT181)</f>
        <v/>
      </c>
      <c r="AV181" s="463">
        <f>AU181-AN181</f>
        <v/>
      </c>
      <c r="AW181" s="463" t="n"/>
      <c r="AX181" s="463">
        <f>Y181-AG181-AV181-AW181</f>
        <v/>
      </c>
      <c r="AY181" t="inlineStr">
        <is>
          <t>TM</t>
        </is>
      </c>
    </row>
    <row r="182" ht="16.5" customHeight="1" s="235">
      <c r="B182" s="460" t="n">
        <v>177</v>
      </c>
      <c r="C182" s="461" t="inlineStr">
        <is>
          <t>0113</t>
        </is>
      </c>
      <c r="D182" s="461" t="inlineStr">
        <is>
          <t>60052814445</t>
        </is>
      </c>
      <c r="E182" s="461" t="inlineStr">
        <is>
          <t>PEDRO EMILIO CARNOT  PEREIRA</t>
        </is>
      </c>
      <c r="F182" s="461" t="inlineStr">
        <is>
          <t>VI</t>
        </is>
      </c>
      <c r="G182" s="460" t="n">
        <v>140.25</v>
      </c>
      <c r="H182" s="460" t="n">
        <v>5530.98</v>
      </c>
      <c r="I182" s="460" t="n">
        <v>204</v>
      </c>
      <c r="J182" s="460" t="n">
        <v>6331.6</v>
      </c>
      <c r="K182" s="460" t="n">
        <v>178.5</v>
      </c>
      <c r="L182" s="460" t="n">
        <v>5540.15</v>
      </c>
      <c r="M182" s="460" t="n">
        <v>5800.91</v>
      </c>
      <c r="N182" s="462" t="n">
        <v>4</v>
      </c>
      <c r="O182" s="462" t="n">
        <v>4</v>
      </c>
      <c r="P182" s="462" t="n">
        <v>4</v>
      </c>
      <c r="Q182" s="463" t="n">
        <v>4</v>
      </c>
      <c r="R182" s="463" t="n">
        <v>4</v>
      </c>
      <c r="S182" s="463">
        <f>M182*R182</f>
        <v/>
      </c>
      <c r="T182" s="463">
        <f>I3/K3</f>
        <v/>
      </c>
      <c r="U182" s="463" t="n">
        <v>107552.15</v>
      </c>
      <c r="X182" s="463" t="n">
        <v>5540.15</v>
      </c>
      <c r="Y182" s="463">
        <f>U182</f>
        <v/>
      </c>
      <c r="Z182" s="463">
        <f>X182+Y182</f>
        <v/>
      </c>
      <c r="AA182" s="463">
        <f>IF(X182&lt;=15000,X182*AA$5,15000*AA$5)</f>
        <v/>
      </c>
      <c r="AB182" s="463">
        <f>IF(X182&lt;=15000,0,(X182-15000)*AB$5)</f>
        <v/>
      </c>
      <c r="AC182" s="463">
        <f>SUM(AA182:AB182)</f>
        <v/>
      </c>
      <c r="AD182" s="463">
        <f>IF(Z182&lt;=15000,Z182*AD$5,15000*AD$5)</f>
        <v/>
      </c>
      <c r="AE182" s="463">
        <f>IF(Z182&lt;=15000,0,(Z182-15000)*AE$5)</f>
        <v/>
      </c>
      <c r="AF182" s="463">
        <f>SUM(AD182:AE182)</f>
        <v/>
      </c>
      <c r="AG182" s="463">
        <f>SUM(AF182-AC182)</f>
        <v/>
      </c>
      <c r="AH182" s="463">
        <f>IF(X182&gt;3260,IF(X182&gt;9510,(9510-3260)*AH$5,(X182-3260)*AH$5),0)</f>
        <v/>
      </c>
      <c r="AI182" s="463">
        <f>IF(X182&gt;9510,IF(X182&gt;15000,(15000-9510)*AI$5,(X182-9510)*AI$5),0)</f>
        <v/>
      </c>
      <c r="AJ182" s="463">
        <f>IF(X182&gt;15000,IF(X182&gt;20000,(20000-15000)*AJ$5,(X182-15000)*AJ$5),0)</f>
        <v/>
      </c>
      <c r="AK182" s="463">
        <f>IF(X182&gt;20000,IF(X182&gt;25000,(25000-20000)*AK$5,(X182-20000)*AK$5),0)</f>
        <v/>
      </c>
      <c r="AL182" s="463">
        <f>IF(X182&gt;25000,IF(X182&gt;30000,(30000-25000)*AL$5,(X182-25000)*AL$5),0)</f>
        <v/>
      </c>
      <c r="AM182" s="463">
        <f>IF(X182&gt;30000,(X182-30000)*AM$5,0)</f>
        <v/>
      </c>
      <c r="AN182" s="463">
        <f>SUM(AH182:AM182)</f>
        <v/>
      </c>
      <c r="AO182" s="463">
        <f>IF(Z182&gt;3260,IF(Z182&gt;9510,(9510-3260)*AO$5,(Z182-3260)*AO$5),0)</f>
        <v/>
      </c>
      <c r="AP182" s="463">
        <f>IF(Z182&gt;9510,IF(Z182&gt;15000,(15000-9510)*AP$5,(Z182-9510)*AP$5),0)</f>
        <v/>
      </c>
      <c r="AQ182" s="463">
        <f>IF(Z182&gt;15000,IF(Z182&gt;20000,(20000-15000)*AQ$5,(Z182-15000)*AQ$5),0)</f>
        <v/>
      </c>
      <c r="AR182" s="463">
        <f>IF(Z182&gt;20000,IF(Z182&gt;25000,(25000-20000)*AR$5,(Z182-20000)*AR$5),0)</f>
        <v/>
      </c>
      <c r="AS182" s="463">
        <f>IF(Z182&gt;25000,IF(Z182&gt;30000,(30000-25000)*AS$5,(Z182-25000)*AS$5),0)</f>
        <v/>
      </c>
      <c r="AT182" s="463">
        <f>IF(Z182&gt;30000,(Z182-30000)*AT$5,0)</f>
        <v/>
      </c>
      <c r="AU182" s="463">
        <f>SUM(AO182:AT182)</f>
        <v/>
      </c>
      <c r="AV182" s="463">
        <f>AU182-AN182</f>
        <v/>
      </c>
      <c r="AW182" s="463" t="n"/>
      <c r="AX182" s="463">
        <f>Y182-AG182-AV182-AW182</f>
        <v/>
      </c>
      <c r="AY182" t="inlineStr">
        <is>
          <t>TM</t>
        </is>
      </c>
    </row>
    <row r="183" ht="16.5" customHeight="1" s="235">
      <c r="B183" s="460" t="n">
        <v>178</v>
      </c>
      <c r="C183" s="461" t="inlineStr">
        <is>
          <t>0034</t>
        </is>
      </c>
      <c r="D183" s="461" t="inlineStr">
        <is>
          <t>76111901935</t>
        </is>
      </c>
      <c r="E183" s="461" t="inlineStr">
        <is>
          <t>YOASMIN CALDERON  PÉREZ</t>
        </is>
      </c>
      <c r="F183" s="461" t="inlineStr">
        <is>
          <t>I</t>
        </is>
      </c>
      <c r="G183" s="460" t="n">
        <v>194</v>
      </c>
      <c r="H183" s="460" t="n">
        <v>4173.14</v>
      </c>
      <c r="I183" s="460" t="n">
        <v>149</v>
      </c>
      <c r="J183" s="460" t="n">
        <v>4015.1</v>
      </c>
      <c r="K183" s="460" t="n">
        <v>141</v>
      </c>
      <c r="L183" s="460" t="n">
        <v>3849.58</v>
      </c>
      <c r="M183" s="460" t="n">
        <v>4012.61</v>
      </c>
      <c r="N183" s="462" t="n">
        <v>4</v>
      </c>
      <c r="O183" s="462" t="n">
        <v>4</v>
      </c>
      <c r="P183" s="462" t="n">
        <v>4</v>
      </c>
      <c r="Q183" s="463" t="n">
        <v>4</v>
      </c>
      <c r="R183" s="463" t="n">
        <v>4</v>
      </c>
      <c r="S183" s="463">
        <f>M183*R183</f>
        <v/>
      </c>
      <c r="T183" s="463">
        <f>I3/K3</f>
        <v/>
      </c>
      <c r="U183" s="463" t="n">
        <v>74396</v>
      </c>
      <c r="X183" s="463" t="n">
        <v>3033.05</v>
      </c>
      <c r="Y183" s="463">
        <f>U183</f>
        <v/>
      </c>
      <c r="Z183" s="463">
        <f>X183+Y183</f>
        <v/>
      </c>
      <c r="AA183" s="463">
        <f>IF(X183&lt;=15000,X183*AA$5,15000*AA$5)</f>
        <v/>
      </c>
      <c r="AB183" s="463">
        <f>IF(X183&lt;=15000,0,(X183-15000)*AB$5)</f>
        <v/>
      </c>
      <c r="AC183" s="463">
        <f>SUM(AA183:AB183)</f>
        <v/>
      </c>
      <c r="AD183" s="463">
        <f>IF(Z183&lt;=15000,Z183*AD$5,15000*AD$5)</f>
        <v/>
      </c>
      <c r="AE183" s="463">
        <f>IF(Z183&lt;=15000,0,(Z183-15000)*AE$5)</f>
        <v/>
      </c>
      <c r="AF183" s="463">
        <f>SUM(AD183:AE183)</f>
        <v/>
      </c>
      <c r="AG183" s="463">
        <f>SUM(AF183-AC183)</f>
        <v/>
      </c>
      <c r="AH183" s="463">
        <f>IF(X183&gt;3260,IF(X183&gt;9510,(9510-3260)*AH$5,(X183-3260)*AH$5),0)</f>
        <v/>
      </c>
      <c r="AI183" s="463">
        <f>IF(X183&gt;9510,IF(X183&gt;15000,(15000-9510)*AI$5,(X183-9510)*AI$5),0)</f>
        <v/>
      </c>
      <c r="AJ183" s="463">
        <f>IF(X183&gt;15000,IF(X183&gt;20000,(20000-15000)*AJ$5,(X183-15000)*AJ$5),0)</f>
        <v/>
      </c>
      <c r="AK183" s="463">
        <f>IF(X183&gt;20000,IF(X183&gt;25000,(25000-20000)*AK$5,(X183-20000)*AK$5),0)</f>
        <v/>
      </c>
      <c r="AL183" s="463">
        <f>IF(X183&gt;25000,IF(X183&gt;30000,(30000-25000)*AL$5,(X183-25000)*AL$5),0)</f>
        <v/>
      </c>
      <c r="AM183" s="463">
        <f>IF(X183&gt;30000,(X183-30000)*AM$5,0)</f>
        <v/>
      </c>
      <c r="AN183" s="463">
        <f>SUM(AH183:AM183)</f>
        <v/>
      </c>
      <c r="AO183" s="463">
        <f>IF(Z183&gt;3260,IF(Z183&gt;9510,(9510-3260)*AO$5,(Z183-3260)*AO$5),0)</f>
        <v/>
      </c>
      <c r="AP183" s="463">
        <f>IF(Z183&gt;9510,IF(Z183&gt;15000,(15000-9510)*AP$5,(Z183-9510)*AP$5),0)</f>
        <v/>
      </c>
      <c r="AQ183" s="463">
        <f>IF(Z183&gt;15000,IF(Z183&gt;20000,(20000-15000)*AQ$5,(Z183-15000)*AQ$5),0)</f>
        <v/>
      </c>
      <c r="AR183" s="463">
        <f>IF(Z183&gt;20000,IF(Z183&gt;25000,(25000-20000)*AR$5,(Z183-20000)*AR$5),0)</f>
        <v/>
      </c>
      <c r="AS183" s="463">
        <f>IF(Z183&gt;25000,IF(Z183&gt;30000,(30000-25000)*AS$5,(Z183-25000)*AS$5),0)</f>
        <v/>
      </c>
      <c r="AT183" s="463">
        <f>IF(Z183&gt;30000,(Z183-30000)*AT$5,0)</f>
        <v/>
      </c>
      <c r="AU183" s="463">
        <f>SUM(AO183:AT183)</f>
        <v/>
      </c>
      <c r="AV183" s="463">
        <f>AU183-AN183</f>
        <v/>
      </c>
      <c r="AW183" s="463" t="n"/>
      <c r="AX183" s="463">
        <f>Y183-AG183-AV183-AW183</f>
        <v/>
      </c>
      <c r="AY183" t="inlineStr">
        <is>
          <t>TM</t>
        </is>
      </c>
    </row>
    <row r="184" ht="16.5" customHeight="1" s="235">
      <c r="B184" s="460" t="n">
        <v>179</v>
      </c>
      <c r="C184" s="461" t="inlineStr">
        <is>
          <t>0351</t>
        </is>
      </c>
      <c r="D184" s="461" t="inlineStr">
        <is>
          <t>72120822621</t>
        </is>
      </c>
      <c r="E184" s="461" t="inlineStr">
        <is>
          <t>ISEL ENAMORADO ODUARDO</t>
        </is>
      </c>
      <c r="F184" s="461" t="inlineStr">
        <is>
          <t>IV</t>
        </is>
      </c>
      <c r="G184" s="460" t="n">
        <v>191.25</v>
      </c>
      <c r="H184" s="460" t="n">
        <v>5133.14</v>
      </c>
      <c r="I184" s="460" t="n">
        <v>191.25</v>
      </c>
      <c r="J184" s="460" t="n">
        <v>5474.3</v>
      </c>
      <c r="K184" s="460" t="n">
        <v>204</v>
      </c>
      <c r="L184" s="460" t="n">
        <v>5475.35</v>
      </c>
      <c r="M184" s="460" t="n">
        <v>5360.93</v>
      </c>
      <c r="N184" s="462" t="n">
        <v>4</v>
      </c>
      <c r="O184" s="462" t="n">
        <v>4</v>
      </c>
      <c r="P184" s="462" t="n">
        <v>4</v>
      </c>
      <c r="Q184" s="463" t="n">
        <v>4</v>
      </c>
      <c r="R184" s="463" t="n">
        <v>4</v>
      </c>
      <c r="S184" s="463">
        <f>M184*R184</f>
        <v/>
      </c>
      <c r="T184" s="463">
        <f>I3/K3</f>
        <v/>
      </c>
      <c r="U184" s="463" t="n">
        <v>99394.67</v>
      </c>
      <c r="X184" s="463" t="n">
        <v>5475.35</v>
      </c>
      <c r="Y184" s="463">
        <f>U184</f>
        <v/>
      </c>
      <c r="Z184" s="463">
        <f>X184+Y184</f>
        <v/>
      </c>
      <c r="AA184" s="463">
        <f>IF(X184&lt;=15000,X184*AA$5,15000*AA$5)</f>
        <v/>
      </c>
      <c r="AB184" s="463">
        <f>IF(X184&lt;=15000,0,(X184-15000)*AB$5)</f>
        <v/>
      </c>
      <c r="AC184" s="463">
        <f>SUM(AA184:AB184)</f>
        <v/>
      </c>
      <c r="AD184" s="463">
        <f>IF(Z184&lt;=15000,Z184*AD$5,15000*AD$5)</f>
        <v/>
      </c>
      <c r="AE184" s="463">
        <f>IF(Z184&lt;=15000,0,(Z184-15000)*AE$5)</f>
        <v/>
      </c>
      <c r="AF184" s="463">
        <f>SUM(AD184:AE184)</f>
        <v/>
      </c>
      <c r="AG184" s="463">
        <f>SUM(AF184-AC184)</f>
        <v/>
      </c>
      <c r="AH184" s="463">
        <f>IF(X184&gt;3260,IF(X184&gt;9510,(9510-3260)*AH$5,(X184-3260)*AH$5),0)</f>
        <v/>
      </c>
      <c r="AI184" s="463">
        <f>IF(X184&gt;9510,IF(X184&gt;15000,(15000-9510)*AI$5,(X184-9510)*AI$5),0)</f>
        <v/>
      </c>
      <c r="AJ184" s="463">
        <f>IF(X184&gt;15000,IF(X184&gt;20000,(20000-15000)*AJ$5,(X184-15000)*AJ$5),0)</f>
        <v/>
      </c>
      <c r="AK184" s="463">
        <f>IF(X184&gt;20000,IF(X184&gt;25000,(25000-20000)*AK$5,(X184-20000)*AK$5),0)</f>
        <v/>
      </c>
      <c r="AL184" s="463">
        <f>IF(X184&gt;25000,IF(X184&gt;30000,(30000-25000)*AL$5,(X184-25000)*AL$5),0)</f>
        <v/>
      </c>
      <c r="AM184" s="463">
        <f>IF(X184&gt;30000,(X184-30000)*AM$5,0)</f>
        <v/>
      </c>
      <c r="AN184" s="463">
        <f>SUM(AH184:AM184)</f>
        <v/>
      </c>
      <c r="AO184" s="463">
        <f>IF(Z184&gt;3260,IF(Z184&gt;9510,(9510-3260)*AO$5,(Z184-3260)*AO$5),0)</f>
        <v/>
      </c>
      <c r="AP184" s="463">
        <f>IF(Z184&gt;9510,IF(Z184&gt;15000,(15000-9510)*AP$5,(Z184-9510)*AP$5),0)</f>
        <v/>
      </c>
      <c r="AQ184" s="463">
        <f>IF(Z184&gt;15000,IF(Z184&gt;20000,(20000-15000)*AQ$5,(Z184-15000)*AQ$5),0)</f>
        <v/>
      </c>
      <c r="AR184" s="463">
        <f>IF(Z184&gt;20000,IF(Z184&gt;25000,(25000-20000)*AR$5,(Z184-20000)*AR$5),0)</f>
        <v/>
      </c>
      <c r="AS184" s="463">
        <f>IF(Z184&gt;25000,IF(Z184&gt;30000,(30000-25000)*AS$5,(Z184-25000)*AS$5),0)</f>
        <v/>
      </c>
      <c r="AT184" s="463">
        <f>IF(Z184&gt;30000,(Z184-30000)*AT$5,0)</f>
        <v/>
      </c>
      <c r="AU184" s="463">
        <f>SUM(AO184:AT184)</f>
        <v/>
      </c>
      <c r="AV184" s="463">
        <f>AU184-AN184</f>
        <v/>
      </c>
      <c r="AW184" s="463" t="n"/>
      <c r="AX184" s="463">
        <f>Y184-AG184-AV184-AW184</f>
        <v/>
      </c>
      <c r="AY184" t="inlineStr">
        <is>
          <t>TM</t>
        </is>
      </c>
    </row>
    <row r="185" ht="16.5" customHeight="1" s="235">
      <c r="B185" s="460" t="n">
        <v>180</v>
      </c>
      <c r="C185" s="461" t="inlineStr">
        <is>
          <t>0353</t>
        </is>
      </c>
      <c r="D185" s="461" t="inlineStr">
        <is>
          <t>91071629640</t>
        </is>
      </c>
      <c r="E185" s="461" t="inlineStr">
        <is>
          <t>ALFREDO LOPEZ ALEMAN</t>
        </is>
      </c>
      <c r="F185" s="461" t="inlineStr">
        <is>
          <t>IV</t>
        </is>
      </c>
      <c r="G185" s="460" t="n">
        <v>89.25</v>
      </c>
      <c r="H185" s="460" t="n">
        <v>4666.72</v>
      </c>
      <c r="I185" s="460" t="n">
        <v>204</v>
      </c>
      <c r="J185" s="460" t="n">
        <v>5475.35</v>
      </c>
      <c r="K185" s="460" t="n">
        <v>178.5</v>
      </c>
      <c r="L185" s="460" t="n">
        <v>4790.93</v>
      </c>
      <c r="M185" s="460" t="n">
        <v>4977.67</v>
      </c>
      <c r="N185" s="462" t="n">
        <v>4</v>
      </c>
      <c r="O185" s="462" t="n">
        <v>4</v>
      </c>
      <c r="P185" s="462" t="n">
        <v>4</v>
      </c>
      <c r="Q185" s="463" t="n">
        <v>4</v>
      </c>
      <c r="R185" s="463" t="n">
        <v>4</v>
      </c>
      <c r="S185" s="463">
        <f>M185*R185</f>
        <v/>
      </c>
      <c r="T185" s="463">
        <f>I3/K3</f>
        <v/>
      </c>
      <c r="U185" s="463" t="n">
        <v>92288.75</v>
      </c>
      <c r="X185" s="463" t="n">
        <v>4790.93</v>
      </c>
      <c r="Y185" s="463">
        <f>U185</f>
        <v/>
      </c>
      <c r="Z185" s="463">
        <f>X185+Y185</f>
        <v/>
      </c>
      <c r="AA185" s="463">
        <f>IF(X185&lt;=15000,X185*AA$5,15000*AA$5)</f>
        <v/>
      </c>
      <c r="AB185" s="463">
        <f>IF(X185&lt;=15000,0,(X185-15000)*AB$5)</f>
        <v/>
      </c>
      <c r="AC185" s="463">
        <f>SUM(AA185:AB185)</f>
        <v/>
      </c>
      <c r="AD185" s="463">
        <f>IF(Z185&lt;=15000,Z185*AD$5,15000*AD$5)</f>
        <v/>
      </c>
      <c r="AE185" s="463">
        <f>IF(Z185&lt;=15000,0,(Z185-15000)*AE$5)</f>
        <v/>
      </c>
      <c r="AF185" s="463">
        <f>SUM(AD185:AE185)</f>
        <v/>
      </c>
      <c r="AG185" s="463">
        <f>SUM(AF185-AC185)</f>
        <v/>
      </c>
      <c r="AH185" s="463">
        <f>IF(X185&gt;3260,IF(X185&gt;9510,(9510-3260)*AH$5,(X185-3260)*AH$5),0)</f>
        <v/>
      </c>
      <c r="AI185" s="463">
        <f>IF(X185&gt;9510,IF(X185&gt;15000,(15000-9510)*AI$5,(X185-9510)*AI$5),0)</f>
        <v/>
      </c>
      <c r="AJ185" s="463">
        <f>IF(X185&gt;15000,IF(X185&gt;20000,(20000-15000)*AJ$5,(X185-15000)*AJ$5),0)</f>
        <v/>
      </c>
      <c r="AK185" s="463">
        <f>IF(X185&gt;20000,IF(X185&gt;25000,(25000-20000)*AK$5,(X185-20000)*AK$5),0)</f>
        <v/>
      </c>
      <c r="AL185" s="463">
        <f>IF(X185&gt;25000,IF(X185&gt;30000,(30000-25000)*AL$5,(X185-25000)*AL$5),0)</f>
        <v/>
      </c>
      <c r="AM185" s="463">
        <f>IF(X185&gt;30000,(X185-30000)*AM$5,0)</f>
        <v/>
      </c>
      <c r="AN185" s="463">
        <f>SUM(AH185:AM185)</f>
        <v/>
      </c>
      <c r="AO185" s="463">
        <f>IF(Z185&gt;3260,IF(Z185&gt;9510,(9510-3260)*AO$5,(Z185-3260)*AO$5),0)</f>
        <v/>
      </c>
      <c r="AP185" s="463">
        <f>IF(Z185&gt;9510,IF(Z185&gt;15000,(15000-9510)*AP$5,(Z185-9510)*AP$5),0)</f>
        <v/>
      </c>
      <c r="AQ185" s="463">
        <f>IF(Z185&gt;15000,IF(Z185&gt;20000,(20000-15000)*AQ$5,(Z185-15000)*AQ$5),0)</f>
        <v/>
      </c>
      <c r="AR185" s="463">
        <f>IF(Z185&gt;20000,IF(Z185&gt;25000,(25000-20000)*AR$5,(Z185-20000)*AR$5),0)</f>
        <v/>
      </c>
      <c r="AS185" s="463">
        <f>IF(Z185&gt;25000,IF(Z185&gt;30000,(30000-25000)*AS$5,(Z185-25000)*AS$5),0)</f>
        <v/>
      </c>
      <c r="AT185" s="463">
        <f>IF(Z185&gt;30000,(Z185-30000)*AT$5,0)</f>
        <v/>
      </c>
      <c r="AU185" s="463">
        <f>SUM(AO185:AT185)</f>
        <v/>
      </c>
      <c r="AV185" s="463">
        <f>AU185-AN185</f>
        <v/>
      </c>
      <c r="AW185" s="463" t="n"/>
      <c r="AX185" s="463">
        <f>Y185-AG185-AV185-AW185</f>
        <v/>
      </c>
      <c r="AY185" t="inlineStr">
        <is>
          <t>TM</t>
        </is>
      </c>
    </row>
    <row r="186" ht="16.5" customHeight="1" s="235">
      <c r="B186" s="460" t="n">
        <v>181</v>
      </c>
      <c r="C186" s="461" t="inlineStr">
        <is>
          <t>0066</t>
        </is>
      </c>
      <c r="D186" s="461" t="inlineStr">
        <is>
          <t>87031710740</t>
        </is>
      </c>
      <c r="E186" s="461" t="inlineStr">
        <is>
          <t>MANUEL RAÚL GÓMEZ  FERRO</t>
        </is>
      </c>
      <c r="F186" s="461" t="inlineStr">
        <is>
          <t>VI</t>
        </is>
      </c>
      <c r="G186" s="460" t="n">
        <v>191.25</v>
      </c>
      <c r="H186" s="460" t="n">
        <v>5935.87</v>
      </c>
      <c r="I186" s="460" t="n">
        <v>204</v>
      </c>
      <c r="J186" s="460" t="n">
        <v>6331.6</v>
      </c>
      <c r="K186" s="460" t="n">
        <v>76.5</v>
      </c>
      <c r="L186" s="460" t="n">
        <v>4860.06</v>
      </c>
      <c r="M186" s="460" t="n">
        <v>5709.18</v>
      </c>
      <c r="N186" s="462" t="n">
        <v>4</v>
      </c>
      <c r="O186" s="462" t="n">
        <v>4</v>
      </c>
      <c r="P186" s="462" t="n">
        <v>4</v>
      </c>
      <c r="Q186" s="463" t="n">
        <v>4</v>
      </c>
      <c r="R186" s="463" t="n">
        <v>4</v>
      </c>
      <c r="S186" s="463">
        <f>M186*R186</f>
        <v/>
      </c>
      <c r="T186" s="463">
        <f>I3/K3</f>
        <v/>
      </c>
      <c r="U186" s="463" t="n">
        <v>105851.36</v>
      </c>
      <c r="X186" s="463" t="n">
        <v>2374.35</v>
      </c>
      <c r="Y186" s="463">
        <f>U186</f>
        <v/>
      </c>
      <c r="Z186" s="463">
        <f>X186+Y186</f>
        <v/>
      </c>
      <c r="AA186" s="463">
        <f>IF(X186&lt;=15000,X186*AA$5,15000*AA$5)</f>
        <v/>
      </c>
      <c r="AB186" s="463">
        <f>IF(X186&lt;=15000,0,(X186-15000)*AB$5)</f>
        <v/>
      </c>
      <c r="AC186" s="463">
        <f>SUM(AA186:AB186)</f>
        <v/>
      </c>
      <c r="AD186" s="463">
        <f>IF(Z186&lt;=15000,Z186*AD$5,15000*AD$5)</f>
        <v/>
      </c>
      <c r="AE186" s="463">
        <f>IF(Z186&lt;=15000,0,(Z186-15000)*AE$5)</f>
        <v/>
      </c>
      <c r="AF186" s="463">
        <f>SUM(AD186:AE186)</f>
        <v/>
      </c>
      <c r="AG186" s="463">
        <f>SUM(AF186-AC186)</f>
        <v/>
      </c>
      <c r="AH186" s="463">
        <f>IF(X186&gt;3260,IF(X186&gt;9510,(9510-3260)*AH$5,(X186-3260)*AH$5),0)</f>
        <v/>
      </c>
      <c r="AI186" s="463">
        <f>IF(X186&gt;9510,IF(X186&gt;15000,(15000-9510)*AI$5,(X186-9510)*AI$5),0)</f>
        <v/>
      </c>
      <c r="AJ186" s="463">
        <f>IF(X186&gt;15000,IF(X186&gt;20000,(20000-15000)*AJ$5,(X186-15000)*AJ$5),0)</f>
        <v/>
      </c>
      <c r="AK186" s="463">
        <f>IF(X186&gt;20000,IF(X186&gt;25000,(25000-20000)*AK$5,(X186-20000)*AK$5),0)</f>
        <v/>
      </c>
      <c r="AL186" s="463">
        <f>IF(X186&gt;25000,IF(X186&gt;30000,(30000-25000)*AL$5,(X186-25000)*AL$5),0)</f>
        <v/>
      </c>
      <c r="AM186" s="463">
        <f>IF(X186&gt;30000,(X186-30000)*AM$5,0)</f>
        <v/>
      </c>
      <c r="AN186" s="463">
        <f>SUM(AH186:AM186)</f>
        <v/>
      </c>
      <c r="AO186" s="463">
        <f>IF(Z186&gt;3260,IF(Z186&gt;9510,(9510-3260)*AO$5,(Z186-3260)*AO$5),0)</f>
        <v/>
      </c>
      <c r="AP186" s="463">
        <f>IF(Z186&gt;9510,IF(Z186&gt;15000,(15000-9510)*AP$5,(Z186-9510)*AP$5),0)</f>
        <v/>
      </c>
      <c r="AQ186" s="463">
        <f>IF(Z186&gt;15000,IF(Z186&gt;20000,(20000-15000)*AQ$5,(Z186-15000)*AQ$5),0)</f>
        <v/>
      </c>
      <c r="AR186" s="463">
        <f>IF(Z186&gt;20000,IF(Z186&gt;25000,(25000-20000)*AR$5,(Z186-20000)*AR$5),0)</f>
        <v/>
      </c>
      <c r="AS186" s="463">
        <f>IF(Z186&gt;25000,IF(Z186&gt;30000,(30000-25000)*AS$5,(Z186-25000)*AS$5),0)</f>
        <v/>
      </c>
      <c r="AT186" s="463">
        <f>IF(Z186&gt;30000,(Z186-30000)*AT$5,0)</f>
        <v/>
      </c>
      <c r="AU186" s="463">
        <f>SUM(AO186:AT186)</f>
        <v/>
      </c>
      <c r="AV186" s="463">
        <f>AU186-AN186</f>
        <v/>
      </c>
      <c r="AW186" s="463" t="n"/>
      <c r="AX186" s="463">
        <f>Y186-AG186-AV186-AW186</f>
        <v/>
      </c>
      <c r="AY186" t="inlineStr">
        <is>
          <t>TM</t>
        </is>
      </c>
    </row>
    <row r="187" ht="16.5" customHeight="1" s="235">
      <c r="B187" s="460" t="n">
        <v>182</v>
      </c>
      <c r="C187" s="461" t="inlineStr">
        <is>
          <t>03168</t>
        </is>
      </c>
      <c r="D187" s="461" t="inlineStr">
        <is>
          <t>83101629508</t>
        </is>
      </c>
      <c r="E187" s="461" t="inlineStr">
        <is>
          <t>LOYSLI REINALDO CORDERO GÓMEZ</t>
        </is>
      </c>
      <c r="F187" s="461" t="inlineStr">
        <is>
          <t>II</t>
        </is>
      </c>
      <c r="G187" s="460" t="n">
        <v>0</v>
      </c>
      <c r="H187" s="460" t="n">
        <v>0</v>
      </c>
      <c r="I187" s="460" t="n">
        <v>96</v>
      </c>
      <c r="J187" s="460" t="n">
        <v>2262.56</v>
      </c>
      <c r="K187" s="460" t="n">
        <v>187.25</v>
      </c>
      <c r="L187" s="460" t="n">
        <v>4484.72</v>
      </c>
      <c r="M187" s="460" t="n">
        <v>2249.09</v>
      </c>
      <c r="N187" s="462" t="n">
        <v>4</v>
      </c>
      <c r="O187" s="462" t="n">
        <v>4</v>
      </c>
      <c r="P187" s="462" t="n">
        <v>4</v>
      </c>
      <c r="Q187" s="463" t="n">
        <v>4</v>
      </c>
      <c r="R187" s="463" t="n">
        <v>4</v>
      </c>
      <c r="S187" s="463">
        <f>M187*R187</f>
        <v/>
      </c>
      <c r="T187" s="463">
        <f>I3/K3</f>
        <v/>
      </c>
      <c r="U187" s="463" t="n">
        <v>41699.46</v>
      </c>
      <c r="X187" s="463" t="n">
        <v>4484.72</v>
      </c>
      <c r="Y187" s="463">
        <f>U187</f>
        <v/>
      </c>
      <c r="Z187" s="463">
        <f>X187+Y187</f>
        <v/>
      </c>
      <c r="AA187" s="463">
        <f>IF(X187&lt;=15000,X187*AA$5,15000*AA$5)</f>
        <v/>
      </c>
      <c r="AB187" s="463">
        <f>IF(X187&lt;=15000,0,(X187-15000)*AB$5)</f>
        <v/>
      </c>
      <c r="AC187" s="463">
        <f>SUM(AA187:AB187)</f>
        <v/>
      </c>
      <c r="AD187" s="463">
        <f>IF(Z187&lt;=15000,Z187*AD$5,15000*AD$5)</f>
        <v/>
      </c>
      <c r="AE187" s="463">
        <f>IF(Z187&lt;=15000,0,(Z187-15000)*AE$5)</f>
        <v/>
      </c>
      <c r="AF187" s="463">
        <f>SUM(AD187:AE187)</f>
        <v/>
      </c>
      <c r="AG187" s="463">
        <f>SUM(AF187-AC187)</f>
        <v/>
      </c>
      <c r="AH187" s="463">
        <f>IF(X187&gt;3260,IF(X187&gt;9510,(9510-3260)*AH$5,(X187-3260)*AH$5),0)</f>
        <v/>
      </c>
      <c r="AI187" s="463">
        <f>IF(X187&gt;9510,IF(X187&gt;15000,(15000-9510)*AI$5,(X187-9510)*AI$5),0)</f>
        <v/>
      </c>
      <c r="AJ187" s="463">
        <f>IF(X187&gt;15000,IF(X187&gt;20000,(20000-15000)*AJ$5,(X187-15000)*AJ$5),0)</f>
        <v/>
      </c>
      <c r="AK187" s="463">
        <f>IF(X187&gt;20000,IF(X187&gt;25000,(25000-20000)*AK$5,(X187-20000)*AK$5),0)</f>
        <v/>
      </c>
      <c r="AL187" s="463">
        <f>IF(X187&gt;25000,IF(X187&gt;30000,(30000-25000)*AL$5,(X187-25000)*AL$5),0)</f>
        <v/>
      </c>
      <c r="AM187" s="463">
        <f>IF(X187&gt;30000,(X187-30000)*AM$5,0)</f>
        <v/>
      </c>
      <c r="AN187" s="463">
        <f>SUM(AH187:AM187)</f>
        <v/>
      </c>
      <c r="AO187" s="463">
        <f>IF(Z187&gt;3260,IF(Z187&gt;9510,(9510-3260)*AO$5,(Z187-3260)*AO$5),0)</f>
        <v/>
      </c>
      <c r="AP187" s="463">
        <f>IF(Z187&gt;9510,IF(Z187&gt;15000,(15000-9510)*AP$5,(Z187-9510)*AP$5),0)</f>
        <v/>
      </c>
      <c r="AQ187" s="463">
        <f>IF(Z187&gt;15000,IF(Z187&gt;20000,(20000-15000)*AQ$5,(Z187-15000)*AQ$5),0)</f>
        <v/>
      </c>
      <c r="AR187" s="463">
        <f>IF(Z187&gt;20000,IF(Z187&gt;25000,(25000-20000)*AR$5,(Z187-20000)*AR$5),0)</f>
        <v/>
      </c>
      <c r="AS187" s="463">
        <f>IF(Z187&gt;25000,IF(Z187&gt;30000,(30000-25000)*AS$5,(Z187-25000)*AS$5),0)</f>
        <v/>
      </c>
      <c r="AT187" s="463">
        <f>IF(Z187&gt;30000,(Z187-30000)*AT$5,0)</f>
        <v/>
      </c>
      <c r="AU187" s="463">
        <f>SUM(AO187:AT187)</f>
        <v/>
      </c>
      <c r="AV187" s="463">
        <f>AU187-AN187</f>
        <v/>
      </c>
      <c r="AW187" s="463" t="n"/>
      <c r="AX187" s="463">
        <f>Y187-AG187-AV187-AW187</f>
        <v/>
      </c>
      <c r="AY187" t="inlineStr">
        <is>
          <t>TM</t>
        </is>
      </c>
    </row>
    <row r="188" ht="16.5" customHeight="1" s="235">
      <c r="B188" s="460" t="n">
        <v>183</v>
      </c>
      <c r="C188" s="461" t="inlineStr">
        <is>
          <t>0195</t>
        </is>
      </c>
      <c r="D188" s="461" t="inlineStr">
        <is>
          <t>89090512026</t>
        </is>
      </c>
      <c r="E188" s="461" t="inlineStr">
        <is>
          <t>JOAQUÍN FERNÁNDEZ  RONDÓN</t>
        </is>
      </c>
      <c r="F188" s="461" t="inlineStr">
        <is>
          <t>VI</t>
        </is>
      </c>
      <c r="G188" s="460" t="n">
        <v>191.25</v>
      </c>
      <c r="H188" s="460" t="n">
        <v>5935.87</v>
      </c>
      <c r="I188" s="460" t="n">
        <v>191.25</v>
      </c>
      <c r="J188" s="460" t="n">
        <v>6330.54</v>
      </c>
      <c r="K188" s="460" t="n">
        <v>204</v>
      </c>
      <c r="L188" s="460" t="n">
        <v>6331.6</v>
      </c>
      <c r="M188" s="460" t="n">
        <v>6199.34</v>
      </c>
      <c r="N188" s="462" t="n">
        <v>4</v>
      </c>
      <c r="O188" s="462" t="n">
        <v>4</v>
      </c>
      <c r="P188" s="462" t="n">
        <v>4</v>
      </c>
      <c r="Q188" s="463" t="n">
        <v>4</v>
      </c>
      <c r="R188" s="463" t="n">
        <v>4</v>
      </c>
      <c r="S188" s="463">
        <f>M188*R188</f>
        <v/>
      </c>
      <c r="T188" s="463">
        <f>I3/K3</f>
        <v/>
      </c>
      <c r="U188" s="463" t="n">
        <v>114939.21</v>
      </c>
      <c r="X188" s="463" t="n">
        <v>6331.6</v>
      </c>
      <c r="Y188" s="463">
        <f>U188</f>
        <v/>
      </c>
      <c r="Z188" s="463">
        <f>X188+Y188</f>
        <v/>
      </c>
      <c r="AA188" s="463">
        <f>IF(X188&lt;=15000,X188*AA$5,15000*AA$5)</f>
        <v/>
      </c>
      <c r="AB188" s="463">
        <f>IF(X188&lt;=15000,0,(X188-15000)*AB$5)</f>
        <v/>
      </c>
      <c r="AC188" s="463">
        <f>SUM(AA188:AB188)</f>
        <v/>
      </c>
      <c r="AD188" s="463">
        <f>IF(Z188&lt;=15000,Z188*AD$5,15000*AD$5)</f>
        <v/>
      </c>
      <c r="AE188" s="463">
        <f>IF(Z188&lt;=15000,0,(Z188-15000)*AE$5)</f>
        <v/>
      </c>
      <c r="AF188" s="463">
        <f>SUM(AD188:AE188)</f>
        <v/>
      </c>
      <c r="AG188" s="463">
        <f>SUM(AF188-AC188)</f>
        <v/>
      </c>
      <c r="AH188" s="463">
        <f>IF(X188&gt;3260,IF(X188&gt;9510,(9510-3260)*AH$5,(X188-3260)*AH$5),0)</f>
        <v/>
      </c>
      <c r="AI188" s="463">
        <f>IF(X188&gt;9510,IF(X188&gt;15000,(15000-9510)*AI$5,(X188-9510)*AI$5),0)</f>
        <v/>
      </c>
      <c r="AJ188" s="463">
        <f>IF(X188&gt;15000,IF(X188&gt;20000,(20000-15000)*AJ$5,(X188-15000)*AJ$5),0)</f>
        <v/>
      </c>
      <c r="AK188" s="463">
        <f>IF(X188&gt;20000,IF(X188&gt;25000,(25000-20000)*AK$5,(X188-20000)*AK$5),0)</f>
        <v/>
      </c>
      <c r="AL188" s="463">
        <f>IF(X188&gt;25000,IF(X188&gt;30000,(30000-25000)*AL$5,(X188-25000)*AL$5),0)</f>
        <v/>
      </c>
      <c r="AM188" s="463">
        <f>IF(X188&gt;30000,(X188-30000)*AM$5,0)</f>
        <v/>
      </c>
      <c r="AN188" s="463">
        <f>SUM(AH188:AM188)</f>
        <v/>
      </c>
      <c r="AO188" s="463">
        <f>IF(Z188&gt;3260,IF(Z188&gt;9510,(9510-3260)*AO$5,(Z188-3260)*AO$5),0)</f>
        <v/>
      </c>
      <c r="AP188" s="463">
        <f>IF(Z188&gt;9510,IF(Z188&gt;15000,(15000-9510)*AP$5,(Z188-9510)*AP$5),0)</f>
        <v/>
      </c>
      <c r="AQ188" s="463">
        <f>IF(Z188&gt;15000,IF(Z188&gt;20000,(20000-15000)*AQ$5,(Z188-15000)*AQ$5),0)</f>
        <v/>
      </c>
      <c r="AR188" s="463">
        <f>IF(Z188&gt;20000,IF(Z188&gt;25000,(25000-20000)*AR$5,(Z188-20000)*AR$5),0)</f>
        <v/>
      </c>
      <c r="AS188" s="463">
        <f>IF(Z188&gt;25000,IF(Z188&gt;30000,(30000-25000)*AS$5,(Z188-25000)*AS$5),0)</f>
        <v/>
      </c>
      <c r="AT188" s="463">
        <f>IF(Z188&gt;30000,(Z188-30000)*AT$5,0)</f>
        <v/>
      </c>
      <c r="AU188" s="463">
        <f>SUM(AO188:AT188)</f>
        <v/>
      </c>
      <c r="AV188" s="463">
        <f>AU188-AN188</f>
        <v/>
      </c>
      <c r="AW188" s="463" t="n"/>
      <c r="AX188" s="463">
        <f>Y188-AG188-AV188-AW188</f>
        <v/>
      </c>
      <c r="AY188" t="inlineStr">
        <is>
          <t>TM</t>
        </is>
      </c>
    </row>
    <row r="189" ht="16.5" customHeight="1" s="235">
      <c r="B189" s="460" t="n">
        <v>184</v>
      </c>
      <c r="C189" s="461" t="inlineStr">
        <is>
          <t>0145</t>
        </is>
      </c>
      <c r="D189" s="461" t="inlineStr">
        <is>
          <t>77071308519</t>
        </is>
      </c>
      <c r="E189" s="461" t="inlineStr">
        <is>
          <t>YUDIETH PALENZUELA  YANES</t>
        </is>
      </c>
      <c r="F189" s="461" t="inlineStr">
        <is>
          <t>VI</t>
        </is>
      </c>
      <c r="G189" s="460" t="n">
        <v>89.25</v>
      </c>
      <c r="H189" s="460" t="n">
        <v>5687.61</v>
      </c>
      <c r="I189" s="460" t="n">
        <v>191.25</v>
      </c>
      <c r="J189" s="460" t="n">
        <v>6330.54</v>
      </c>
      <c r="K189" s="460" t="n">
        <v>204</v>
      </c>
      <c r="L189" s="460" t="n">
        <v>6331.6</v>
      </c>
      <c r="M189" s="460" t="n">
        <v>6116.58</v>
      </c>
      <c r="N189" s="462" t="n">
        <v>4</v>
      </c>
      <c r="O189" s="462" t="n">
        <v>4</v>
      </c>
      <c r="P189" s="462" t="n">
        <v>4</v>
      </c>
      <c r="Q189" s="463" t="n">
        <v>4</v>
      </c>
      <c r="R189" s="463" t="n">
        <v>4</v>
      </c>
      <c r="S189" s="463">
        <f>M189*R189</f>
        <v/>
      </c>
      <c r="T189" s="463">
        <f>I3/K3</f>
        <v/>
      </c>
      <c r="U189" s="463" t="n">
        <v>113404.92</v>
      </c>
      <c r="X189" s="463" t="n">
        <v>6331.6</v>
      </c>
      <c r="Y189" s="463">
        <f>U189</f>
        <v/>
      </c>
      <c r="Z189" s="463">
        <f>X189+Y189</f>
        <v/>
      </c>
      <c r="AA189" s="463">
        <f>IF(X189&lt;=15000,X189*AA$5,15000*AA$5)</f>
        <v/>
      </c>
      <c r="AB189" s="463">
        <f>IF(X189&lt;=15000,0,(X189-15000)*AB$5)</f>
        <v/>
      </c>
      <c r="AC189" s="463">
        <f>SUM(AA189:AB189)</f>
        <v/>
      </c>
      <c r="AD189" s="463">
        <f>IF(Z189&lt;=15000,Z189*AD$5,15000*AD$5)</f>
        <v/>
      </c>
      <c r="AE189" s="463">
        <f>IF(Z189&lt;=15000,0,(Z189-15000)*AE$5)</f>
        <v/>
      </c>
      <c r="AF189" s="463">
        <f>SUM(AD189:AE189)</f>
        <v/>
      </c>
      <c r="AG189" s="463">
        <f>SUM(AF189-AC189)</f>
        <v/>
      </c>
      <c r="AH189" s="463">
        <f>IF(X189&gt;3260,IF(X189&gt;9510,(9510-3260)*AH$5,(X189-3260)*AH$5),0)</f>
        <v/>
      </c>
      <c r="AI189" s="463">
        <f>IF(X189&gt;9510,IF(X189&gt;15000,(15000-9510)*AI$5,(X189-9510)*AI$5),0)</f>
        <v/>
      </c>
      <c r="AJ189" s="463">
        <f>IF(X189&gt;15000,IF(X189&gt;20000,(20000-15000)*AJ$5,(X189-15000)*AJ$5),0)</f>
        <v/>
      </c>
      <c r="AK189" s="463">
        <f>IF(X189&gt;20000,IF(X189&gt;25000,(25000-20000)*AK$5,(X189-20000)*AK$5),0)</f>
        <v/>
      </c>
      <c r="AL189" s="463">
        <f>IF(X189&gt;25000,IF(X189&gt;30000,(30000-25000)*AL$5,(X189-25000)*AL$5),0)</f>
        <v/>
      </c>
      <c r="AM189" s="463">
        <f>IF(X189&gt;30000,(X189-30000)*AM$5,0)</f>
        <v/>
      </c>
      <c r="AN189" s="463">
        <f>SUM(AH189:AM189)</f>
        <v/>
      </c>
      <c r="AO189" s="463">
        <f>IF(Z189&gt;3260,IF(Z189&gt;9510,(9510-3260)*AO$5,(Z189-3260)*AO$5),0)</f>
        <v/>
      </c>
      <c r="AP189" s="463">
        <f>IF(Z189&gt;9510,IF(Z189&gt;15000,(15000-9510)*AP$5,(Z189-9510)*AP$5),0)</f>
        <v/>
      </c>
      <c r="AQ189" s="463">
        <f>IF(Z189&gt;15000,IF(Z189&gt;20000,(20000-15000)*AQ$5,(Z189-15000)*AQ$5),0)</f>
        <v/>
      </c>
      <c r="AR189" s="463">
        <f>IF(Z189&gt;20000,IF(Z189&gt;25000,(25000-20000)*AR$5,(Z189-20000)*AR$5),0)</f>
        <v/>
      </c>
      <c r="AS189" s="463">
        <f>IF(Z189&gt;25000,IF(Z189&gt;30000,(30000-25000)*AS$5,(Z189-25000)*AS$5),0)</f>
        <v/>
      </c>
      <c r="AT189" s="463">
        <f>IF(Z189&gt;30000,(Z189-30000)*AT$5,0)</f>
        <v/>
      </c>
      <c r="AU189" s="463">
        <f>SUM(AO189:AT189)</f>
        <v/>
      </c>
      <c r="AV189" s="463">
        <f>AU189-AN189</f>
        <v/>
      </c>
      <c r="AW189" s="463" t="n"/>
      <c r="AX189" s="463">
        <f>Y189-AG189-AV189-AW189</f>
        <v/>
      </c>
      <c r="AY189" t="inlineStr">
        <is>
          <t>TM</t>
        </is>
      </c>
    </row>
    <row r="190" ht="16.5" customHeight="1" s="235">
      <c r="B190" s="460" t="n">
        <v>185</v>
      </c>
      <c r="C190" s="461" t="inlineStr">
        <is>
          <t>0146</t>
        </is>
      </c>
      <c r="D190" s="461" t="inlineStr">
        <is>
          <t>77102408513</t>
        </is>
      </c>
      <c r="E190" s="461" t="inlineStr">
        <is>
          <t>SHEYLA NORES  GONZÁLEZ</t>
        </is>
      </c>
      <c r="F190" s="461" t="inlineStr">
        <is>
          <t>VI</t>
        </is>
      </c>
      <c r="G190" s="460" t="n">
        <v>191.25</v>
      </c>
      <c r="H190" s="460" t="n">
        <v>5935.87</v>
      </c>
      <c r="I190" s="460" t="n">
        <v>204</v>
      </c>
      <c r="J190" s="460" t="n">
        <v>6331.6</v>
      </c>
      <c r="K190" s="460" t="n">
        <v>178.5</v>
      </c>
      <c r="L190" s="460" t="n">
        <v>5540.15</v>
      </c>
      <c r="M190" s="460" t="n">
        <v>5935.87</v>
      </c>
      <c r="N190" s="462" t="n">
        <v>4</v>
      </c>
      <c r="O190" s="462" t="n">
        <v>4</v>
      </c>
      <c r="P190" s="462" t="n">
        <v>4</v>
      </c>
      <c r="Q190" s="463" t="n">
        <v>4</v>
      </c>
      <c r="R190" s="463" t="n">
        <v>4</v>
      </c>
      <c r="S190" s="463">
        <f>M190*R190</f>
        <v/>
      </c>
      <c r="T190" s="463">
        <f>I3/K3</f>
        <v/>
      </c>
      <c r="U190" s="463" t="n">
        <v>110054.45</v>
      </c>
      <c r="X190" s="463" t="n">
        <v>5540.15</v>
      </c>
      <c r="Y190" s="463">
        <f>U190</f>
        <v/>
      </c>
      <c r="Z190" s="463">
        <f>X190+Y190</f>
        <v/>
      </c>
      <c r="AA190" s="463">
        <f>IF(X190&lt;=15000,X190*AA$5,15000*AA$5)</f>
        <v/>
      </c>
      <c r="AB190" s="463">
        <f>IF(X190&lt;=15000,0,(X190-15000)*AB$5)</f>
        <v/>
      </c>
      <c r="AC190" s="463">
        <f>SUM(AA190:AB190)</f>
        <v/>
      </c>
      <c r="AD190" s="463">
        <f>IF(Z190&lt;=15000,Z190*AD$5,15000*AD$5)</f>
        <v/>
      </c>
      <c r="AE190" s="463">
        <f>IF(Z190&lt;=15000,0,(Z190-15000)*AE$5)</f>
        <v/>
      </c>
      <c r="AF190" s="463">
        <f>SUM(AD190:AE190)</f>
        <v/>
      </c>
      <c r="AG190" s="463">
        <f>SUM(AF190-AC190)</f>
        <v/>
      </c>
      <c r="AH190" s="463">
        <f>IF(X190&gt;3260,IF(X190&gt;9510,(9510-3260)*AH$5,(X190-3260)*AH$5),0)</f>
        <v/>
      </c>
      <c r="AI190" s="463">
        <f>IF(X190&gt;9510,IF(X190&gt;15000,(15000-9510)*AI$5,(X190-9510)*AI$5),0)</f>
        <v/>
      </c>
      <c r="AJ190" s="463">
        <f>IF(X190&gt;15000,IF(X190&gt;20000,(20000-15000)*AJ$5,(X190-15000)*AJ$5),0)</f>
        <v/>
      </c>
      <c r="AK190" s="463">
        <f>IF(X190&gt;20000,IF(X190&gt;25000,(25000-20000)*AK$5,(X190-20000)*AK$5),0)</f>
        <v/>
      </c>
      <c r="AL190" s="463">
        <f>IF(X190&gt;25000,IF(X190&gt;30000,(30000-25000)*AL$5,(X190-25000)*AL$5),0)</f>
        <v/>
      </c>
      <c r="AM190" s="463">
        <f>IF(X190&gt;30000,(X190-30000)*AM$5,0)</f>
        <v/>
      </c>
      <c r="AN190" s="463">
        <f>SUM(AH190:AM190)</f>
        <v/>
      </c>
      <c r="AO190" s="463">
        <f>IF(Z190&gt;3260,IF(Z190&gt;9510,(9510-3260)*AO$5,(Z190-3260)*AO$5),0)</f>
        <v/>
      </c>
      <c r="AP190" s="463">
        <f>IF(Z190&gt;9510,IF(Z190&gt;15000,(15000-9510)*AP$5,(Z190-9510)*AP$5),0)</f>
        <v/>
      </c>
      <c r="AQ190" s="463">
        <f>IF(Z190&gt;15000,IF(Z190&gt;20000,(20000-15000)*AQ$5,(Z190-15000)*AQ$5),0)</f>
        <v/>
      </c>
      <c r="AR190" s="463">
        <f>IF(Z190&gt;20000,IF(Z190&gt;25000,(25000-20000)*AR$5,(Z190-20000)*AR$5),0)</f>
        <v/>
      </c>
      <c r="AS190" s="463">
        <f>IF(Z190&gt;25000,IF(Z190&gt;30000,(30000-25000)*AS$5,(Z190-25000)*AS$5),0)</f>
        <v/>
      </c>
      <c r="AT190" s="463">
        <f>IF(Z190&gt;30000,(Z190-30000)*AT$5,0)</f>
        <v/>
      </c>
      <c r="AU190" s="463">
        <f>SUM(AO190:AT190)</f>
        <v/>
      </c>
      <c r="AV190" s="463">
        <f>AU190-AN190</f>
        <v/>
      </c>
      <c r="AW190" s="463" t="n"/>
      <c r="AX190" s="463">
        <f>Y190-AG190-AV190-AW190</f>
        <v/>
      </c>
      <c r="AY190" t="inlineStr">
        <is>
          <t>TM</t>
        </is>
      </c>
    </row>
    <row r="191" ht="16.5" customHeight="1" s="235">
      <c r="B191" s="460" t="n">
        <v>186</v>
      </c>
      <c r="C191" s="461" t="inlineStr">
        <is>
          <t>0170</t>
        </is>
      </c>
      <c r="D191" s="461" t="inlineStr">
        <is>
          <t>74122105065</t>
        </is>
      </c>
      <c r="E191" s="461" t="inlineStr">
        <is>
          <t>JAVIEL PITA  CABALLERO</t>
        </is>
      </c>
      <c r="F191" s="461" t="inlineStr">
        <is>
          <t>IV</t>
        </is>
      </c>
      <c r="G191" s="460" t="n">
        <v>191.25</v>
      </c>
      <c r="H191" s="460" t="n">
        <v>5133.14</v>
      </c>
      <c r="I191" s="460" t="n">
        <v>204</v>
      </c>
      <c r="J191" s="460" t="n">
        <v>5475.35</v>
      </c>
      <c r="K191" s="460" t="n">
        <v>178.5</v>
      </c>
      <c r="L191" s="460" t="n">
        <v>4790.93</v>
      </c>
      <c r="M191" s="460" t="n">
        <v>5133.14</v>
      </c>
      <c r="N191" s="462" t="n">
        <v>4</v>
      </c>
      <c r="O191" s="462" t="n">
        <v>4</v>
      </c>
      <c r="P191" s="462" t="n">
        <v>4</v>
      </c>
      <c r="Q191" s="463" t="n">
        <v>4</v>
      </c>
      <c r="R191" s="463" t="n">
        <v>4</v>
      </c>
      <c r="S191" s="463">
        <f>M191*R191</f>
        <v/>
      </c>
      <c r="T191" s="463">
        <f>I3/K3</f>
        <v/>
      </c>
      <c r="U191" s="463" t="n">
        <v>95171.32000000001</v>
      </c>
      <c r="X191" s="463" t="n">
        <v>4790.93</v>
      </c>
      <c r="Y191" s="463">
        <f>U191</f>
        <v/>
      </c>
      <c r="Z191" s="463">
        <f>X191+Y191</f>
        <v/>
      </c>
      <c r="AA191" s="463">
        <f>IF(X191&lt;=15000,X191*AA$5,15000*AA$5)</f>
        <v/>
      </c>
      <c r="AB191" s="463">
        <f>IF(X191&lt;=15000,0,(X191-15000)*AB$5)</f>
        <v/>
      </c>
      <c r="AC191" s="463">
        <f>SUM(AA191:AB191)</f>
        <v/>
      </c>
      <c r="AD191" s="463">
        <f>IF(Z191&lt;=15000,Z191*AD$5,15000*AD$5)</f>
        <v/>
      </c>
      <c r="AE191" s="463">
        <f>IF(Z191&lt;=15000,0,(Z191-15000)*AE$5)</f>
        <v/>
      </c>
      <c r="AF191" s="463">
        <f>SUM(AD191:AE191)</f>
        <v/>
      </c>
      <c r="AG191" s="463">
        <f>SUM(AF191-AC191)</f>
        <v/>
      </c>
      <c r="AH191" s="463">
        <f>IF(X191&gt;3260,IF(X191&gt;9510,(9510-3260)*AH$5,(X191-3260)*AH$5),0)</f>
        <v/>
      </c>
      <c r="AI191" s="463">
        <f>IF(X191&gt;9510,IF(X191&gt;15000,(15000-9510)*AI$5,(X191-9510)*AI$5),0)</f>
        <v/>
      </c>
      <c r="AJ191" s="463">
        <f>IF(X191&gt;15000,IF(X191&gt;20000,(20000-15000)*AJ$5,(X191-15000)*AJ$5),0)</f>
        <v/>
      </c>
      <c r="AK191" s="463">
        <f>IF(X191&gt;20000,IF(X191&gt;25000,(25000-20000)*AK$5,(X191-20000)*AK$5),0)</f>
        <v/>
      </c>
      <c r="AL191" s="463">
        <f>IF(X191&gt;25000,IF(X191&gt;30000,(30000-25000)*AL$5,(X191-25000)*AL$5),0)</f>
        <v/>
      </c>
      <c r="AM191" s="463">
        <f>IF(X191&gt;30000,(X191-30000)*AM$5,0)</f>
        <v/>
      </c>
      <c r="AN191" s="463">
        <f>SUM(AH191:AM191)</f>
        <v/>
      </c>
      <c r="AO191" s="463">
        <f>IF(Z191&gt;3260,IF(Z191&gt;9510,(9510-3260)*AO$5,(Z191-3260)*AO$5),0)</f>
        <v/>
      </c>
      <c r="AP191" s="463">
        <f>IF(Z191&gt;9510,IF(Z191&gt;15000,(15000-9510)*AP$5,(Z191-9510)*AP$5),0)</f>
        <v/>
      </c>
      <c r="AQ191" s="463">
        <f>IF(Z191&gt;15000,IF(Z191&gt;20000,(20000-15000)*AQ$5,(Z191-15000)*AQ$5),0)</f>
        <v/>
      </c>
      <c r="AR191" s="463">
        <f>IF(Z191&gt;20000,IF(Z191&gt;25000,(25000-20000)*AR$5,(Z191-20000)*AR$5),0)</f>
        <v/>
      </c>
      <c r="AS191" s="463">
        <f>IF(Z191&gt;25000,IF(Z191&gt;30000,(30000-25000)*AS$5,(Z191-25000)*AS$5),0)</f>
        <v/>
      </c>
      <c r="AT191" s="463">
        <f>IF(Z191&gt;30000,(Z191-30000)*AT$5,0)</f>
        <v/>
      </c>
      <c r="AU191" s="463">
        <f>SUM(AO191:AT191)</f>
        <v/>
      </c>
      <c r="AV191" s="463">
        <f>AU191-AN191</f>
        <v/>
      </c>
      <c r="AW191" s="463" t="n"/>
      <c r="AX191" s="463">
        <f>Y191-AG191-AV191-AW191</f>
        <v/>
      </c>
      <c r="AY191" t="inlineStr">
        <is>
          <t>TM</t>
        </is>
      </c>
    </row>
    <row r="192" ht="16.5" customHeight="1" s="235">
      <c r="B192" s="460" t="n">
        <v>187</v>
      </c>
      <c r="C192" s="461" t="inlineStr">
        <is>
          <t>0188</t>
        </is>
      </c>
      <c r="D192" s="461" t="inlineStr">
        <is>
          <t>81082809140</t>
        </is>
      </c>
      <c r="E192" s="461" t="inlineStr">
        <is>
          <t>MICHAEL DE ARMAS  RODRÍGUEZ</t>
        </is>
      </c>
      <c r="F192" s="461" t="inlineStr">
        <is>
          <t>IV</t>
        </is>
      </c>
      <c r="G192" s="460" t="n">
        <v>191.25</v>
      </c>
      <c r="H192" s="460" t="n">
        <v>5133.14</v>
      </c>
      <c r="I192" s="460" t="n">
        <v>191.25</v>
      </c>
      <c r="J192" s="460" t="n">
        <v>5474.3</v>
      </c>
      <c r="K192" s="460" t="n">
        <v>204</v>
      </c>
      <c r="L192" s="460" t="n">
        <v>5475.35</v>
      </c>
      <c r="M192" s="460" t="n">
        <v>5360.93</v>
      </c>
      <c r="N192" s="462" t="n">
        <v>4</v>
      </c>
      <c r="O192" s="462" t="n">
        <v>4</v>
      </c>
      <c r="P192" s="462" t="n">
        <v>4</v>
      </c>
      <c r="Q192" s="463" t="n">
        <v>4</v>
      </c>
      <c r="R192" s="463" t="n">
        <v>4</v>
      </c>
      <c r="S192" s="463">
        <f>M192*R192</f>
        <v/>
      </c>
      <c r="T192" s="463">
        <f>I3/K3</f>
        <v/>
      </c>
      <c r="U192" s="463" t="n">
        <v>99394.67</v>
      </c>
      <c r="X192" s="463" t="n">
        <v>5475.35</v>
      </c>
      <c r="Y192" s="463">
        <f>U192</f>
        <v/>
      </c>
      <c r="Z192" s="463">
        <f>X192+Y192</f>
        <v/>
      </c>
      <c r="AA192" s="463">
        <f>IF(X192&lt;=15000,X192*AA$5,15000*AA$5)</f>
        <v/>
      </c>
      <c r="AB192" s="463">
        <f>IF(X192&lt;=15000,0,(X192-15000)*AB$5)</f>
        <v/>
      </c>
      <c r="AC192" s="463">
        <f>SUM(AA192:AB192)</f>
        <v/>
      </c>
      <c r="AD192" s="463">
        <f>IF(Z192&lt;=15000,Z192*AD$5,15000*AD$5)</f>
        <v/>
      </c>
      <c r="AE192" s="463">
        <f>IF(Z192&lt;=15000,0,(Z192-15000)*AE$5)</f>
        <v/>
      </c>
      <c r="AF192" s="463">
        <f>SUM(AD192:AE192)</f>
        <v/>
      </c>
      <c r="AG192" s="463">
        <f>SUM(AF192-AC192)</f>
        <v/>
      </c>
      <c r="AH192" s="463">
        <f>IF(X192&gt;3260,IF(X192&gt;9510,(9510-3260)*AH$5,(X192-3260)*AH$5),0)</f>
        <v/>
      </c>
      <c r="AI192" s="463">
        <f>IF(X192&gt;9510,IF(X192&gt;15000,(15000-9510)*AI$5,(X192-9510)*AI$5),0)</f>
        <v/>
      </c>
      <c r="AJ192" s="463">
        <f>IF(X192&gt;15000,IF(X192&gt;20000,(20000-15000)*AJ$5,(X192-15000)*AJ$5),0)</f>
        <v/>
      </c>
      <c r="AK192" s="463">
        <f>IF(X192&gt;20000,IF(X192&gt;25000,(25000-20000)*AK$5,(X192-20000)*AK$5),0)</f>
        <v/>
      </c>
      <c r="AL192" s="463">
        <f>IF(X192&gt;25000,IF(X192&gt;30000,(30000-25000)*AL$5,(X192-25000)*AL$5),0)</f>
        <v/>
      </c>
      <c r="AM192" s="463">
        <f>IF(X192&gt;30000,(X192-30000)*AM$5,0)</f>
        <v/>
      </c>
      <c r="AN192" s="463">
        <f>SUM(AH192:AM192)</f>
        <v/>
      </c>
      <c r="AO192" s="463">
        <f>IF(Z192&gt;3260,IF(Z192&gt;9510,(9510-3260)*AO$5,(Z192-3260)*AO$5),0)</f>
        <v/>
      </c>
      <c r="AP192" s="463">
        <f>IF(Z192&gt;9510,IF(Z192&gt;15000,(15000-9510)*AP$5,(Z192-9510)*AP$5),0)</f>
        <v/>
      </c>
      <c r="AQ192" s="463">
        <f>IF(Z192&gt;15000,IF(Z192&gt;20000,(20000-15000)*AQ$5,(Z192-15000)*AQ$5),0)</f>
        <v/>
      </c>
      <c r="AR192" s="463">
        <f>IF(Z192&gt;20000,IF(Z192&gt;25000,(25000-20000)*AR$5,(Z192-20000)*AR$5),0)</f>
        <v/>
      </c>
      <c r="AS192" s="463">
        <f>IF(Z192&gt;25000,IF(Z192&gt;30000,(30000-25000)*AS$5,(Z192-25000)*AS$5),0)</f>
        <v/>
      </c>
      <c r="AT192" s="463">
        <f>IF(Z192&gt;30000,(Z192-30000)*AT$5,0)</f>
        <v/>
      </c>
      <c r="AU192" s="463">
        <f>SUM(AO192:AT192)</f>
        <v/>
      </c>
      <c r="AV192" s="463">
        <f>AU192-AN192</f>
        <v/>
      </c>
      <c r="AW192" s="463" t="n"/>
      <c r="AX192" s="463">
        <f>Y192-AG192-AV192-AW192</f>
        <v/>
      </c>
      <c r="AY192" t="inlineStr">
        <is>
          <t>TM</t>
        </is>
      </c>
    </row>
    <row r="193" ht="16.5" customHeight="1" s="235">
      <c r="B193" s="460" t="n">
        <v>188</v>
      </c>
      <c r="C193" s="461" t="inlineStr">
        <is>
          <t>0193</t>
        </is>
      </c>
      <c r="D193" s="461" t="inlineStr">
        <is>
          <t>85102309248</t>
        </is>
      </c>
      <c r="E193" s="461" t="inlineStr">
        <is>
          <t>ARTURO DÁVALOS  MOROS</t>
        </is>
      </c>
      <c r="F193" s="461" t="inlineStr">
        <is>
          <t>IV</t>
        </is>
      </c>
      <c r="G193" s="460" t="n">
        <v>191.25</v>
      </c>
      <c r="H193" s="460" t="n">
        <v>5133.14</v>
      </c>
      <c r="I193" s="460" t="n">
        <v>102</v>
      </c>
      <c r="J193" s="460" t="n">
        <v>5200.59</v>
      </c>
      <c r="K193" s="460" t="n">
        <v>178.5</v>
      </c>
      <c r="L193" s="460" t="n">
        <v>4790.93</v>
      </c>
      <c r="M193" s="460" t="n">
        <v>5041.55</v>
      </c>
      <c r="N193" s="462" t="n">
        <v>4</v>
      </c>
      <c r="O193" s="462" t="n">
        <v>4</v>
      </c>
      <c r="P193" s="462" t="n">
        <v>4</v>
      </c>
      <c r="Q193" s="463" t="n">
        <v>4</v>
      </c>
      <c r="R193" s="463" t="n">
        <v>4</v>
      </c>
      <c r="S193" s="463">
        <f>M193*R193</f>
        <v/>
      </c>
      <c r="T193" s="463">
        <f>I3/K3</f>
        <v/>
      </c>
      <c r="U193" s="463" t="n">
        <v>93473.25</v>
      </c>
      <c r="X193" s="463" t="n">
        <v>4790.93</v>
      </c>
      <c r="Y193" s="463">
        <f>U193</f>
        <v/>
      </c>
      <c r="Z193" s="463">
        <f>X193+Y193</f>
        <v/>
      </c>
      <c r="AA193" s="463">
        <f>IF(X193&lt;=15000,X193*AA$5,15000*AA$5)</f>
        <v/>
      </c>
      <c r="AB193" s="463">
        <f>IF(X193&lt;=15000,0,(X193-15000)*AB$5)</f>
        <v/>
      </c>
      <c r="AC193" s="463">
        <f>SUM(AA193:AB193)</f>
        <v/>
      </c>
      <c r="AD193" s="463">
        <f>IF(Z193&lt;=15000,Z193*AD$5,15000*AD$5)</f>
        <v/>
      </c>
      <c r="AE193" s="463">
        <f>IF(Z193&lt;=15000,0,(Z193-15000)*AE$5)</f>
        <v/>
      </c>
      <c r="AF193" s="463">
        <f>SUM(AD193:AE193)</f>
        <v/>
      </c>
      <c r="AG193" s="463">
        <f>SUM(AF193-AC193)</f>
        <v/>
      </c>
      <c r="AH193" s="463">
        <f>IF(X193&gt;3260,IF(X193&gt;9510,(9510-3260)*AH$5,(X193-3260)*AH$5),0)</f>
        <v/>
      </c>
      <c r="AI193" s="463">
        <f>IF(X193&gt;9510,IF(X193&gt;15000,(15000-9510)*AI$5,(X193-9510)*AI$5),0)</f>
        <v/>
      </c>
      <c r="AJ193" s="463">
        <f>IF(X193&gt;15000,IF(X193&gt;20000,(20000-15000)*AJ$5,(X193-15000)*AJ$5),0)</f>
        <v/>
      </c>
      <c r="AK193" s="463">
        <f>IF(X193&gt;20000,IF(X193&gt;25000,(25000-20000)*AK$5,(X193-20000)*AK$5),0)</f>
        <v/>
      </c>
      <c r="AL193" s="463">
        <f>IF(X193&gt;25000,IF(X193&gt;30000,(30000-25000)*AL$5,(X193-25000)*AL$5),0)</f>
        <v/>
      </c>
      <c r="AM193" s="463">
        <f>IF(X193&gt;30000,(X193-30000)*AM$5,0)</f>
        <v/>
      </c>
      <c r="AN193" s="463">
        <f>SUM(AH193:AM193)</f>
        <v/>
      </c>
      <c r="AO193" s="463">
        <f>IF(Z193&gt;3260,IF(Z193&gt;9510,(9510-3260)*AO$5,(Z193-3260)*AO$5),0)</f>
        <v/>
      </c>
      <c r="AP193" s="463">
        <f>IF(Z193&gt;9510,IF(Z193&gt;15000,(15000-9510)*AP$5,(Z193-9510)*AP$5),0)</f>
        <v/>
      </c>
      <c r="AQ193" s="463">
        <f>IF(Z193&gt;15000,IF(Z193&gt;20000,(20000-15000)*AQ$5,(Z193-15000)*AQ$5),0)</f>
        <v/>
      </c>
      <c r="AR193" s="463">
        <f>IF(Z193&gt;20000,IF(Z193&gt;25000,(25000-20000)*AR$5,(Z193-20000)*AR$5),0)</f>
        <v/>
      </c>
      <c r="AS193" s="463">
        <f>IF(Z193&gt;25000,IF(Z193&gt;30000,(30000-25000)*AS$5,(Z193-25000)*AS$5),0)</f>
        <v/>
      </c>
      <c r="AT193" s="463">
        <f>IF(Z193&gt;30000,(Z193-30000)*AT$5,0)</f>
        <v/>
      </c>
      <c r="AU193" s="463">
        <f>SUM(AO193:AT193)</f>
        <v/>
      </c>
      <c r="AV193" s="463">
        <f>AU193-AN193</f>
        <v/>
      </c>
      <c r="AW193" s="463" t="n"/>
      <c r="AX193" s="463">
        <f>Y193-AG193-AV193-AW193</f>
        <v/>
      </c>
      <c r="AY193" t="inlineStr">
        <is>
          <t>TM</t>
        </is>
      </c>
    </row>
    <row r="194" ht="16.5" customHeight="1" s="235">
      <c r="B194" s="460" t="n">
        <v>189</v>
      </c>
      <c r="C194" s="461" t="inlineStr">
        <is>
          <t>0197</t>
        </is>
      </c>
      <c r="D194" s="461" t="inlineStr">
        <is>
          <t>66020214249</t>
        </is>
      </c>
      <c r="E194" s="461" t="inlineStr">
        <is>
          <t>LUIS ANTONIO NARANJO  QUINTANA</t>
        </is>
      </c>
      <c r="F194" s="461" t="inlineStr">
        <is>
          <t>XV</t>
        </is>
      </c>
      <c r="G194" s="460" t="n">
        <v>194</v>
      </c>
      <c r="H194" s="460" t="n">
        <v>8448.059999999999</v>
      </c>
      <c r="I194" s="460" t="n">
        <v>193</v>
      </c>
      <c r="J194" s="460" t="n">
        <v>8796.43</v>
      </c>
      <c r="K194" s="460" t="n">
        <v>176</v>
      </c>
      <c r="L194" s="460" t="n">
        <v>7664.22</v>
      </c>
      <c r="M194" s="460" t="n">
        <v>8302.9</v>
      </c>
      <c r="N194" s="462" t="n">
        <v>4</v>
      </c>
      <c r="O194" s="462" t="n">
        <v>4</v>
      </c>
      <c r="P194" s="462" t="n">
        <v>4</v>
      </c>
      <c r="Q194" s="463" t="n">
        <v>4</v>
      </c>
      <c r="R194" s="463" t="n">
        <v>4</v>
      </c>
      <c r="S194" s="463">
        <f>M194*R194</f>
        <v/>
      </c>
      <c r="T194" s="463">
        <f>I3/K3</f>
        <v/>
      </c>
      <c r="U194" s="463" t="n">
        <v>153940.53</v>
      </c>
      <c r="X194" s="463" t="n">
        <v>7664.22</v>
      </c>
      <c r="Y194" s="463">
        <f>U194</f>
        <v/>
      </c>
      <c r="Z194" s="463">
        <f>X194+Y194</f>
        <v/>
      </c>
      <c r="AA194" s="463">
        <f>IF(X194&lt;=15000,X194*AA$5,15000*AA$5)</f>
        <v/>
      </c>
      <c r="AB194" s="463">
        <f>IF(X194&lt;=15000,0,(X194-15000)*AB$5)</f>
        <v/>
      </c>
      <c r="AC194" s="463">
        <f>SUM(AA194:AB194)</f>
        <v/>
      </c>
      <c r="AD194" s="463">
        <f>IF(Z194&lt;=15000,Z194*AD$5,15000*AD$5)</f>
        <v/>
      </c>
      <c r="AE194" s="463">
        <f>IF(Z194&lt;=15000,0,(Z194-15000)*AE$5)</f>
        <v/>
      </c>
      <c r="AF194" s="463">
        <f>SUM(AD194:AE194)</f>
        <v/>
      </c>
      <c r="AG194" s="463">
        <f>SUM(AF194-AC194)</f>
        <v/>
      </c>
      <c r="AH194" s="463">
        <f>IF(X194&gt;3260,IF(X194&gt;9510,(9510-3260)*AH$5,(X194-3260)*AH$5),0)</f>
        <v/>
      </c>
      <c r="AI194" s="463">
        <f>IF(X194&gt;9510,IF(X194&gt;15000,(15000-9510)*AI$5,(X194-9510)*AI$5),0)</f>
        <v/>
      </c>
      <c r="AJ194" s="463">
        <f>IF(X194&gt;15000,IF(X194&gt;20000,(20000-15000)*AJ$5,(X194-15000)*AJ$5),0)</f>
        <v/>
      </c>
      <c r="AK194" s="463">
        <f>IF(X194&gt;20000,IF(X194&gt;25000,(25000-20000)*AK$5,(X194-20000)*AK$5),0)</f>
        <v/>
      </c>
      <c r="AL194" s="463">
        <f>IF(X194&gt;25000,IF(X194&gt;30000,(30000-25000)*AL$5,(X194-25000)*AL$5),0)</f>
        <v/>
      </c>
      <c r="AM194" s="463">
        <f>IF(X194&gt;30000,(X194-30000)*AM$5,0)</f>
        <v/>
      </c>
      <c r="AN194" s="463">
        <f>SUM(AH194:AM194)</f>
        <v/>
      </c>
      <c r="AO194" s="463">
        <f>IF(Z194&gt;3260,IF(Z194&gt;9510,(9510-3260)*AO$5,(Z194-3260)*AO$5),0)</f>
        <v/>
      </c>
      <c r="AP194" s="463">
        <f>IF(Z194&gt;9510,IF(Z194&gt;15000,(15000-9510)*AP$5,(Z194-9510)*AP$5),0)</f>
        <v/>
      </c>
      <c r="AQ194" s="463">
        <f>IF(Z194&gt;15000,IF(Z194&gt;20000,(20000-15000)*AQ$5,(Z194-15000)*AQ$5),0)</f>
        <v/>
      </c>
      <c r="AR194" s="463">
        <f>IF(Z194&gt;20000,IF(Z194&gt;25000,(25000-20000)*AR$5,(Z194-20000)*AR$5),0)</f>
        <v/>
      </c>
      <c r="AS194" s="463">
        <f>IF(Z194&gt;25000,IF(Z194&gt;30000,(30000-25000)*AS$5,(Z194-25000)*AS$5),0)</f>
        <v/>
      </c>
      <c r="AT194" s="463">
        <f>IF(Z194&gt;30000,(Z194-30000)*AT$5,0)</f>
        <v/>
      </c>
      <c r="AU194" s="463">
        <f>SUM(AO194:AT194)</f>
        <v/>
      </c>
      <c r="AV194" s="463">
        <f>AU194-AN194</f>
        <v/>
      </c>
      <c r="AW194" s="463" t="n"/>
      <c r="AX194" s="463">
        <f>Y194-AG194-AV194-AW194</f>
        <v/>
      </c>
      <c r="AY194" t="inlineStr">
        <is>
          <t>TM</t>
        </is>
      </c>
    </row>
    <row r="195" ht="16.5" customHeight="1" s="235">
      <c r="B195" s="460" t="n">
        <v>190</v>
      </c>
      <c r="C195" s="461" t="inlineStr">
        <is>
          <t>03114</t>
        </is>
      </c>
      <c r="D195" s="461" t="inlineStr">
        <is>
          <t>81121608207</t>
        </is>
      </c>
      <c r="E195" s="461" t="inlineStr">
        <is>
          <t>YOAN  HERNÁNDEZ  MENDEZ</t>
        </is>
      </c>
      <c r="F195" s="461" t="inlineStr">
        <is>
          <t>II</t>
        </is>
      </c>
      <c r="G195" s="460" t="n">
        <v>0</v>
      </c>
      <c r="H195" s="460" t="n">
        <v>0</v>
      </c>
      <c r="I195" s="460" t="n">
        <v>0</v>
      </c>
      <c r="J195" s="460" t="n">
        <v>0</v>
      </c>
      <c r="K195" s="460" t="n">
        <v>0</v>
      </c>
      <c r="L195" s="460" t="n">
        <v>0</v>
      </c>
      <c r="M195" s="460" t="n">
        <v>0</v>
      </c>
      <c r="N195" s="462" t="n">
        <v>4</v>
      </c>
      <c r="O195" s="462" t="n">
        <v>4</v>
      </c>
      <c r="P195" s="462" t="n">
        <v>4</v>
      </c>
      <c r="Q195" s="463" t="n">
        <v>4</v>
      </c>
      <c r="R195" s="463" t="n">
        <v>4</v>
      </c>
      <c r="S195" s="463">
        <f>M195*R195</f>
        <v/>
      </c>
      <c r="T195" s="463">
        <f>I3/K3</f>
        <v/>
      </c>
      <c r="U195" s="463" t="n">
        <v>0</v>
      </c>
      <c r="X195" s="463" t="n">
        <v>0</v>
      </c>
      <c r="Y195" s="463">
        <f>U195</f>
        <v/>
      </c>
      <c r="Z195" s="463">
        <f>X195+Y195</f>
        <v/>
      </c>
      <c r="AA195" s="463">
        <f>IF(X195&lt;=15000,X195*AA$5,15000*AA$5)</f>
        <v/>
      </c>
      <c r="AB195" s="463">
        <f>IF(X195&lt;=15000,0,(X195-15000)*AB$5)</f>
        <v/>
      </c>
      <c r="AC195" s="463">
        <f>SUM(AA195:AB195)</f>
        <v/>
      </c>
      <c r="AD195" s="463">
        <f>IF(Z195&lt;=15000,Z195*AD$5,15000*AD$5)</f>
        <v/>
      </c>
      <c r="AE195" s="463">
        <f>IF(Z195&lt;=15000,0,(Z195-15000)*AE$5)</f>
        <v/>
      </c>
      <c r="AF195" s="463">
        <f>SUM(AD195:AE195)</f>
        <v/>
      </c>
      <c r="AG195" s="463">
        <f>SUM(AF195-AC195)</f>
        <v/>
      </c>
      <c r="AH195" s="463">
        <f>IF(X195&gt;3260,IF(X195&gt;9510,(9510-3260)*AH$5,(X195-3260)*AH$5),0)</f>
        <v/>
      </c>
      <c r="AI195" s="463">
        <f>IF(X195&gt;9510,IF(X195&gt;15000,(15000-9510)*AI$5,(X195-9510)*AI$5),0)</f>
        <v/>
      </c>
      <c r="AJ195" s="463">
        <f>IF(X195&gt;15000,IF(X195&gt;20000,(20000-15000)*AJ$5,(X195-15000)*AJ$5),0)</f>
        <v/>
      </c>
      <c r="AK195" s="463">
        <f>IF(X195&gt;20000,IF(X195&gt;25000,(25000-20000)*AK$5,(X195-20000)*AK$5),0)</f>
        <v/>
      </c>
      <c r="AL195" s="463">
        <f>IF(X195&gt;25000,IF(X195&gt;30000,(30000-25000)*AL$5,(X195-25000)*AL$5),0)</f>
        <v/>
      </c>
      <c r="AM195" s="463">
        <f>IF(X195&gt;30000,(X195-30000)*AM$5,0)</f>
        <v/>
      </c>
      <c r="AN195" s="463">
        <f>SUM(AH195:AM195)</f>
        <v/>
      </c>
      <c r="AO195" s="463">
        <f>IF(Z195&gt;3260,IF(Z195&gt;9510,(9510-3260)*AO$5,(Z195-3260)*AO$5),0)</f>
        <v/>
      </c>
      <c r="AP195" s="463">
        <f>IF(Z195&gt;9510,IF(Z195&gt;15000,(15000-9510)*AP$5,(Z195-9510)*AP$5),0)</f>
        <v/>
      </c>
      <c r="AQ195" s="463">
        <f>IF(Z195&gt;15000,IF(Z195&gt;20000,(20000-15000)*AQ$5,(Z195-15000)*AQ$5),0)</f>
        <v/>
      </c>
      <c r="AR195" s="463">
        <f>IF(Z195&gt;20000,IF(Z195&gt;25000,(25000-20000)*AR$5,(Z195-20000)*AR$5),0)</f>
        <v/>
      </c>
      <c r="AS195" s="463">
        <f>IF(Z195&gt;25000,IF(Z195&gt;30000,(30000-25000)*AS$5,(Z195-25000)*AS$5),0)</f>
        <v/>
      </c>
      <c r="AT195" s="463">
        <f>IF(Z195&gt;30000,(Z195-30000)*AT$5,0)</f>
        <v/>
      </c>
      <c r="AU195" s="463">
        <f>SUM(AO195:AT195)</f>
        <v/>
      </c>
      <c r="AV195" s="463">
        <f>AU195-AN195</f>
        <v/>
      </c>
      <c r="AW195" s="463" t="n"/>
      <c r="AX195" s="463">
        <f>Y195-AG195-AV195-AW195</f>
        <v/>
      </c>
      <c r="AY195" t="inlineStr">
        <is>
          <t>TM</t>
        </is>
      </c>
    </row>
    <row r="196" ht="16.5" customHeight="1" s="235">
      <c r="B196" s="460" t="n">
        <v>191</v>
      </c>
      <c r="C196" s="461" t="inlineStr">
        <is>
          <t>03162</t>
        </is>
      </c>
      <c r="D196" s="461" t="inlineStr">
        <is>
          <t>79051608214</t>
        </is>
      </c>
      <c r="E196" s="461" t="inlineStr">
        <is>
          <t>LIUSKA ORTEGA  RODRIGUEZ</t>
        </is>
      </c>
      <c r="F196" s="461" t="inlineStr">
        <is>
          <t>VI</t>
        </is>
      </c>
      <c r="G196" s="460" t="n">
        <v>0</v>
      </c>
      <c r="H196" s="460" t="n">
        <v>0</v>
      </c>
      <c r="I196" s="460" t="n">
        <v>204</v>
      </c>
      <c r="J196" s="460" t="n">
        <v>6331.6</v>
      </c>
      <c r="K196" s="460" t="n">
        <v>178.5</v>
      </c>
      <c r="L196" s="460" t="n">
        <v>5540.15</v>
      </c>
      <c r="M196" s="460" t="n">
        <v>3957.25</v>
      </c>
      <c r="N196" s="462" t="n">
        <v>0</v>
      </c>
      <c r="O196" s="462" t="n">
        <v>4</v>
      </c>
      <c r="P196" s="462" t="n">
        <v>4</v>
      </c>
      <c r="Q196" s="463" t="n">
        <v>4</v>
      </c>
      <c r="R196" s="463" t="n">
        <v>4</v>
      </c>
      <c r="S196" s="463">
        <f>M196*R196</f>
        <v/>
      </c>
      <c r="T196" s="463">
        <f>I3/K3</f>
        <v/>
      </c>
      <c r="U196" s="463" t="n">
        <v>73369.64999999999</v>
      </c>
      <c r="X196" s="463" t="n">
        <v>5540.15</v>
      </c>
      <c r="Y196" s="463">
        <f>U196</f>
        <v/>
      </c>
      <c r="Z196" s="463">
        <f>X196+Y196</f>
        <v/>
      </c>
      <c r="AA196" s="463">
        <f>IF(X196&lt;=15000,X196*AA$5,15000*AA$5)</f>
        <v/>
      </c>
      <c r="AB196" s="463">
        <f>IF(X196&lt;=15000,0,(X196-15000)*AB$5)</f>
        <v/>
      </c>
      <c r="AC196" s="463">
        <f>SUM(AA196:AB196)</f>
        <v/>
      </c>
      <c r="AD196" s="463">
        <f>IF(Z196&lt;=15000,Z196*AD$5,15000*AD$5)</f>
        <v/>
      </c>
      <c r="AE196" s="463">
        <f>IF(Z196&lt;=15000,0,(Z196-15000)*AE$5)</f>
        <v/>
      </c>
      <c r="AF196" s="463">
        <f>SUM(AD196:AE196)</f>
        <v/>
      </c>
      <c r="AG196" s="463">
        <f>SUM(AF196-AC196)</f>
        <v/>
      </c>
      <c r="AH196" s="463">
        <f>IF(X196&gt;3260,IF(X196&gt;9510,(9510-3260)*AH$5,(X196-3260)*AH$5),0)</f>
        <v/>
      </c>
      <c r="AI196" s="463">
        <f>IF(X196&gt;9510,IF(X196&gt;15000,(15000-9510)*AI$5,(X196-9510)*AI$5),0)</f>
        <v/>
      </c>
      <c r="AJ196" s="463">
        <f>IF(X196&gt;15000,IF(X196&gt;20000,(20000-15000)*AJ$5,(X196-15000)*AJ$5),0)</f>
        <v/>
      </c>
      <c r="AK196" s="463">
        <f>IF(X196&gt;20000,IF(X196&gt;25000,(25000-20000)*AK$5,(X196-20000)*AK$5),0)</f>
        <v/>
      </c>
      <c r="AL196" s="463">
        <f>IF(X196&gt;25000,IF(X196&gt;30000,(30000-25000)*AL$5,(X196-25000)*AL$5),0)</f>
        <v/>
      </c>
      <c r="AM196" s="463">
        <f>IF(X196&gt;30000,(X196-30000)*AM$5,0)</f>
        <v/>
      </c>
      <c r="AN196" s="463">
        <f>SUM(AH196:AM196)</f>
        <v/>
      </c>
      <c r="AO196" s="463">
        <f>IF(Z196&gt;3260,IF(Z196&gt;9510,(9510-3260)*AO$5,(Z196-3260)*AO$5),0)</f>
        <v/>
      </c>
      <c r="AP196" s="463">
        <f>IF(Z196&gt;9510,IF(Z196&gt;15000,(15000-9510)*AP$5,(Z196-9510)*AP$5),0)</f>
        <v/>
      </c>
      <c r="AQ196" s="463">
        <f>IF(Z196&gt;15000,IF(Z196&gt;20000,(20000-15000)*AQ$5,(Z196-15000)*AQ$5),0)</f>
        <v/>
      </c>
      <c r="AR196" s="463">
        <f>IF(Z196&gt;20000,IF(Z196&gt;25000,(25000-20000)*AR$5,(Z196-20000)*AR$5),0)</f>
        <v/>
      </c>
      <c r="AS196" s="463">
        <f>IF(Z196&gt;25000,IF(Z196&gt;30000,(30000-25000)*AS$5,(Z196-25000)*AS$5),0)</f>
        <v/>
      </c>
      <c r="AT196" s="463">
        <f>IF(Z196&gt;30000,(Z196-30000)*AT$5,0)</f>
        <v/>
      </c>
      <c r="AU196" s="463">
        <f>SUM(AO196:AT196)</f>
        <v/>
      </c>
      <c r="AV196" s="463">
        <f>AU196-AN196</f>
        <v/>
      </c>
      <c r="AW196" s="463" t="n"/>
      <c r="AX196" s="463">
        <f>Y196-AG196-AV196-AW196</f>
        <v/>
      </c>
      <c r="AY196" t="inlineStr">
        <is>
          <t>TM</t>
        </is>
      </c>
    </row>
    <row r="197" ht="16.5" customFormat="1" customHeight="1" s="301">
      <c r="B197" s="460" t="n">
        <v>192</v>
      </c>
      <c r="C197" s="461" t="inlineStr">
        <is>
          <t>03163</t>
        </is>
      </c>
      <c r="D197" s="461" t="inlineStr">
        <is>
          <t>67102131388</t>
        </is>
      </c>
      <c r="E197" s="461" t="inlineStr">
        <is>
          <t>JOSE MIGUEL NAVARRO CRUZ</t>
        </is>
      </c>
      <c r="F197" s="461" t="inlineStr">
        <is>
          <t>II</t>
        </is>
      </c>
      <c r="G197" s="460" t="n">
        <v>0</v>
      </c>
      <c r="H197" s="460" t="n">
        <v>0</v>
      </c>
      <c r="I197" s="460" t="n">
        <v>127.5</v>
      </c>
      <c r="J197" s="460" t="n">
        <v>3053.34</v>
      </c>
      <c r="K197" s="460" t="n">
        <v>0</v>
      </c>
      <c r="L197" s="460" t="n">
        <v>0</v>
      </c>
      <c r="M197" s="460" t="n">
        <v>1017.78</v>
      </c>
      <c r="N197" s="462" t="n">
        <v>4</v>
      </c>
      <c r="O197" s="462" t="n">
        <v>4</v>
      </c>
      <c r="P197" s="462" t="n">
        <v>4</v>
      </c>
      <c r="Q197" s="463" t="n">
        <v>4</v>
      </c>
      <c r="R197" s="463" t="n">
        <v>4</v>
      </c>
      <c r="S197" s="463">
        <f>M197*R197</f>
        <v/>
      </c>
      <c r="T197" s="463">
        <f>I3/K3</f>
        <v/>
      </c>
      <c r="U197" s="463" t="n">
        <v>18870.21</v>
      </c>
      <c r="X197" s="463" t="n">
        <v>0</v>
      </c>
      <c r="Y197" s="463">
        <f>U197</f>
        <v/>
      </c>
      <c r="Z197" s="463">
        <f>X197+Y197</f>
        <v/>
      </c>
      <c r="AA197" s="463">
        <f>IF(X197&lt;=15000,X197*AA$5,15000*AA$5)</f>
        <v/>
      </c>
      <c r="AB197" s="463">
        <f>IF(X197&lt;=15000,0,(X197-15000)*AB$5)</f>
        <v/>
      </c>
      <c r="AC197" s="463">
        <f>SUM(AA197:AB197)</f>
        <v/>
      </c>
      <c r="AD197" s="463">
        <f>IF(Z197&lt;=15000,Z197*AD$5,15000*AD$5)</f>
        <v/>
      </c>
      <c r="AE197" s="463">
        <f>IF(Z197&lt;=15000,0,(Z197-15000)*AE$5)</f>
        <v/>
      </c>
      <c r="AF197" s="463">
        <f>SUM(AD197:AE197)</f>
        <v/>
      </c>
      <c r="AG197" s="463">
        <f>SUM(AF197-AC197)</f>
        <v/>
      </c>
      <c r="AH197" s="463">
        <f>IF(X197&gt;3260,IF(X197&gt;9510,(9510-3260)*AH$5,(X197-3260)*AH$5),0)</f>
        <v/>
      </c>
      <c r="AI197" s="463">
        <f>IF(X197&gt;9510,IF(X197&gt;15000,(15000-9510)*AI$5,(X197-9510)*AI$5),0)</f>
        <v/>
      </c>
      <c r="AJ197" s="463">
        <f>IF(X197&gt;15000,IF(X197&gt;20000,(20000-15000)*AJ$5,(X197-15000)*AJ$5),0)</f>
        <v/>
      </c>
      <c r="AK197" s="463">
        <f>IF(X197&gt;20000,IF(X197&gt;25000,(25000-20000)*AK$5,(X197-20000)*AK$5),0)</f>
        <v/>
      </c>
      <c r="AL197" s="463">
        <f>IF(X197&gt;25000,IF(X197&gt;30000,(30000-25000)*AL$5,(X197-25000)*AL$5),0)</f>
        <v/>
      </c>
      <c r="AM197" s="463">
        <f>IF(X197&gt;30000,(X197-30000)*AM$5,0)</f>
        <v/>
      </c>
      <c r="AN197" s="463">
        <f>SUM(AH197:AM197)</f>
        <v/>
      </c>
      <c r="AO197" s="463">
        <f>IF(Z197&gt;3260,IF(Z197&gt;9510,(9510-3260)*AO$5,(Z197-3260)*AO$5),0)</f>
        <v/>
      </c>
      <c r="AP197" s="463">
        <f>IF(Z197&gt;9510,IF(Z197&gt;15000,(15000-9510)*AP$5,(Z197-9510)*AP$5),0)</f>
        <v/>
      </c>
      <c r="AQ197" s="463">
        <f>IF(Z197&gt;15000,IF(Z197&gt;20000,(20000-15000)*AQ$5,(Z197-15000)*AQ$5),0)</f>
        <v/>
      </c>
      <c r="AR197" s="463">
        <f>IF(Z197&gt;20000,IF(Z197&gt;25000,(25000-20000)*AR$5,(Z197-20000)*AR$5),0)</f>
        <v/>
      </c>
      <c r="AS197" s="463">
        <f>IF(Z197&gt;25000,IF(Z197&gt;30000,(30000-25000)*AS$5,(Z197-25000)*AS$5),0)</f>
        <v/>
      </c>
      <c r="AT197" s="463">
        <f>IF(Z197&gt;30000,(Z197-30000)*AT$5,0)</f>
        <v/>
      </c>
      <c r="AU197" s="463">
        <f>SUM(AO197:AT197)</f>
        <v/>
      </c>
      <c r="AV197" s="463">
        <f>AU197-AN197</f>
        <v/>
      </c>
      <c r="AW197" s="463" t="n"/>
      <c r="AX197" s="463">
        <f>Y197-AG197-AV197-AW197</f>
        <v/>
      </c>
      <c r="AY197" t="inlineStr"/>
    </row>
    <row r="198" ht="16.5" customHeight="1" s="235">
      <c r="B198" s="460" t="n">
        <v>193</v>
      </c>
      <c r="C198" s="461" t="inlineStr">
        <is>
          <t>0009</t>
        </is>
      </c>
      <c r="D198" s="461" t="inlineStr">
        <is>
          <t>65110800422</t>
        </is>
      </c>
      <c r="E198" s="461" t="inlineStr">
        <is>
          <t>DIOSDADO VIZCAINO  RODRÍGUEZ</t>
        </is>
      </c>
      <c r="F198" s="461" t="inlineStr">
        <is>
          <t>II</t>
        </is>
      </c>
      <c r="G198" s="460" t="n">
        <v>200</v>
      </c>
      <c r="H198" s="460" t="n">
        <v>4790.05</v>
      </c>
      <c r="I198" s="460" t="n">
        <v>200</v>
      </c>
      <c r="J198" s="460" t="n">
        <v>5084.38</v>
      </c>
      <c r="K198" s="460" t="n">
        <v>195.25</v>
      </c>
      <c r="L198" s="460" t="n">
        <v>4675.3</v>
      </c>
      <c r="M198" s="460" t="n">
        <v>4849.91</v>
      </c>
      <c r="N198" s="462" t="n">
        <v>4</v>
      </c>
      <c r="O198" s="462" t="n">
        <v>4</v>
      </c>
      <c r="P198" s="462" t="n">
        <v>4</v>
      </c>
      <c r="Q198" s="463" t="n">
        <v>4</v>
      </c>
      <c r="R198" s="463" t="n">
        <v>4</v>
      </c>
      <c r="S198" s="463">
        <f>M198*R198</f>
        <v/>
      </c>
      <c r="T198" s="463">
        <f>I3/K3</f>
        <v/>
      </c>
      <c r="U198" s="463" t="n">
        <v>89920.07000000001</v>
      </c>
      <c r="X198" s="463" t="n">
        <v>4675.3</v>
      </c>
      <c r="Y198" s="463">
        <f>U198</f>
        <v/>
      </c>
      <c r="Z198" s="463">
        <f>X198+Y198</f>
        <v/>
      </c>
      <c r="AA198" s="463">
        <f>IF(X198&lt;=15000,X198*AA$5,15000*AA$5)</f>
        <v/>
      </c>
      <c r="AB198" s="463">
        <f>IF(X198&lt;=15000,0,(X198-15000)*AB$5)</f>
        <v/>
      </c>
      <c r="AC198" s="463">
        <f>SUM(AA198:AB198)</f>
        <v/>
      </c>
      <c r="AD198" s="463">
        <f>IF(Z198&lt;=15000,Z198*AD$5,15000*AD$5)</f>
        <v/>
      </c>
      <c r="AE198" s="463">
        <f>IF(Z198&lt;=15000,0,(Z198-15000)*AE$5)</f>
        <v/>
      </c>
      <c r="AF198" s="463">
        <f>SUM(AD198:AE198)</f>
        <v/>
      </c>
      <c r="AG198" s="463">
        <f>SUM(AF198-AC198)</f>
        <v/>
      </c>
      <c r="AH198" s="463">
        <f>IF(X198&gt;3260,IF(X198&gt;9510,(9510-3260)*AH$5,(X198-3260)*AH$5),0)</f>
        <v/>
      </c>
      <c r="AI198" s="463">
        <f>IF(X198&gt;9510,IF(X198&gt;15000,(15000-9510)*AI$5,(X198-9510)*AI$5),0)</f>
        <v/>
      </c>
      <c r="AJ198" s="463">
        <f>IF(X198&gt;15000,IF(X198&gt;20000,(20000-15000)*AJ$5,(X198-15000)*AJ$5),0)</f>
        <v/>
      </c>
      <c r="AK198" s="463">
        <f>IF(X198&gt;20000,IF(X198&gt;25000,(25000-20000)*AK$5,(X198-20000)*AK$5),0)</f>
        <v/>
      </c>
      <c r="AL198" s="463">
        <f>IF(X198&gt;25000,IF(X198&gt;30000,(30000-25000)*AL$5,(X198-25000)*AL$5),0)</f>
        <v/>
      </c>
      <c r="AM198" s="463">
        <f>IF(X198&gt;30000,(X198-30000)*AM$5,0)</f>
        <v/>
      </c>
      <c r="AN198" s="463">
        <f>SUM(AH198:AM198)</f>
        <v/>
      </c>
      <c r="AO198" s="463">
        <f>IF(Z198&gt;3260,IF(Z198&gt;9510,(9510-3260)*AO$5,(Z198-3260)*AO$5),0)</f>
        <v/>
      </c>
      <c r="AP198" s="463">
        <f>IF(Z198&gt;9510,IF(Z198&gt;15000,(15000-9510)*AP$5,(Z198-9510)*AP$5),0)</f>
        <v/>
      </c>
      <c r="AQ198" s="463">
        <f>IF(Z198&gt;15000,IF(Z198&gt;20000,(20000-15000)*AQ$5,(Z198-15000)*AQ$5),0)</f>
        <v/>
      </c>
      <c r="AR198" s="463">
        <f>IF(Z198&gt;20000,IF(Z198&gt;25000,(25000-20000)*AR$5,(Z198-20000)*AR$5),0)</f>
        <v/>
      </c>
      <c r="AS198" s="463">
        <f>IF(Z198&gt;25000,IF(Z198&gt;30000,(30000-25000)*AS$5,(Z198-25000)*AS$5),0)</f>
        <v/>
      </c>
      <c r="AT198" s="463">
        <f>IF(Z198&gt;30000,(Z198-30000)*AT$5,0)</f>
        <v/>
      </c>
      <c r="AU198" s="463">
        <f>SUM(AO198:AT198)</f>
        <v/>
      </c>
      <c r="AV198" s="463">
        <f>AU198-AN198</f>
        <v/>
      </c>
      <c r="AW198" s="463" t="n"/>
      <c r="AX198" s="463">
        <f>Y198-AG198-AV198-AW198</f>
        <v/>
      </c>
      <c r="AY198" t="inlineStr">
        <is>
          <t>TM</t>
        </is>
      </c>
    </row>
    <row r="199" ht="16.5" customHeight="1" s="235">
      <c r="B199" s="460" t="n">
        <v>194</v>
      </c>
      <c r="C199" s="461" t="inlineStr">
        <is>
          <t>0134</t>
        </is>
      </c>
      <c r="D199" s="461" t="inlineStr">
        <is>
          <t>75082505833</t>
        </is>
      </c>
      <c r="E199" s="461" t="inlineStr">
        <is>
          <t>MARIANELA MANCHA TARAJANO</t>
        </is>
      </c>
      <c r="F199" s="461" t="inlineStr">
        <is>
          <t>VI</t>
        </is>
      </c>
      <c r="G199" s="460" t="n">
        <v>89.25</v>
      </c>
      <c r="H199" s="460" t="n">
        <v>5704.8</v>
      </c>
      <c r="I199" s="460" t="n">
        <v>191.25</v>
      </c>
      <c r="J199" s="460" t="n">
        <v>6330.54</v>
      </c>
      <c r="K199" s="460" t="n">
        <v>204</v>
      </c>
      <c r="L199" s="460" t="n">
        <v>6331.6</v>
      </c>
      <c r="M199" s="460" t="n">
        <v>6122.31</v>
      </c>
      <c r="N199" s="462" t="n">
        <v>4</v>
      </c>
      <c r="O199" s="462" t="n">
        <v>4</v>
      </c>
      <c r="P199" s="462" t="n">
        <v>4</v>
      </c>
      <c r="Q199" s="463" t="n">
        <v>4</v>
      </c>
      <c r="R199" s="463" t="n">
        <v>4</v>
      </c>
      <c r="S199" s="463">
        <f>M199*R199</f>
        <v/>
      </c>
      <c r="T199" s="463">
        <f>I3/K3</f>
        <v/>
      </c>
      <c r="U199" s="463" t="n">
        <v>113511.15</v>
      </c>
      <c r="X199" s="463" t="n">
        <v>6331.6</v>
      </c>
      <c r="Y199" s="463">
        <f>U199</f>
        <v/>
      </c>
      <c r="Z199" s="463">
        <f>X199+Y199</f>
        <v/>
      </c>
      <c r="AA199" s="463">
        <f>IF(X199&lt;=15000,X199*AA$5,15000*AA$5)</f>
        <v/>
      </c>
      <c r="AB199" s="463">
        <f>IF(X199&lt;=15000,0,(X199-15000)*AB$5)</f>
        <v/>
      </c>
      <c r="AC199" s="463">
        <f>SUM(AA199:AB199)</f>
        <v/>
      </c>
      <c r="AD199" s="463">
        <f>IF(Z199&lt;=15000,Z199*AD$5,15000*AD$5)</f>
        <v/>
      </c>
      <c r="AE199" s="463">
        <f>IF(Z199&lt;=15000,0,(Z199-15000)*AE$5)</f>
        <v/>
      </c>
      <c r="AF199" s="463">
        <f>SUM(AD199:AE199)</f>
        <v/>
      </c>
      <c r="AG199" s="463">
        <f>SUM(AF199-AC199)</f>
        <v/>
      </c>
      <c r="AH199" s="463">
        <f>IF(X199&gt;3260,IF(X199&gt;9510,(9510-3260)*AH$5,(X199-3260)*AH$5),0)</f>
        <v/>
      </c>
      <c r="AI199" s="463">
        <f>IF(X199&gt;9510,IF(X199&gt;15000,(15000-9510)*AI$5,(X199-9510)*AI$5),0)</f>
        <v/>
      </c>
      <c r="AJ199" s="463">
        <f>IF(X199&gt;15000,IF(X199&gt;20000,(20000-15000)*AJ$5,(X199-15000)*AJ$5),0)</f>
        <v/>
      </c>
      <c r="AK199" s="463">
        <f>IF(X199&gt;20000,IF(X199&gt;25000,(25000-20000)*AK$5,(X199-20000)*AK$5),0)</f>
        <v/>
      </c>
      <c r="AL199" s="463">
        <f>IF(X199&gt;25000,IF(X199&gt;30000,(30000-25000)*AL$5,(X199-25000)*AL$5),0)</f>
        <v/>
      </c>
      <c r="AM199" s="463">
        <f>IF(X199&gt;30000,(X199-30000)*AM$5,0)</f>
        <v/>
      </c>
      <c r="AN199" s="463">
        <f>SUM(AH199:AM199)</f>
        <v/>
      </c>
      <c r="AO199" s="463">
        <f>IF(Z199&gt;3260,IF(Z199&gt;9510,(9510-3260)*AO$5,(Z199-3260)*AO$5),0)</f>
        <v/>
      </c>
      <c r="AP199" s="463">
        <f>IF(Z199&gt;9510,IF(Z199&gt;15000,(15000-9510)*AP$5,(Z199-9510)*AP$5),0)</f>
        <v/>
      </c>
      <c r="AQ199" s="463">
        <f>IF(Z199&gt;15000,IF(Z199&gt;20000,(20000-15000)*AQ$5,(Z199-15000)*AQ$5),0)</f>
        <v/>
      </c>
      <c r="AR199" s="463">
        <f>IF(Z199&gt;20000,IF(Z199&gt;25000,(25000-20000)*AR$5,(Z199-20000)*AR$5),0)</f>
        <v/>
      </c>
      <c r="AS199" s="463">
        <f>IF(Z199&gt;25000,IF(Z199&gt;30000,(30000-25000)*AS$5,(Z199-25000)*AS$5),0)</f>
        <v/>
      </c>
      <c r="AT199" s="463">
        <f>IF(Z199&gt;30000,(Z199-30000)*AT$5,0)</f>
        <v/>
      </c>
      <c r="AU199" s="463">
        <f>SUM(AO199:AT199)</f>
        <v/>
      </c>
      <c r="AV199" s="463">
        <f>AU199-AN199</f>
        <v/>
      </c>
      <c r="AW199" s="463" t="n"/>
      <c r="AX199" s="463">
        <f>Y199-AG199-AV199-AW199</f>
        <v/>
      </c>
      <c r="AY199" t="inlineStr">
        <is>
          <t>TM</t>
        </is>
      </c>
    </row>
    <row r="200" ht="16.5" customFormat="1" customHeight="1" s="299">
      <c r="B200" s="460" t="n">
        <v>195</v>
      </c>
      <c r="C200" s="461" t="inlineStr">
        <is>
          <t>0143</t>
        </is>
      </c>
      <c r="D200" s="461" t="inlineStr">
        <is>
          <t>77021209074</t>
        </is>
      </c>
      <c r="E200" s="461" t="inlineStr">
        <is>
          <t>MAILYN LORENZO  RODRÍGUEZ</t>
        </is>
      </c>
      <c r="F200" s="461" t="inlineStr">
        <is>
          <t>VI</t>
        </is>
      </c>
      <c r="G200" s="460" t="n">
        <v>102</v>
      </c>
      <c r="H200" s="460" t="n">
        <v>6004.38</v>
      </c>
      <c r="I200" s="460" t="n">
        <v>0</v>
      </c>
      <c r="J200" s="460" t="n">
        <v>0</v>
      </c>
      <c r="K200" s="460" t="n">
        <v>0</v>
      </c>
      <c r="L200" s="460" t="n">
        <v>0</v>
      </c>
      <c r="M200" s="460" t="n">
        <v>2001.46</v>
      </c>
      <c r="N200" s="462" t="n">
        <v>4</v>
      </c>
      <c r="O200" s="462" t="n">
        <v>0</v>
      </c>
      <c r="P200" s="462" t="n">
        <v>0</v>
      </c>
      <c r="Q200" s="463" t="n">
        <v>4</v>
      </c>
      <c r="R200" s="463" t="n">
        <v>4</v>
      </c>
      <c r="S200" s="463">
        <f>M200*R200</f>
        <v/>
      </c>
      <c r="T200" s="463">
        <f>I3/K3</f>
        <v/>
      </c>
      <c r="U200" s="463" t="n">
        <v>37108.2</v>
      </c>
      <c r="X200" s="463" t="n">
        <v>0</v>
      </c>
      <c r="Y200" s="463">
        <f>U200</f>
        <v/>
      </c>
      <c r="Z200" s="463">
        <f>X200+Y200</f>
        <v/>
      </c>
      <c r="AA200" s="463">
        <f>IF(X200&lt;=15000,X200*AA$5,15000*AA$5)</f>
        <v/>
      </c>
      <c r="AB200" s="463">
        <f>IF(X200&lt;=15000,0,(X200-15000)*AB$5)</f>
        <v/>
      </c>
      <c r="AC200" s="463">
        <f>SUM(AA200:AB200)</f>
        <v/>
      </c>
      <c r="AD200" s="463">
        <f>IF(Z200&lt;=15000,Z200*AD$5,15000*AD$5)</f>
        <v/>
      </c>
      <c r="AE200" s="463">
        <f>IF(Z200&lt;=15000,0,(Z200-15000)*AE$5)</f>
        <v/>
      </c>
      <c r="AF200" s="463">
        <f>SUM(AD200:AE200)</f>
        <v/>
      </c>
      <c r="AG200" s="463">
        <f>SUM(AF200-AC200)</f>
        <v/>
      </c>
      <c r="AH200" s="463">
        <f>IF(X200&gt;3260,IF(X200&gt;9510,(9510-3260)*AH$5,(X200-3260)*AH$5),0)</f>
        <v/>
      </c>
      <c r="AI200" s="463">
        <f>IF(X200&gt;9510,IF(X200&gt;15000,(15000-9510)*AI$5,(X200-9510)*AI$5),0)</f>
        <v/>
      </c>
      <c r="AJ200" s="463">
        <f>IF(X200&gt;15000,IF(X200&gt;20000,(20000-15000)*AJ$5,(X200-15000)*AJ$5),0)</f>
        <v/>
      </c>
      <c r="AK200" s="463">
        <f>IF(X200&gt;20000,IF(X200&gt;25000,(25000-20000)*AK$5,(X200-20000)*AK$5),0)</f>
        <v/>
      </c>
      <c r="AL200" s="463">
        <f>IF(X200&gt;25000,IF(X200&gt;30000,(30000-25000)*AL$5,(X200-25000)*AL$5),0)</f>
        <v/>
      </c>
      <c r="AM200" s="463">
        <f>IF(X200&gt;30000,(X200-30000)*AM$5,0)</f>
        <v/>
      </c>
      <c r="AN200" s="463">
        <f>SUM(AH200:AM200)</f>
        <v/>
      </c>
      <c r="AO200" s="463">
        <f>IF(Z200&gt;3260,IF(Z200&gt;9510,(9510-3260)*AO$5,(Z200-3260)*AO$5),0)</f>
        <v/>
      </c>
      <c r="AP200" s="463">
        <f>IF(Z200&gt;9510,IF(Z200&gt;15000,(15000-9510)*AP$5,(Z200-9510)*AP$5),0)</f>
        <v/>
      </c>
      <c r="AQ200" s="463">
        <f>IF(Z200&gt;15000,IF(Z200&gt;20000,(20000-15000)*AQ$5,(Z200-15000)*AQ$5),0)</f>
        <v/>
      </c>
      <c r="AR200" s="463">
        <f>IF(Z200&gt;20000,IF(Z200&gt;25000,(25000-20000)*AR$5,(Z200-20000)*AR$5),0)</f>
        <v/>
      </c>
      <c r="AS200" s="463">
        <f>IF(Z200&gt;25000,IF(Z200&gt;30000,(30000-25000)*AS$5,(Z200-25000)*AS$5),0)</f>
        <v/>
      </c>
      <c r="AT200" s="463">
        <f>IF(Z200&gt;30000,(Z200-30000)*AT$5,0)</f>
        <v/>
      </c>
      <c r="AU200" s="463">
        <f>SUM(AO200:AT200)</f>
        <v/>
      </c>
      <c r="AV200" s="463">
        <f>AU200-AN200</f>
        <v/>
      </c>
      <c r="AW200" s="463" t="n"/>
      <c r="AX200" s="463">
        <f>Y200-AG200-AV200-AW200</f>
        <v/>
      </c>
      <c r="AY200" t="inlineStr">
        <is>
          <t>TM</t>
        </is>
      </c>
    </row>
    <row r="201" ht="16.5" customHeight="1" s="235">
      <c r="B201" s="460" t="n">
        <v>196</v>
      </c>
      <c r="C201" s="461" t="inlineStr">
        <is>
          <t>03174</t>
        </is>
      </c>
      <c r="D201" s="461" t="inlineStr">
        <is>
          <t>58051100229</t>
        </is>
      </c>
      <c r="E201" s="461" t="inlineStr">
        <is>
          <t>JOSE FRANCISCO DUQUESNE BAEZ</t>
        </is>
      </c>
      <c r="F201" s="461" t="inlineStr">
        <is>
          <t>II</t>
        </is>
      </c>
      <c r="G201" s="460" t="n">
        <v>0</v>
      </c>
      <c r="H201" s="460" t="n">
        <v>0</v>
      </c>
      <c r="I201" s="460" t="n">
        <v>0</v>
      </c>
      <c r="J201" s="460" t="n">
        <v>0</v>
      </c>
      <c r="K201" s="460" t="n">
        <v>178.5</v>
      </c>
      <c r="L201" s="460" t="n">
        <v>4274.67</v>
      </c>
      <c r="M201" s="460" t="n">
        <v>1424.89</v>
      </c>
      <c r="N201" s="462" t="n">
        <v>0</v>
      </c>
      <c r="O201" s="462" t="n">
        <v>0</v>
      </c>
      <c r="P201" s="462" t="n">
        <v>4</v>
      </c>
      <c r="Q201" s="463" t="n">
        <v>4</v>
      </c>
      <c r="R201" s="463" t="n">
        <v>4</v>
      </c>
      <c r="S201" s="463">
        <f>M201*R201</f>
        <v/>
      </c>
      <c r="T201" s="463">
        <f>I3/K3</f>
        <v/>
      </c>
      <c r="U201" s="463" t="n">
        <v>26418.26</v>
      </c>
      <c r="X201" s="463" t="n">
        <v>4274.67</v>
      </c>
      <c r="Y201" s="463">
        <f>U201</f>
        <v/>
      </c>
      <c r="Z201" s="463">
        <f>X201+Y201</f>
        <v/>
      </c>
      <c r="AA201" s="463">
        <f>IF(X201&lt;=15000,X201*AA$5,15000*AA$5)</f>
        <v/>
      </c>
      <c r="AB201" s="463">
        <f>IF(X201&lt;=15000,0,(X201-15000)*AB$5)</f>
        <v/>
      </c>
      <c r="AC201" s="463">
        <f>SUM(AA201:AB201)</f>
        <v/>
      </c>
      <c r="AD201" s="463">
        <f>IF(Z201&lt;=15000,Z201*AD$5,15000*AD$5)</f>
        <v/>
      </c>
      <c r="AE201" s="463">
        <f>IF(Z201&lt;=15000,0,(Z201-15000)*AE$5)</f>
        <v/>
      </c>
      <c r="AF201" s="463">
        <f>SUM(AD201:AE201)</f>
        <v/>
      </c>
      <c r="AG201" s="463">
        <f>SUM(AF201-AC201)</f>
        <v/>
      </c>
      <c r="AH201" s="463">
        <f>IF(X201&gt;3260,IF(X201&gt;9510,(9510-3260)*AH$5,(X201-3260)*AH$5),0)</f>
        <v/>
      </c>
      <c r="AI201" s="463">
        <f>IF(X201&gt;9510,IF(X201&gt;15000,(15000-9510)*AI$5,(X201-9510)*AI$5),0)</f>
        <v/>
      </c>
      <c r="AJ201" s="463">
        <f>IF(X201&gt;15000,IF(X201&gt;20000,(20000-15000)*AJ$5,(X201-15000)*AJ$5),0)</f>
        <v/>
      </c>
      <c r="AK201" s="463">
        <f>IF(X201&gt;20000,IF(X201&gt;25000,(25000-20000)*AK$5,(X201-20000)*AK$5),0)</f>
        <v/>
      </c>
      <c r="AL201" s="463">
        <f>IF(X201&gt;25000,IF(X201&gt;30000,(30000-25000)*AL$5,(X201-25000)*AL$5),0)</f>
        <v/>
      </c>
      <c r="AM201" s="463">
        <f>IF(X201&gt;30000,(X201-30000)*AM$5,0)</f>
        <v/>
      </c>
      <c r="AN201" s="463">
        <f>SUM(AH201:AM201)</f>
        <v/>
      </c>
      <c r="AO201" s="463">
        <f>IF(Z201&gt;3260,IF(Z201&gt;9510,(9510-3260)*AO$5,(Z201-3260)*AO$5),0)</f>
        <v/>
      </c>
      <c r="AP201" s="463">
        <f>IF(Z201&gt;9510,IF(Z201&gt;15000,(15000-9510)*AP$5,(Z201-9510)*AP$5),0)</f>
        <v/>
      </c>
      <c r="AQ201" s="463">
        <f>IF(Z201&gt;15000,IF(Z201&gt;20000,(20000-15000)*AQ$5,(Z201-15000)*AQ$5),0)</f>
        <v/>
      </c>
      <c r="AR201" s="463">
        <f>IF(Z201&gt;20000,IF(Z201&gt;25000,(25000-20000)*AR$5,(Z201-20000)*AR$5),0)</f>
        <v/>
      </c>
      <c r="AS201" s="463">
        <f>IF(Z201&gt;25000,IF(Z201&gt;30000,(30000-25000)*AS$5,(Z201-25000)*AS$5),0)</f>
        <v/>
      </c>
      <c r="AT201" s="463">
        <f>IF(Z201&gt;30000,(Z201-30000)*AT$5,0)</f>
        <v/>
      </c>
      <c r="AU201" s="463">
        <f>SUM(AO201:AT201)</f>
        <v/>
      </c>
      <c r="AV201" s="463">
        <f>AU201-AN201</f>
        <v/>
      </c>
      <c r="AW201" s="463" t="n"/>
      <c r="AX201" s="463">
        <f>Y201-AG201-AV201-AW201</f>
        <v/>
      </c>
      <c r="AY201" t="inlineStr">
        <is>
          <t>TM</t>
        </is>
      </c>
    </row>
    <row r="202" ht="16.5" customHeight="1" s="235">
      <c r="B202" s="460" t="n">
        <v>197</v>
      </c>
      <c r="C202" s="461" t="inlineStr">
        <is>
          <t>0253</t>
        </is>
      </c>
      <c r="D202" s="461" t="inlineStr">
        <is>
          <t>64010720143</t>
        </is>
      </c>
      <c r="E202" s="461" t="inlineStr">
        <is>
          <t>ALBERTO PÉREZ  FLORES</t>
        </is>
      </c>
      <c r="F202" s="461" t="inlineStr">
        <is>
          <t>II</t>
        </is>
      </c>
      <c r="G202" s="460" t="n">
        <v>195.25</v>
      </c>
      <c r="H202" s="460" t="n">
        <v>4595.7</v>
      </c>
      <c r="I202" s="460" t="n">
        <v>200</v>
      </c>
      <c r="J202" s="460" t="n">
        <v>4913.04</v>
      </c>
      <c r="K202" s="460" t="n">
        <v>195.25</v>
      </c>
      <c r="L202" s="460" t="n">
        <v>4594.55</v>
      </c>
      <c r="M202" s="460" t="n">
        <v>4701.1</v>
      </c>
      <c r="N202" s="462" t="n">
        <v>4</v>
      </c>
      <c r="O202" s="462" t="n">
        <v>4</v>
      </c>
      <c r="P202" s="462" t="n">
        <v>4</v>
      </c>
      <c r="Q202" s="463" t="n">
        <v>4</v>
      </c>
      <c r="R202" s="463" t="n">
        <v>4</v>
      </c>
      <c r="S202" s="463">
        <f>M202*R202</f>
        <v/>
      </c>
      <c r="T202" s="463">
        <f>I3/K3</f>
        <v/>
      </c>
      <c r="U202" s="463" t="n">
        <v>87160.99000000001</v>
      </c>
      <c r="X202" s="463" t="n">
        <v>4594.55</v>
      </c>
      <c r="Y202" s="463">
        <f>U202</f>
        <v/>
      </c>
      <c r="Z202" s="463">
        <f>X202+Y202</f>
        <v/>
      </c>
      <c r="AA202" s="463">
        <f>IF(X202&lt;=15000,X202*AA$5,15000*AA$5)</f>
        <v/>
      </c>
      <c r="AB202" s="463">
        <f>IF(X202&lt;=15000,0,(X202-15000)*AB$5)</f>
        <v/>
      </c>
      <c r="AC202" s="463">
        <f>SUM(AA202:AB202)</f>
        <v/>
      </c>
      <c r="AD202" s="463">
        <f>IF(Z202&lt;=15000,Z202*AD$5,15000*AD$5)</f>
        <v/>
      </c>
      <c r="AE202" s="463">
        <f>IF(Z202&lt;=15000,0,(Z202-15000)*AE$5)</f>
        <v/>
      </c>
      <c r="AF202" s="463">
        <f>SUM(AD202:AE202)</f>
        <v/>
      </c>
      <c r="AG202" s="463">
        <f>SUM(AF202-AC202)</f>
        <v/>
      </c>
      <c r="AH202" s="463">
        <f>IF(X202&gt;3260,IF(X202&gt;9510,(9510-3260)*AH$5,(X202-3260)*AH$5),0)</f>
        <v/>
      </c>
      <c r="AI202" s="463">
        <f>IF(X202&gt;9510,IF(X202&gt;15000,(15000-9510)*AI$5,(X202-9510)*AI$5),0)</f>
        <v/>
      </c>
      <c r="AJ202" s="463">
        <f>IF(X202&gt;15000,IF(X202&gt;20000,(20000-15000)*AJ$5,(X202-15000)*AJ$5),0)</f>
        <v/>
      </c>
      <c r="AK202" s="463">
        <f>IF(X202&gt;20000,IF(X202&gt;25000,(25000-20000)*AK$5,(X202-20000)*AK$5),0)</f>
        <v/>
      </c>
      <c r="AL202" s="463">
        <f>IF(X202&gt;25000,IF(X202&gt;30000,(30000-25000)*AL$5,(X202-25000)*AL$5),0)</f>
        <v/>
      </c>
      <c r="AM202" s="463">
        <f>IF(X202&gt;30000,(X202-30000)*AM$5,0)</f>
        <v/>
      </c>
      <c r="AN202" s="463">
        <f>SUM(AH202:AM202)</f>
        <v/>
      </c>
      <c r="AO202" s="463">
        <f>IF(Z202&gt;3260,IF(Z202&gt;9510,(9510-3260)*AO$5,(Z202-3260)*AO$5),0)</f>
        <v/>
      </c>
      <c r="AP202" s="463">
        <f>IF(Z202&gt;9510,IF(Z202&gt;15000,(15000-9510)*AP$5,(Z202-9510)*AP$5),0)</f>
        <v/>
      </c>
      <c r="AQ202" s="463">
        <f>IF(Z202&gt;15000,IF(Z202&gt;20000,(20000-15000)*AQ$5,(Z202-15000)*AQ$5),0)</f>
        <v/>
      </c>
      <c r="AR202" s="463">
        <f>IF(Z202&gt;20000,IF(Z202&gt;25000,(25000-20000)*AR$5,(Z202-20000)*AR$5),0)</f>
        <v/>
      </c>
      <c r="AS202" s="463">
        <f>IF(Z202&gt;25000,IF(Z202&gt;30000,(30000-25000)*AS$5,(Z202-25000)*AS$5),0)</f>
        <v/>
      </c>
      <c r="AT202" s="463">
        <f>IF(Z202&gt;30000,(Z202-30000)*AT$5,0)</f>
        <v/>
      </c>
      <c r="AU202" s="463">
        <f>SUM(AO202:AT202)</f>
        <v/>
      </c>
      <c r="AV202" s="463">
        <f>AU202-AN202</f>
        <v/>
      </c>
      <c r="AW202" s="463" t="n"/>
      <c r="AX202" s="463">
        <f>Y202-AG202-AV202-AW202</f>
        <v/>
      </c>
      <c r="AY202" t="inlineStr">
        <is>
          <t>TM</t>
        </is>
      </c>
    </row>
    <row r="203" ht="16.5" customHeight="1" s="235">
      <c r="B203" s="460" t="n">
        <v>198</v>
      </c>
      <c r="C203" s="461" t="inlineStr">
        <is>
          <t>0255</t>
        </is>
      </c>
      <c r="D203" s="461" t="inlineStr">
        <is>
          <t>86081612529</t>
        </is>
      </c>
      <c r="E203" s="461" t="inlineStr">
        <is>
          <t>CARLOS ENRIQUE VELASCO  BLANCO</t>
        </is>
      </c>
      <c r="F203" s="461" t="inlineStr">
        <is>
          <t>VI</t>
        </is>
      </c>
      <c r="G203" s="460" t="n">
        <v>204</v>
      </c>
      <c r="H203" s="460" t="n">
        <v>6363.8</v>
      </c>
      <c r="I203" s="460" t="n">
        <v>191.25</v>
      </c>
      <c r="J203" s="460" t="n">
        <v>5935.87</v>
      </c>
      <c r="K203" s="460" t="n">
        <v>191.25</v>
      </c>
      <c r="L203" s="460" t="n">
        <v>5935.87</v>
      </c>
      <c r="M203" s="460" t="n">
        <v>6078.51</v>
      </c>
      <c r="N203" s="462" t="n">
        <v>4</v>
      </c>
      <c r="O203" s="462" t="n">
        <v>4</v>
      </c>
      <c r="P203" s="462" t="n">
        <v>4</v>
      </c>
      <c r="Q203" s="463" t="n">
        <v>4</v>
      </c>
      <c r="R203" s="463" t="n">
        <v>4</v>
      </c>
      <c r="S203" s="463">
        <f>M203*R203</f>
        <v/>
      </c>
      <c r="T203" s="463">
        <f>I3/K3</f>
        <v/>
      </c>
      <c r="U203" s="463" t="n">
        <v>112699.08</v>
      </c>
      <c r="X203" s="463" t="n">
        <v>5935.87</v>
      </c>
      <c r="Y203" s="463">
        <f>U203</f>
        <v/>
      </c>
      <c r="Z203" s="463">
        <f>X203+Y203</f>
        <v/>
      </c>
      <c r="AA203" s="463">
        <f>IF(X203&lt;=15000,X203*AA$5,15000*AA$5)</f>
        <v/>
      </c>
      <c r="AB203" s="463">
        <f>IF(X203&lt;=15000,0,(X203-15000)*AB$5)</f>
        <v/>
      </c>
      <c r="AC203" s="463">
        <f>SUM(AA203:AB203)</f>
        <v/>
      </c>
      <c r="AD203" s="463">
        <f>IF(Z203&lt;=15000,Z203*AD$5,15000*AD$5)</f>
        <v/>
      </c>
      <c r="AE203" s="463">
        <f>IF(Z203&lt;=15000,0,(Z203-15000)*AE$5)</f>
        <v/>
      </c>
      <c r="AF203" s="463">
        <f>SUM(AD203:AE203)</f>
        <v/>
      </c>
      <c r="AG203" s="463">
        <f>SUM(AF203-AC203)</f>
        <v/>
      </c>
      <c r="AH203" s="463">
        <f>IF(X203&gt;3260,IF(X203&gt;9510,(9510-3260)*AH$5,(X203-3260)*AH$5),0)</f>
        <v/>
      </c>
      <c r="AI203" s="463">
        <f>IF(X203&gt;9510,IF(X203&gt;15000,(15000-9510)*AI$5,(X203-9510)*AI$5),0)</f>
        <v/>
      </c>
      <c r="AJ203" s="463">
        <f>IF(X203&gt;15000,IF(X203&gt;20000,(20000-15000)*AJ$5,(X203-15000)*AJ$5),0)</f>
        <v/>
      </c>
      <c r="AK203" s="463">
        <f>IF(X203&gt;20000,IF(X203&gt;25000,(25000-20000)*AK$5,(X203-20000)*AK$5),0)</f>
        <v/>
      </c>
      <c r="AL203" s="463">
        <f>IF(X203&gt;25000,IF(X203&gt;30000,(30000-25000)*AL$5,(X203-25000)*AL$5),0)</f>
        <v/>
      </c>
      <c r="AM203" s="463">
        <f>IF(X203&gt;30000,(X203-30000)*AM$5,0)</f>
        <v/>
      </c>
      <c r="AN203" s="463">
        <f>SUM(AH203:AM203)</f>
        <v/>
      </c>
      <c r="AO203" s="463">
        <f>IF(Z203&gt;3260,IF(Z203&gt;9510,(9510-3260)*AO$5,(Z203-3260)*AO$5),0)</f>
        <v/>
      </c>
      <c r="AP203" s="463">
        <f>IF(Z203&gt;9510,IF(Z203&gt;15000,(15000-9510)*AP$5,(Z203-9510)*AP$5),0)</f>
        <v/>
      </c>
      <c r="AQ203" s="463">
        <f>IF(Z203&gt;15000,IF(Z203&gt;20000,(20000-15000)*AQ$5,(Z203-15000)*AQ$5),0)</f>
        <v/>
      </c>
      <c r="AR203" s="463">
        <f>IF(Z203&gt;20000,IF(Z203&gt;25000,(25000-20000)*AR$5,(Z203-20000)*AR$5),0)</f>
        <v/>
      </c>
      <c r="AS203" s="463">
        <f>IF(Z203&gt;25000,IF(Z203&gt;30000,(30000-25000)*AS$5,(Z203-25000)*AS$5),0)</f>
        <v/>
      </c>
      <c r="AT203" s="463">
        <f>IF(Z203&gt;30000,(Z203-30000)*AT$5,0)</f>
        <v/>
      </c>
      <c r="AU203" s="463">
        <f>SUM(AO203:AT203)</f>
        <v/>
      </c>
      <c r="AV203" s="463">
        <f>AU203-AN203</f>
        <v/>
      </c>
      <c r="AW203" s="463" t="n"/>
      <c r="AX203" s="463">
        <f>Y203-AG203-AV203-AW203</f>
        <v/>
      </c>
      <c r="AY203" t="inlineStr">
        <is>
          <t>TM</t>
        </is>
      </c>
    </row>
    <row r="204" ht="16.5" customHeight="1" s="235">
      <c r="B204" s="460" t="n">
        <v>199</v>
      </c>
      <c r="C204" s="461" t="inlineStr">
        <is>
          <t>0299</t>
        </is>
      </c>
      <c r="D204" s="461" t="inlineStr">
        <is>
          <t>90071532404</t>
        </is>
      </c>
      <c r="E204" s="461" t="inlineStr">
        <is>
          <t>PABLO GARCÍA MARTÍNEZ</t>
        </is>
      </c>
      <c r="F204" s="461" t="inlineStr">
        <is>
          <t>IV</t>
        </is>
      </c>
      <c r="G204" s="460" t="n">
        <v>204</v>
      </c>
      <c r="H204" s="460" t="n">
        <v>5475.35</v>
      </c>
      <c r="I204" s="460" t="n">
        <v>191.25</v>
      </c>
      <c r="J204" s="460" t="n">
        <v>7413.02</v>
      </c>
      <c r="K204" s="460" t="n">
        <v>102</v>
      </c>
      <c r="L204" s="460" t="n">
        <v>2737.68</v>
      </c>
      <c r="M204" s="460" t="n">
        <v>5208.68</v>
      </c>
      <c r="N204" s="462" t="n">
        <v>4</v>
      </c>
      <c r="O204" s="462" t="n">
        <v>4</v>
      </c>
      <c r="P204" s="462" t="n">
        <v>4</v>
      </c>
      <c r="Q204" s="463" t="n">
        <v>4</v>
      </c>
      <c r="R204" s="463" t="n">
        <v>4</v>
      </c>
      <c r="S204" s="463">
        <f>M204*R204</f>
        <v/>
      </c>
      <c r="T204" s="463">
        <f>I3/K3</f>
        <v/>
      </c>
      <c r="U204" s="463" t="n">
        <v>96571.92999999999</v>
      </c>
      <c r="X204" s="463" t="n">
        <v>2737.68</v>
      </c>
      <c r="Y204" s="463">
        <f>U204</f>
        <v/>
      </c>
      <c r="Z204" s="463">
        <f>X204+Y204</f>
        <v/>
      </c>
      <c r="AA204" s="463">
        <f>IF(X204&lt;=15000,X204*AA$5,15000*AA$5)</f>
        <v/>
      </c>
      <c r="AB204" s="463">
        <f>IF(X204&lt;=15000,0,(X204-15000)*AB$5)</f>
        <v/>
      </c>
      <c r="AC204" s="463">
        <f>SUM(AA204:AB204)</f>
        <v/>
      </c>
      <c r="AD204" s="463">
        <f>IF(Z204&lt;=15000,Z204*AD$5,15000*AD$5)</f>
        <v/>
      </c>
      <c r="AE204" s="463">
        <f>IF(Z204&lt;=15000,0,(Z204-15000)*AE$5)</f>
        <v/>
      </c>
      <c r="AF204" s="463">
        <f>SUM(AD204:AE204)</f>
        <v/>
      </c>
      <c r="AG204" s="463">
        <f>SUM(AF204-AC204)</f>
        <v/>
      </c>
      <c r="AH204" s="463">
        <f>IF(X204&gt;3260,IF(X204&gt;9510,(9510-3260)*AH$5,(X204-3260)*AH$5),0)</f>
        <v/>
      </c>
      <c r="AI204" s="463">
        <f>IF(X204&gt;9510,IF(X204&gt;15000,(15000-9510)*AI$5,(X204-9510)*AI$5),0)</f>
        <v/>
      </c>
      <c r="AJ204" s="463">
        <f>IF(X204&gt;15000,IF(X204&gt;20000,(20000-15000)*AJ$5,(X204-15000)*AJ$5),0)</f>
        <v/>
      </c>
      <c r="AK204" s="463">
        <f>IF(X204&gt;20000,IF(X204&gt;25000,(25000-20000)*AK$5,(X204-20000)*AK$5),0)</f>
        <v/>
      </c>
      <c r="AL204" s="463">
        <f>IF(X204&gt;25000,IF(X204&gt;30000,(30000-25000)*AL$5,(X204-25000)*AL$5),0)</f>
        <v/>
      </c>
      <c r="AM204" s="463">
        <f>IF(X204&gt;30000,(X204-30000)*AM$5,0)</f>
        <v/>
      </c>
      <c r="AN204" s="463">
        <f>SUM(AH204:AM204)</f>
        <v/>
      </c>
      <c r="AO204" s="463">
        <f>IF(Z204&gt;3260,IF(Z204&gt;9510,(9510-3260)*AO$5,(Z204-3260)*AO$5),0)</f>
        <v/>
      </c>
      <c r="AP204" s="463">
        <f>IF(Z204&gt;9510,IF(Z204&gt;15000,(15000-9510)*AP$5,(Z204-9510)*AP$5),0)</f>
        <v/>
      </c>
      <c r="AQ204" s="463">
        <f>IF(Z204&gt;15000,IF(Z204&gt;20000,(20000-15000)*AQ$5,(Z204-15000)*AQ$5),0)</f>
        <v/>
      </c>
      <c r="AR204" s="463">
        <f>IF(Z204&gt;20000,IF(Z204&gt;25000,(25000-20000)*AR$5,(Z204-20000)*AR$5),0)</f>
        <v/>
      </c>
      <c r="AS204" s="463">
        <f>IF(Z204&gt;25000,IF(Z204&gt;30000,(30000-25000)*AS$5,(Z204-25000)*AS$5),0)</f>
        <v/>
      </c>
      <c r="AT204" s="463">
        <f>IF(Z204&gt;30000,(Z204-30000)*AT$5,0)</f>
        <v/>
      </c>
      <c r="AU204" s="463">
        <f>SUM(AO204:AT204)</f>
        <v/>
      </c>
      <c r="AV204" s="463">
        <f>AU204-AN204</f>
        <v/>
      </c>
      <c r="AW204" s="463" t="n"/>
      <c r="AX204" s="463">
        <f>Y204-AG204-AV204-AW204</f>
        <v/>
      </c>
      <c r="AY204" t="inlineStr">
        <is>
          <t>TM</t>
        </is>
      </c>
    </row>
    <row r="205" ht="16.5" customHeight="1" s="235">
      <c r="B205" s="460" t="n">
        <v>200</v>
      </c>
      <c r="C205" s="461" t="inlineStr">
        <is>
          <t>03111</t>
        </is>
      </c>
      <c r="D205" s="461" t="inlineStr">
        <is>
          <t>62031621487</t>
        </is>
      </c>
      <c r="E205" s="461" t="inlineStr">
        <is>
          <t>FAUSTINO RODRIGUEZ RODRIGUEZ</t>
        </is>
      </c>
      <c r="F205" s="461" t="inlineStr">
        <is>
          <t>II</t>
        </is>
      </c>
      <c r="G205" s="460" t="n">
        <v>89.25</v>
      </c>
      <c r="H205" s="460" t="n">
        <v>4246.55</v>
      </c>
      <c r="I205" s="460" t="n">
        <v>204</v>
      </c>
      <c r="J205" s="460" t="n">
        <v>5100.07</v>
      </c>
      <c r="K205" s="460" t="n">
        <v>191.25</v>
      </c>
      <c r="L205" s="460" t="n">
        <v>4500.41</v>
      </c>
      <c r="M205" s="460" t="n">
        <v>4615.68</v>
      </c>
      <c r="N205" s="462" t="n">
        <v>4</v>
      </c>
      <c r="O205" s="462" t="n">
        <v>4</v>
      </c>
      <c r="P205" s="462" t="n">
        <v>4</v>
      </c>
      <c r="Q205" s="463" t="n">
        <v>4</v>
      </c>
      <c r="R205" s="463" t="n">
        <v>4</v>
      </c>
      <c r="S205" s="463">
        <f>M205*R205</f>
        <v/>
      </c>
      <c r="T205" s="463">
        <f>I3/K3</f>
        <v/>
      </c>
      <c r="U205" s="463" t="n">
        <v>85577.25999999999</v>
      </c>
      <c r="X205" s="463" t="n">
        <v>4500.41</v>
      </c>
      <c r="Y205" s="463">
        <f>U205</f>
        <v/>
      </c>
      <c r="Z205" s="463">
        <f>X205+Y205</f>
        <v/>
      </c>
      <c r="AA205" s="463">
        <f>IF(X205&lt;=15000,X205*AA$5,15000*AA$5)</f>
        <v/>
      </c>
      <c r="AB205" s="463">
        <f>IF(X205&lt;=15000,0,(X205-15000)*AB$5)</f>
        <v/>
      </c>
      <c r="AC205" s="463">
        <f>SUM(AA205:AB205)</f>
        <v/>
      </c>
      <c r="AD205" s="463">
        <f>IF(Z205&lt;=15000,Z205*AD$5,15000*AD$5)</f>
        <v/>
      </c>
      <c r="AE205" s="463">
        <f>IF(Z205&lt;=15000,0,(Z205-15000)*AE$5)</f>
        <v/>
      </c>
      <c r="AF205" s="463">
        <f>SUM(AD205:AE205)</f>
        <v/>
      </c>
      <c r="AG205" s="463">
        <f>SUM(AF205-AC205)</f>
        <v/>
      </c>
      <c r="AH205" s="463">
        <f>IF(X205&gt;3260,IF(X205&gt;9510,(9510-3260)*AH$5,(X205-3260)*AH$5),0)</f>
        <v/>
      </c>
      <c r="AI205" s="463">
        <f>IF(X205&gt;9510,IF(X205&gt;15000,(15000-9510)*AI$5,(X205-9510)*AI$5),0)</f>
        <v/>
      </c>
      <c r="AJ205" s="463">
        <f>IF(X205&gt;15000,IF(X205&gt;20000,(20000-15000)*AJ$5,(X205-15000)*AJ$5),0)</f>
        <v/>
      </c>
      <c r="AK205" s="463">
        <f>IF(X205&gt;20000,IF(X205&gt;25000,(25000-20000)*AK$5,(X205-20000)*AK$5),0)</f>
        <v/>
      </c>
      <c r="AL205" s="463">
        <f>IF(X205&gt;25000,IF(X205&gt;30000,(30000-25000)*AL$5,(X205-25000)*AL$5),0)</f>
        <v/>
      </c>
      <c r="AM205" s="463">
        <f>IF(X205&gt;30000,(X205-30000)*AM$5,0)</f>
        <v/>
      </c>
      <c r="AN205" s="463">
        <f>SUM(AH205:AM205)</f>
        <v/>
      </c>
      <c r="AO205" s="463">
        <f>IF(Z205&gt;3260,IF(Z205&gt;9510,(9510-3260)*AO$5,(Z205-3260)*AO$5),0)</f>
        <v/>
      </c>
      <c r="AP205" s="463">
        <f>IF(Z205&gt;9510,IF(Z205&gt;15000,(15000-9510)*AP$5,(Z205-9510)*AP$5),0)</f>
        <v/>
      </c>
      <c r="AQ205" s="463">
        <f>IF(Z205&gt;15000,IF(Z205&gt;20000,(20000-15000)*AQ$5,(Z205-15000)*AQ$5),0)</f>
        <v/>
      </c>
      <c r="AR205" s="463">
        <f>IF(Z205&gt;20000,IF(Z205&gt;25000,(25000-20000)*AR$5,(Z205-20000)*AR$5),0)</f>
        <v/>
      </c>
      <c r="AS205" s="463">
        <f>IF(Z205&gt;25000,IF(Z205&gt;30000,(30000-25000)*AS$5,(Z205-25000)*AS$5),0)</f>
        <v/>
      </c>
      <c r="AT205" s="463">
        <f>IF(Z205&gt;30000,(Z205-30000)*AT$5,0)</f>
        <v/>
      </c>
      <c r="AU205" s="463">
        <f>SUM(AO205:AT205)</f>
        <v/>
      </c>
      <c r="AV205" s="463">
        <f>AU205-AN205</f>
        <v/>
      </c>
      <c r="AW205" s="463" t="n"/>
      <c r="AX205" s="463">
        <f>Y205-AG205-AV205-AW205</f>
        <v/>
      </c>
      <c r="AY205" t="inlineStr">
        <is>
          <t>TM</t>
        </is>
      </c>
    </row>
    <row r="206" ht="16.5" customHeight="1" s="235">
      <c r="B206" s="460" t="n">
        <v>201</v>
      </c>
      <c r="C206" s="461" t="inlineStr">
        <is>
          <t>03121</t>
        </is>
      </c>
      <c r="D206" s="461" t="inlineStr">
        <is>
          <t>72010305503</t>
        </is>
      </c>
      <c r="E206" s="461" t="inlineStr">
        <is>
          <t>RAUL  RODRIGUEZ SANCHEZ</t>
        </is>
      </c>
      <c r="F206" s="461" t="inlineStr">
        <is>
          <t>IV</t>
        </is>
      </c>
      <c r="G206" s="460" t="n">
        <v>178.5</v>
      </c>
      <c r="H206" s="460" t="n">
        <v>4790.93</v>
      </c>
      <c r="I206" s="460" t="n">
        <v>127.5</v>
      </c>
      <c r="J206" s="460" t="n">
        <v>5751.44</v>
      </c>
      <c r="K206" s="460" t="n">
        <v>191.25</v>
      </c>
      <c r="L206" s="460" t="n">
        <v>5133.14</v>
      </c>
      <c r="M206" s="460" t="n">
        <v>5225.17</v>
      </c>
      <c r="N206" s="462" t="n">
        <v>4</v>
      </c>
      <c r="O206" s="462" t="n">
        <v>4</v>
      </c>
      <c r="P206" s="462" t="n">
        <v>4</v>
      </c>
      <c r="Q206" s="463" t="n">
        <v>4</v>
      </c>
      <c r="R206" s="463" t="n">
        <v>4</v>
      </c>
      <c r="S206" s="463">
        <f>M206*R206</f>
        <v/>
      </c>
      <c r="T206" s="463">
        <f>I3/K3</f>
        <v/>
      </c>
      <c r="U206" s="463" t="n">
        <v>96877.61</v>
      </c>
      <c r="X206" s="463" t="n">
        <v>5133.14</v>
      </c>
      <c r="Y206" s="463">
        <f>U206</f>
        <v/>
      </c>
      <c r="Z206" s="463">
        <f>X206+Y206</f>
        <v/>
      </c>
      <c r="AA206" s="463">
        <f>IF(X206&lt;=15000,X206*AA$5,15000*AA$5)</f>
        <v/>
      </c>
      <c r="AB206" s="463">
        <f>IF(X206&lt;=15000,0,(X206-15000)*AB$5)</f>
        <v/>
      </c>
      <c r="AC206" s="463">
        <f>SUM(AA206:AB206)</f>
        <v/>
      </c>
      <c r="AD206" s="463">
        <f>IF(Z206&lt;=15000,Z206*AD$5,15000*AD$5)</f>
        <v/>
      </c>
      <c r="AE206" s="463">
        <f>IF(Z206&lt;=15000,0,(Z206-15000)*AE$5)</f>
        <v/>
      </c>
      <c r="AF206" s="463">
        <f>SUM(AD206:AE206)</f>
        <v/>
      </c>
      <c r="AG206" s="463">
        <f>SUM(AF206-AC206)</f>
        <v/>
      </c>
      <c r="AH206" s="463">
        <f>IF(X206&gt;3260,IF(X206&gt;9510,(9510-3260)*AH$5,(X206-3260)*AH$5),0)</f>
        <v/>
      </c>
      <c r="AI206" s="463">
        <f>IF(X206&gt;9510,IF(X206&gt;15000,(15000-9510)*AI$5,(X206-9510)*AI$5),0)</f>
        <v/>
      </c>
      <c r="AJ206" s="463">
        <f>IF(X206&gt;15000,IF(X206&gt;20000,(20000-15000)*AJ$5,(X206-15000)*AJ$5),0)</f>
        <v/>
      </c>
      <c r="AK206" s="463">
        <f>IF(X206&gt;20000,IF(X206&gt;25000,(25000-20000)*AK$5,(X206-20000)*AK$5),0)</f>
        <v/>
      </c>
      <c r="AL206" s="463">
        <f>IF(X206&gt;25000,IF(X206&gt;30000,(30000-25000)*AL$5,(X206-25000)*AL$5),0)</f>
        <v/>
      </c>
      <c r="AM206" s="463">
        <f>IF(X206&gt;30000,(X206-30000)*AM$5,0)</f>
        <v/>
      </c>
      <c r="AN206" s="463">
        <f>SUM(AH206:AM206)</f>
        <v/>
      </c>
      <c r="AO206" s="463">
        <f>IF(Z206&gt;3260,IF(Z206&gt;9510,(9510-3260)*AO$5,(Z206-3260)*AO$5),0)</f>
        <v/>
      </c>
      <c r="AP206" s="463">
        <f>IF(Z206&gt;9510,IF(Z206&gt;15000,(15000-9510)*AP$5,(Z206-9510)*AP$5),0)</f>
        <v/>
      </c>
      <c r="AQ206" s="463">
        <f>IF(Z206&gt;15000,IF(Z206&gt;20000,(20000-15000)*AQ$5,(Z206-15000)*AQ$5),0)</f>
        <v/>
      </c>
      <c r="AR206" s="463">
        <f>IF(Z206&gt;20000,IF(Z206&gt;25000,(25000-20000)*AR$5,(Z206-20000)*AR$5),0)</f>
        <v/>
      </c>
      <c r="AS206" s="463">
        <f>IF(Z206&gt;25000,IF(Z206&gt;30000,(30000-25000)*AS$5,(Z206-25000)*AS$5),0)</f>
        <v/>
      </c>
      <c r="AT206" s="463">
        <f>IF(Z206&gt;30000,(Z206-30000)*AT$5,0)</f>
        <v/>
      </c>
      <c r="AU206" s="463">
        <f>SUM(AO206:AT206)</f>
        <v/>
      </c>
      <c r="AV206" s="463">
        <f>AU206-AN206</f>
        <v/>
      </c>
      <c r="AW206" s="463" t="n"/>
      <c r="AX206" s="463">
        <f>Y206-AG206-AV206-AW206</f>
        <v/>
      </c>
      <c r="AY206" t="inlineStr">
        <is>
          <t>TM</t>
        </is>
      </c>
    </row>
    <row r="207" ht="16.5" customHeight="1" s="235">
      <c r="B207" s="460" t="n">
        <v>202</v>
      </c>
      <c r="C207" s="461" t="inlineStr">
        <is>
          <t>0350</t>
        </is>
      </c>
      <c r="D207" s="461" t="inlineStr">
        <is>
          <t>70060305903</t>
        </is>
      </c>
      <c r="E207" s="461" t="inlineStr">
        <is>
          <t>FRANK NIEBLA BERMUDEZ</t>
        </is>
      </c>
      <c r="F207" s="461" t="inlineStr">
        <is>
          <t>VI</t>
        </is>
      </c>
      <c r="G207" s="460" t="n">
        <v>178.5</v>
      </c>
      <c r="H207" s="460" t="n">
        <v>5540.15</v>
      </c>
      <c r="I207" s="460" t="n">
        <v>204</v>
      </c>
      <c r="J207" s="460" t="n">
        <v>6726.27</v>
      </c>
      <c r="K207" s="460" t="n">
        <v>191.25</v>
      </c>
      <c r="L207" s="460" t="n">
        <v>5935.87</v>
      </c>
      <c r="M207" s="460" t="n">
        <v>6067.43</v>
      </c>
      <c r="N207" s="462" t="n">
        <v>4</v>
      </c>
      <c r="O207" s="462" t="n">
        <v>4</v>
      </c>
      <c r="P207" s="462" t="n">
        <v>4</v>
      </c>
      <c r="Q207" s="463" t="n">
        <v>4</v>
      </c>
      <c r="R207" s="463" t="n">
        <v>4</v>
      </c>
      <c r="S207" s="463">
        <f>M207*R207</f>
        <v/>
      </c>
      <c r="T207" s="463">
        <f>I3/K3</f>
        <v/>
      </c>
      <c r="U207" s="463" t="n">
        <v>112493.58</v>
      </c>
      <c r="X207" s="463" t="n">
        <v>5935.87</v>
      </c>
      <c r="Y207" s="463">
        <f>U207</f>
        <v/>
      </c>
      <c r="Z207" s="463">
        <f>X207+Y207</f>
        <v/>
      </c>
      <c r="AA207" s="463">
        <f>IF(X207&lt;=15000,X207*AA$5,15000*AA$5)</f>
        <v/>
      </c>
      <c r="AB207" s="463">
        <f>IF(X207&lt;=15000,0,(X207-15000)*AB$5)</f>
        <v/>
      </c>
      <c r="AC207" s="463">
        <f>SUM(AA207:AB207)</f>
        <v/>
      </c>
      <c r="AD207" s="463">
        <f>IF(Z207&lt;=15000,Z207*AD$5,15000*AD$5)</f>
        <v/>
      </c>
      <c r="AE207" s="463">
        <f>IF(Z207&lt;=15000,0,(Z207-15000)*AE$5)</f>
        <v/>
      </c>
      <c r="AF207" s="463">
        <f>SUM(AD207:AE207)</f>
        <v/>
      </c>
      <c r="AG207" s="463">
        <f>SUM(AF207-AC207)</f>
        <v/>
      </c>
      <c r="AH207" s="463">
        <f>IF(X207&gt;3260,IF(X207&gt;9510,(9510-3260)*AH$5,(X207-3260)*AH$5),0)</f>
        <v/>
      </c>
      <c r="AI207" s="463">
        <f>IF(X207&gt;9510,IF(X207&gt;15000,(15000-9510)*AI$5,(X207-9510)*AI$5),0)</f>
        <v/>
      </c>
      <c r="AJ207" s="463">
        <f>IF(X207&gt;15000,IF(X207&gt;20000,(20000-15000)*AJ$5,(X207-15000)*AJ$5),0)</f>
        <v/>
      </c>
      <c r="AK207" s="463">
        <f>IF(X207&gt;20000,IF(X207&gt;25000,(25000-20000)*AK$5,(X207-20000)*AK$5),0)</f>
        <v/>
      </c>
      <c r="AL207" s="463">
        <f>IF(X207&gt;25000,IF(X207&gt;30000,(30000-25000)*AL$5,(X207-25000)*AL$5),0)</f>
        <v/>
      </c>
      <c r="AM207" s="463">
        <f>IF(X207&gt;30000,(X207-30000)*AM$5,0)</f>
        <v/>
      </c>
      <c r="AN207" s="463">
        <f>SUM(AH207:AM207)</f>
        <v/>
      </c>
      <c r="AO207" s="463">
        <f>IF(Z207&gt;3260,IF(Z207&gt;9510,(9510-3260)*AO$5,(Z207-3260)*AO$5),0)</f>
        <v/>
      </c>
      <c r="AP207" s="463">
        <f>IF(Z207&gt;9510,IF(Z207&gt;15000,(15000-9510)*AP$5,(Z207-9510)*AP$5),0)</f>
        <v/>
      </c>
      <c r="AQ207" s="463">
        <f>IF(Z207&gt;15000,IF(Z207&gt;20000,(20000-15000)*AQ$5,(Z207-15000)*AQ$5),0)</f>
        <v/>
      </c>
      <c r="AR207" s="463">
        <f>IF(Z207&gt;20000,IF(Z207&gt;25000,(25000-20000)*AR$5,(Z207-20000)*AR$5),0)</f>
        <v/>
      </c>
      <c r="AS207" s="463">
        <f>IF(Z207&gt;25000,IF(Z207&gt;30000,(30000-25000)*AS$5,(Z207-25000)*AS$5),0)</f>
        <v/>
      </c>
      <c r="AT207" s="463">
        <f>IF(Z207&gt;30000,(Z207-30000)*AT$5,0)</f>
        <v/>
      </c>
      <c r="AU207" s="463">
        <f>SUM(AO207:AT207)</f>
        <v/>
      </c>
      <c r="AV207" s="463">
        <f>AU207-AN207</f>
        <v/>
      </c>
      <c r="AW207" s="463" t="n"/>
      <c r="AX207" s="463">
        <f>Y207-AG207-AV207-AW207</f>
        <v/>
      </c>
      <c r="AY207" t="inlineStr">
        <is>
          <t>TM</t>
        </is>
      </c>
    </row>
    <row r="208" ht="16.5" customHeight="1" s="235">
      <c r="B208" s="460" t="n">
        <v>203</v>
      </c>
      <c r="C208" s="461" t="inlineStr">
        <is>
          <t>0377</t>
        </is>
      </c>
      <c r="D208" s="461" t="inlineStr">
        <is>
          <t>74021806780</t>
        </is>
      </c>
      <c r="E208" s="461" t="inlineStr">
        <is>
          <t>VLADIMIR  MANSO GONZÁLEZ</t>
        </is>
      </c>
      <c r="F208" s="461" t="inlineStr">
        <is>
          <t>VI</t>
        </is>
      </c>
      <c r="G208" s="460" t="n">
        <v>178.5</v>
      </c>
      <c r="H208" s="460" t="n">
        <v>5540.15</v>
      </c>
      <c r="I208" s="460" t="n">
        <v>204</v>
      </c>
      <c r="J208" s="460" t="n">
        <v>6726.27</v>
      </c>
      <c r="K208" s="460" t="n">
        <v>191.25</v>
      </c>
      <c r="L208" s="460" t="n">
        <v>5935.87</v>
      </c>
      <c r="M208" s="460" t="n">
        <v>6067.43</v>
      </c>
      <c r="N208" s="462" t="n">
        <v>4</v>
      </c>
      <c r="O208" s="462" t="n">
        <v>4</v>
      </c>
      <c r="P208" s="462" t="n">
        <v>4</v>
      </c>
      <c r="Q208" s="463" t="n">
        <v>4</v>
      </c>
      <c r="R208" s="463" t="n">
        <v>4</v>
      </c>
      <c r="S208" s="463">
        <f>M208*R208</f>
        <v/>
      </c>
      <c r="T208" s="463">
        <f>I3/K3</f>
        <v/>
      </c>
      <c r="U208" s="463" t="n">
        <v>112493.58</v>
      </c>
      <c r="X208" s="463" t="n">
        <v>5935.87</v>
      </c>
      <c r="Y208" s="463">
        <f>U208</f>
        <v/>
      </c>
      <c r="Z208" s="463">
        <f>X208+Y208</f>
        <v/>
      </c>
      <c r="AA208" s="463">
        <f>IF(X208&lt;=15000,X208*AA$5,15000*AA$5)</f>
        <v/>
      </c>
      <c r="AB208" s="463">
        <f>IF(X208&lt;=15000,0,(X208-15000)*AB$5)</f>
        <v/>
      </c>
      <c r="AC208" s="463">
        <f>SUM(AA208:AB208)</f>
        <v/>
      </c>
      <c r="AD208" s="463">
        <f>IF(Z208&lt;=15000,Z208*AD$5,15000*AD$5)</f>
        <v/>
      </c>
      <c r="AE208" s="463">
        <f>IF(Z208&lt;=15000,0,(Z208-15000)*AE$5)</f>
        <v/>
      </c>
      <c r="AF208" s="463">
        <f>SUM(AD208:AE208)</f>
        <v/>
      </c>
      <c r="AG208" s="463">
        <f>SUM(AF208-AC208)</f>
        <v/>
      </c>
      <c r="AH208" s="463">
        <f>IF(X208&gt;3260,IF(X208&gt;9510,(9510-3260)*AH$5,(X208-3260)*AH$5),0)</f>
        <v/>
      </c>
      <c r="AI208" s="463">
        <f>IF(X208&gt;9510,IF(X208&gt;15000,(15000-9510)*AI$5,(X208-9510)*AI$5),0)</f>
        <v/>
      </c>
      <c r="AJ208" s="463">
        <f>IF(X208&gt;15000,IF(X208&gt;20000,(20000-15000)*AJ$5,(X208-15000)*AJ$5),0)</f>
        <v/>
      </c>
      <c r="AK208" s="463">
        <f>IF(X208&gt;20000,IF(X208&gt;25000,(25000-20000)*AK$5,(X208-20000)*AK$5),0)</f>
        <v/>
      </c>
      <c r="AL208" s="463">
        <f>IF(X208&gt;25000,IF(X208&gt;30000,(30000-25000)*AL$5,(X208-25000)*AL$5),0)</f>
        <v/>
      </c>
      <c r="AM208" s="463">
        <f>IF(X208&gt;30000,(X208-30000)*AM$5,0)</f>
        <v/>
      </c>
      <c r="AN208" s="463">
        <f>SUM(AH208:AM208)</f>
        <v/>
      </c>
      <c r="AO208" s="463">
        <f>IF(Z208&gt;3260,IF(Z208&gt;9510,(9510-3260)*AO$5,(Z208-3260)*AO$5),0)</f>
        <v/>
      </c>
      <c r="AP208" s="463">
        <f>IF(Z208&gt;9510,IF(Z208&gt;15000,(15000-9510)*AP$5,(Z208-9510)*AP$5),0)</f>
        <v/>
      </c>
      <c r="AQ208" s="463">
        <f>IF(Z208&gt;15000,IF(Z208&gt;20000,(20000-15000)*AQ$5,(Z208-15000)*AQ$5),0)</f>
        <v/>
      </c>
      <c r="AR208" s="463">
        <f>IF(Z208&gt;20000,IF(Z208&gt;25000,(25000-20000)*AR$5,(Z208-20000)*AR$5),0)</f>
        <v/>
      </c>
      <c r="AS208" s="463">
        <f>IF(Z208&gt;25000,IF(Z208&gt;30000,(30000-25000)*AS$5,(Z208-25000)*AS$5),0)</f>
        <v/>
      </c>
      <c r="AT208" s="463">
        <f>IF(Z208&gt;30000,(Z208-30000)*AT$5,0)</f>
        <v/>
      </c>
      <c r="AU208" s="463">
        <f>SUM(AO208:AT208)</f>
        <v/>
      </c>
      <c r="AV208" s="463">
        <f>AU208-AN208</f>
        <v/>
      </c>
      <c r="AW208" s="463" t="n"/>
      <c r="AX208" s="463">
        <f>Y208-AG208-AV208-AW208</f>
        <v/>
      </c>
      <c r="AY208" t="inlineStr">
        <is>
          <t>TM</t>
        </is>
      </c>
    </row>
    <row r="209" ht="16.5" customHeight="1" s="235">
      <c r="B209" s="460" t="n">
        <v>204</v>
      </c>
      <c r="C209" s="461" t="inlineStr">
        <is>
          <t>0393</t>
        </is>
      </c>
      <c r="D209" s="461" t="inlineStr">
        <is>
          <t>91042235325</t>
        </is>
      </c>
      <c r="E209" s="461" t="inlineStr">
        <is>
          <t>LUIS MIGUEL MOYA PEREZ</t>
        </is>
      </c>
      <c r="F209" s="461" t="inlineStr">
        <is>
          <t>IV</t>
        </is>
      </c>
      <c r="G209" s="460" t="n">
        <v>178.5</v>
      </c>
      <c r="H209" s="460" t="n">
        <v>4790.93</v>
      </c>
      <c r="I209" s="460" t="n">
        <v>204</v>
      </c>
      <c r="J209" s="460" t="n">
        <v>5816.51</v>
      </c>
      <c r="K209" s="460" t="n">
        <v>191.25</v>
      </c>
      <c r="L209" s="460" t="n">
        <v>5133.14</v>
      </c>
      <c r="M209" s="460" t="n">
        <v>5246.86</v>
      </c>
      <c r="N209" s="462" t="n">
        <v>4</v>
      </c>
      <c r="O209" s="462" t="n">
        <v>4</v>
      </c>
      <c r="P209" s="462" t="n">
        <v>4</v>
      </c>
      <c r="Q209" s="463" t="n">
        <v>4</v>
      </c>
      <c r="R209" s="463" t="n">
        <v>4</v>
      </c>
      <c r="S209" s="463">
        <f>M209*R209</f>
        <v/>
      </c>
      <c r="T209" s="463">
        <f>I3/K3</f>
        <v/>
      </c>
      <c r="U209" s="463" t="n">
        <v>97279.75</v>
      </c>
      <c r="X209" s="463" t="n">
        <v>5133.14</v>
      </c>
      <c r="Y209" s="463">
        <f>U209</f>
        <v/>
      </c>
      <c r="Z209" s="463">
        <f>X209+Y209</f>
        <v/>
      </c>
      <c r="AA209" s="463">
        <f>IF(X209&lt;=15000,X209*AA$5,15000*AA$5)</f>
        <v/>
      </c>
      <c r="AB209" s="463">
        <f>IF(X209&lt;=15000,0,(X209-15000)*AB$5)</f>
        <v/>
      </c>
      <c r="AC209" s="463">
        <f>SUM(AA209:AB209)</f>
        <v/>
      </c>
      <c r="AD209" s="463">
        <f>IF(Z209&lt;=15000,Z209*AD$5,15000*AD$5)</f>
        <v/>
      </c>
      <c r="AE209" s="463">
        <f>IF(Z209&lt;=15000,0,(Z209-15000)*AE$5)</f>
        <v/>
      </c>
      <c r="AF209" s="463">
        <f>SUM(AD209:AE209)</f>
        <v/>
      </c>
      <c r="AG209" s="463">
        <f>SUM(AF209-AC209)</f>
        <v/>
      </c>
      <c r="AH209" s="463">
        <f>IF(X209&gt;3260,IF(X209&gt;9510,(9510-3260)*AH$5,(X209-3260)*AH$5),0)</f>
        <v/>
      </c>
      <c r="AI209" s="463">
        <f>IF(X209&gt;9510,IF(X209&gt;15000,(15000-9510)*AI$5,(X209-9510)*AI$5),0)</f>
        <v/>
      </c>
      <c r="AJ209" s="463">
        <f>IF(X209&gt;15000,IF(X209&gt;20000,(20000-15000)*AJ$5,(X209-15000)*AJ$5),0)</f>
        <v/>
      </c>
      <c r="AK209" s="463">
        <f>IF(X209&gt;20000,IF(X209&gt;25000,(25000-20000)*AK$5,(X209-20000)*AK$5),0)</f>
        <v/>
      </c>
      <c r="AL209" s="463">
        <f>IF(X209&gt;25000,IF(X209&gt;30000,(30000-25000)*AL$5,(X209-25000)*AL$5),0)</f>
        <v/>
      </c>
      <c r="AM209" s="463">
        <f>IF(X209&gt;30000,(X209-30000)*AM$5,0)</f>
        <v/>
      </c>
      <c r="AN209" s="463">
        <f>SUM(AH209:AM209)</f>
        <v/>
      </c>
      <c r="AO209" s="463">
        <f>IF(Z209&gt;3260,IF(Z209&gt;9510,(9510-3260)*AO$5,(Z209-3260)*AO$5),0)</f>
        <v/>
      </c>
      <c r="AP209" s="463">
        <f>IF(Z209&gt;9510,IF(Z209&gt;15000,(15000-9510)*AP$5,(Z209-9510)*AP$5),0)</f>
        <v/>
      </c>
      <c r="AQ209" s="463">
        <f>IF(Z209&gt;15000,IF(Z209&gt;20000,(20000-15000)*AQ$5,(Z209-15000)*AQ$5),0)</f>
        <v/>
      </c>
      <c r="AR209" s="463">
        <f>IF(Z209&gt;20000,IF(Z209&gt;25000,(25000-20000)*AR$5,(Z209-20000)*AR$5),0)</f>
        <v/>
      </c>
      <c r="AS209" s="463">
        <f>IF(Z209&gt;25000,IF(Z209&gt;30000,(30000-25000)*AS$5,(Z209-25000)*AS$5),0)</f>
        <v/>
      </c>
      <c r="AT209" s="463">
        <f>IF(Z209&gt;30000,(Z209-30000)*AT$5,0)</f>
        <v/>
      </c>
      <c r="AU209" s="463">
        <f>SUM(AO209:AT209)</f>
        <v/>
      </c>
      <c r="AV209" s="463">
        <f>AU209-AN209</f>
        <v/>
      </c>
      <c r="AW209" s="463" t="n"/>
      <c r="AX209" s="463">
        <f>Y209-AG209-AV209-AW209</f>
        <v/>
      </c>
      <c r="AY209" t="inlineStr">
        <is>
          <t>TM</t>
        </is>
      </c>
    </row>
    <row r="210" ht="16.5" customHeight="1" s="235">
      <c r="B210" s="460" t="n">
        <v>205</v>
      </c>
      <c r="C210" s="461" t="inlineStr">
        <is>
          <t>0383</t>
        </is>
      </c>
      <c r="D210" s="461" t="inlineStr">
        <is>
          <t>77060911684</t>
        </is>
      </c>
      <c r="E210" s="461" t="inlineStr">
        <is>
          <t>YOSVANY ECHEVARRÍA TURIÑO</t>
        </is>
      </c>
      <c r="F210" s="461" t="inlineStr">
        <is>
          <t>II</t>
        </is>
      </c>
      <c r="G210" s="460" t="n">
        <v>152</v>
      </c>
      <c r="H210" s="460" t="n">
        <v>4388.51</v>
      </c>
      <c r="I210" s="460" t="n">
        <v>200</v>
      </c>
      <c r="J210" s="460" t="n">
        <v>4801.68</v>
      </c>
      <c r="K210" s="460" t="n">
        <v>180</v>
      </c>
      <c r="L210" s="460" t="n">
        <v>4155.3</v>
      </c>
      <c r="M210" s="460" t="n">
        <v>4448.5</v>
      </c>
      <c r="N210" s="462" t="n">
        <v>4</v>
      </c>
      <c r="O210" s="462" t="n">
        <v>4</v>
      </c>
      <c r="P210" s="462" t="n">
        <v>4</v>
      </c>
      <c r="Q210" s="463" t="n">
        <v>4</v>
      </c>
      <c r="R210" s="463" t="n">
        <v>4</v>
      </c>
      <c r="S210" s="463">
        <f>M210*R210</f>
        <v/>
      </c>
      <c r="T210" s="463">
        <f>I3/K3</f>
        <v/>
      </c>
      <c r="U210" s="463" t="n">
        <v>82477.64</v>
      </c>
      <c r="X210" s="463" t="n">
        <v>4155.3</v>
      </c>
      <c r="Y210" s="463">
        <f>U210</f>
        <v/>
      </c>
      <c r="Z210" s="463">
        <f>X210+Y210</f>
        <v/>
      </c>
      <c r="AA210" s="463">
        <f>IF(X210&lt;=15000,X210*AA$5,15000*AA$5)</f>
        <v/>
      </c>
      <c r="AB210" s="463">
        <f>IF(X210&lt;=15000,0,(X210-15000)*AB$5)</f>
        <v/>
      </c>
      <c r="AC210" s="463">
        <f>SUM(AA210:AB210)</f>
        <v/>
      </c>
      <c r="AD210" s="463">
        <f>IF(Z210&lt;=15000,Z210*AD$5,15000*AD$5)</f>
        <v/>
      </c>
      <c r="AE210" s="463">
        <f>IF(Z210&lt;=15000,0,(Z210-15000)*AE$5)</f>
        <v/>
      </c>
      <c r="AF210" s="463">
        <f>SUM(AD210:AE210)</f>
        <v/>
      </c>
      <c r="AG210" s="463">
        <f>SUM(AF210-AC210)</f>
        <v/>
      </c>
      <c r="AH210" s="463">
        <f>IF(X210&gt;3260,IF(X210&gt;9510,(9510-3260)*AH$5,(X210-3260)*AH$5),0)</f>
        <v/>
      </c>
      <c r="AI210" s="463">
        <f>IF(X210&gt;9510,IF(X210&gt;15000,(15000-9510)*AI$5,(X210-9510)*AI$5),0)</f>
        <v/>
      </c>
      <c r="AJ210" s="463">
        <f>IF(X210&gt;15000,IF(X210&gt;20000,(20000-15000)*AJ$5,(X210-15000)*AJ$5),0)</f>
        <v/>
      </c>
      <c r="AK210" s="463">
        <f>IF(X210&gt;20000,IF(X210&gt;25000,(25000-20000)*AK$5,(X210-20000)*AK$5),0)</f>
        <v/>
      </c>
      <c r="AL210" s="463">
        <f>IF(X210&gt;25000,IF(X210&gt;30000,(30000-25000)*AL$5,(X210-25000)*AL$5),0)</f>
        <v/>
      </c>
      <c r="AM210" s="463">
        <f>IF(X210&gt;30000,(X210-30000)*AM$5,0)</f>
        <v/>
      </c>
      <c r="AN210" s="463">
        <f>SUM(AH210:AM210)</f>
        <v/>
      </c>
      <c r="AO210" s="463">
        <f>IF(Z210&gt;3260,IF(Z210&gt;9510,(9510-3260)*AO$5,(Z210-3260)*AO$5),0)</f>
        <v/>
      </c>
      <c r="AP210" s="463">
        <f>IF(Z210&gt;9510,IF(Z210&gt;15000,(15000-9510)*AP$5,(Z210-9510)*AP$5),0)</f>
        <v/>
      </c>
      <c r="AQ210" s="463">
        <f>IF(Z210&gt;15000,IF(Z210&gt;20000,(20000-15000)*AQ$5,(Z210-15000)*AQ$5),0)</f>
        <v/>
      </c>
      <c r="AR210" s="463">
        <f>IF(Z210&gt;20000,IF(Z210&gt;25000,(25000-20000)*AR$5,(Z210-20000)*AR$5),0)</f>
        <v/>
      </c>
      <c r="AS210" s="463">
        <f>IF(Z210&gt;25000,IF(Z210&gt;30000,(30000-25000)*AS$5,(Z210-25000)*AS$5),0)</f>
        <v/>
      </c>
      <c r="AT210" s="463">
        <f>IF(Z210&gt;30000,(Z210-30000)*AT$5,0)</f>
        <v/>
      </c>
      <c r="AU210" s="463">
        <f>SUM(AO210:AT210)</f>
        <v/>
      </c>
      <c r="AV210" s="463">
        <f>AU210-AN210</f>
        <v/>
      </c>
      <c r="AW210" s="463" t="n"/>
      <c r="AX210" s="463">
        <f>Y210-AG210-AV210-AW210</f>
        <v/>
      </c>
      <c r="AY210" t="inlineStr">
        <is>
          <t>TM</t>
        </is>
      </c>
    </row>
    <row r="211" ht="16.5" customHeight="1" s="235">
      <c r="B211" s="460" t="n">
        <v>206</v>
      </c>
      <c r="C211" s="461" t="inlineStr">
        <is>
          <t>0121</t>
        </is>
      </c>
      <c r="D211" s="461" t="inlineStr">
        <is>
          <t>67012521893</t>
        </is>
      </c>
      <c r="E211" s="461" t="inlineStr">
        <is>
          <t>ANA MARIA HERNÁNDEZ  GONZÁLEZ</t>
        </is>
      </c>
      <c r="F211" s="461" t="inlineStr">
        <is>
          <t>XV</t>
        </is>
      </c>
      <c r="G211" s="460" t="n">
        <v>194</v>
      </c>
      <c r="H211" s="460" t="n">
        <v>8448.059999999999</v>
      </c>
      <c r="I211" s="460" t="n">
        <v>193</v>
      </c>
      <c r="J211" s="460" t="n">
        <v>11887.93</v>
      </c>
      <c r="K211" s="460" t="n">
        <v>105</v>
      </c>
      <c r="L211" s="460" t="n">
        <v>4572.4</v>
      </c>
      <c r="M211" s="460" t="n">
        <v>8302.799999999999</v>
      </c>
      <c r="N211" s="462" t="n">
        <v>4</v>
      </c>
      <c r="O211" s="462" t="n">
        <v>4</v>
      </c>
      <c r="P211" s="462" t="n">
        <v>4</v>
      </c>
      <c r="Q211" s="463" t="n">
        <v>4</v>
      </c>
      <c r="R211" s="463" t="n">
        <v>4</v>
      </c>
      <c r="S211" s="463">
        <f>M211*R211</f>
        <v/>
      </c>
      <c r="T211" s="463">
        <f>I3/K3</f>
        <v/>
      </c>
      <c r="U211" s="463" t="n">
        <v>153938.55</v>
      </c>
      <c r="X211" s="463" t="n">
        <v>4572.4</v>
      </c>
      <c r="Y211" s="463">
        <f>U211</f>
        <v/>
      </c>
      <c r="Z211" s="463">
        <f>X211+Y211</f>
        <v/>
      </c>
      <c r="AA211" s="463">
        <f>IF(X211&lt;=15000,X211*AA$5,15000*AA$5)</f>
        <v/>
      </c>
      <c r="AB211" s="463">
        <f>IF(X211&lt;=15000,0,(X211-15000)*AB$5)</f>
        <v/>
      </c>
      <c r="AC211" s="463">
        <f>SUM(AA211:AB211)</f>
        <v/>
      </c>
      <c r="AD211" s="463">
        <f>IF(Z211&lt;=15000,Z211*AD$5,15000*AD$5)</f>
        <v/>
      </c>
      <c r="AE211" s="463">
        <f>IF(Z211&lt;=15000,0,(Z211-15000)*AE$5)</f>
        <v/>
      </c>
      <c r="AF211" s="463">
        <f>SUM(AD211:AE211)</f>
        <v/>
      </c>
      <c r="AG211" s="463">
        <f>SUM(AF211-AC211)</f>
        <v/>
      </c>
      <c r="AH211" s="463">
        <f>IF(X211&gt;3260,IF(X211&gt;9510,(9510-3260)*AH$5,(X211-3260)*AH$5),0)</f>
        <v/>
      </c>
      <c r="AI211" s="463">
        <f>IF(X211&gt;9510,IF(X211&gt;15000,(15000-9510)*AI$5,(X211-9510)*AI$5),0)</f>
        <v/>
      </c>
      <c r="AJ211" s="463">
        <f>IF(X211&gt;15000,IF(X211&gt;20000,(20000-15000)*AJ$5,(X211-15000)*AJ$5),0)</f>
        <v/>
      </c>
      <c r="AK211" s="463">
        <f>IF(X211&gt;20000,IF(X211&gt;25000,(25000-20000)*AK$5,(X211-20000)*AK$5),0)</f>
        <v/>
      </c>
      <c r="AL211" s="463">
        <f>IF(X211&gt;25000,IF(X211&gt;30000,(30000-25000)*AL$5,(X211-25000)*AL$5),0)</f>
        <v/>
      </c>
      <c r="AM211" s="463">
        <f>IF(X211&gt;30000,(X211-30000)*AM$5,0)</f>
        <v/>
      </c>
      <c r="AN211" s="463">
        <f>SUM(AH211:AM211)</f>
        <v/>
      </c>
      <c r="AO211" s="463">
        <f>IF(Z211&gt;3260,IF(Z211&gt;9510,(9510-3260)*AO$5,(Z211-3260)*AO$5),0)</f>
        <v/>
      </c>
      <c r="AP211" s="463">
        <f>IF(Z211&gt;9510,IF(Z211&gt;15000,(15000-9510)*AP$5,(Z211-9510)*AP$5),0)</f>
        <v/>
      </c>
      <c r="AQ211" s="463">
        <f>IF(Z211&gt;15000,IF(Z211&gt;20000,(20000-15000)*AQ$5,(Z211-15000)*AQ$5),0)</f>
        <v/>
      </c>
      <c r="AR211" s="463">
        <f>IF(Z211&gt;20000,IF(Z211&gt;25000,(25000-20000)*AR$5,(Z211-20000)*AR$5),0)</f>
        <v/>
      </c>
      <c r="AS211" s="463">
        <f>IF(Z211&gt;25000,IF(Z211&gt;30000,(30000-25000)*AS$5,(Z211-25000)*AS$5),0)</f>
        <v/>
      </c>
      <c r="AT211" s="463">
        <f>IF(Z211&gt;30000,(Z211-30000)*AT$5,0)</f>
        <v/>
      </c>
      <c r="AU211" s="463">
        <f>SUM(AO211:AT211)</f>
        <v/>
      </c>
      <c r="AV211" s="463">
        <f>AU211-AN211</f>
        <v/>
      </c>
      <c r="AW211" s="463" t="n"/>
      <c r="AX211" s="463">
        <f>Y211-AG211-AV211-AW211</f>
        <v/>
      </c>
      <c r="AY211" t="inlineStr">
        <is>
          <t>TM</t>
        </is>
      </c>
    </row>
    <row r="212" ht="16.5" customHeight="1" s="235">
      <c r="B212" s="460" t="n">
        <v>207</v>
      </c>
      <c r="C212" s="461" t="inlineStr">
        <is>
          <t>0304</t>
        </is>
      </c>
      <c r="D212" s="461" t="inlineStr">
        <is>
          <t>67030304540</t>
        </is>
      </c>
      <c r="E212" s="461" t="inlineStr">
        <is>
          <t>EVIS ACUÑA BRAVO</t>
        </is>
      </c>
      <c r="F212" s="461" t="inlineStr">
        <is>
          <t>VI</t>
        </is>
      </c>
      <c r="G212" s="460" t="n">
        <v>192</v>
      </c>
      <c r="H212" s="460" t="n">
        <v>5943.34</v>
      </c>
      <c r="I212" s="460" t="n">
        <v>200</v>
      </c>
      <c r="J212" s="460" t="n">
        <v>9407.469999999999</v>
      </c>
      <c r="K212" s="460" t="n">
        <v>84</v>
      </c>
      <c r="L212" s="460" t="n">
        <v>2600.21</v>
      </c>
      <c r="M212" s="460" t="n">
        <v>5983.67</v>
      </c>
      <c r="N212" s="462" t="n">
        <v>4</v>
      </c>
      <c r="O212" s="462" t="n">
        <v>4</v>
      </c>
      <c r="P212" s="462" t="n">
        <v>4</v>
      </c>
      <c r="Q212" s="463" t="n">
        <v>4</v>
      </c>
      <c r="R212" s="463" t="n">
        <v>4</v>
      </c>
      <c r="S212" s="463">
        <f>M212*R212</f>
        <v/>
      </c>
      <c r="T212" s="463">
        <f>I3/K3</f>
        <v/>
      </c>
      <c r="U212" s="463" t="n">
        <v>110940.69</v>
      </c>
      <c r="X212" s="463" t="n">
        <v>2704.33</v>
      </c>
      <c r="Y212" s="463">
        <f>U212</f>
        <v/>
      </c>
      <c r="Z212" s="463">
        <f>X212+Y212</f>
        <v/>
      </c>
      <c r="AA212" s="463">
        <f>IF(X212&lt;=15000,X212*AA$5,15000*AA$5)</f>
        <v/>
      </c>
      <c r="AB212" s="463">
        <f>IF(X212&lt;=15000,0,(X212-15000)*AB$5)</f>
        <v/>
      </c>
      <c r="AC212" s="463">
        <f>SUM(AA212:AB212)</f>
        <v/>
      </c>
      <c r="AD212" s="463">
        <f>IF(Z212&lt;=15000,Z212*AD$5,15000*AD$5)</f>
        <v/>
      </c>
      <c r="AE212" s="463">
        <f>IF(Z212&lt;=15000,0,(Z212-15000)*AE$5)</f>
        <v/>
      </c>
      <c r="AF212" s="463">
        <f>SUM(AD212:AE212)</f>
        <v/>
      </c>
      <c r="AG212" s="463">
        <f>SUM(AF212-AC212)</f>
        <v/>
      </c>
      <c r="AH212" s="463">
        <f>IF(X212&gt;3260,IF(X212&gt;9510,(9510-3260)*AH$5,(X212-3260)*AH$5),0)</f>
        <v/>
      </c>
      <c r="AI212" s="463">
        <f>IF(X212&gt;9510,IF(X212&gt;15000,(15000-9510)*AI$5,(X212-9510)*AI$5),0)</f>
        <v/>
      </c>
      <c r="AJ212" s="463">
        <f>IF(X212&gt;15000,IF(X212&gt;20000,(20000-15000)*AJ$5,(X212-15000)*AJ$5),0)</f>
        <v/>
      </c>
      <c r="AK212" s="463">
        <f>IF(X212&gt;20000,IF(X212&gt;25000,(25000-20000)*AK$5,(X212-20000)*AK$5),0)</f>
        <v/>
      </c>
      <c r="AL212" s="463">
        <f>IF(X212&gt;25000,IF(X212&gt;30000,(30000-25000)*AL$5,(X212-25000)*AL$5),0)</f>
        <v/>
      </c>
      <c r="AM212" s="463">
        <f>IF(X212&gt;30000,(X212-30000)*AM$5,0)</f>
        <v/>
      </c>
      <c r="AN212" s="463">
        <f>SUM(AH212:AM212)</f>
        <v/>
      </c>
      <c r="AO212" s="463">
        <f>IF(Z212&gt;3260,IF(Z212&gt;9510,(9510-3260)*AO$5,(Z212-3260)*AO$5),0)</f>
        <v/>
      </c>
      <c r="AP212" s="463">
        <f>IF(Z212&gt;9510,IF(Z212&gt;15000,(15000-9510)*AP$5,(Z212-9510)*AP$5),0)</f>
        <v/>
      </c>
      <c r="AQ212" s="463">
        <f>IF(Z212&gt;15000,IF(Z212&gt;20000,(20000-15000)*AQ$5,(Z212-15000)*AQ$5),0)</f>
        <v/>
      </c>
      <c r="AR212" s="463">
        <f>IF(Z212&gt;20000,IF(Z212&gt;25000,(25000-20000)*AR$5,(Z212-20000)*AR$5),0)</f>
        <v/>
      </c>
      <c r="AS212" s="463">
        <f>IF(Z212&gt;25000,IF(Z212&gt;30000,(30000-25000)*AS$5,(Z212-25000)*AS$5),0)</f>
        <v/>
      </c>
      <c r="AT212" s="463">
        <f>IF(Z212&gt;30000,(Z212-30000)*AT$5,0)</f>
        <v/>
      </c>
      <c r="AU212" s="463">
        <f>SUM(AO212:AT212)</f>
        <v/>
      </c>
      <c r="AV212" s="463">
        <f>AU212-AN212</f>
        <v/>
      </c>
      <c r="AW212" s="463" t="n"/>
      <c r="AX212" s="463">
        <f>Y212-AG212-AV212-AW212</f>
        <v/>
      </c>
      <c r="AY212" t="inlineStr">
        <is>
          <t>TM</t>
        </is>
      </c>
    </row>
    <row r="213" ht="16.5" customHeight="1" s="235">
      <c r="B213" s="460" t="n">
        <v>208</v>
      </c>
      <c r="C213" s="461" t="inlineStr">
        <is>
          <t>0071</t>
        </is>
      </c>
      <c r="D213" s="461" t="inlineStr">
        <is>
          <t>67072816143</t>
        </is>
      </c>
      <c r="E213" s="461" t="inlineStr">
        <is>
          <t>FÉLIX MEDINA  SUÁREZ</t>
        </is>
      </c>
      <c r="F213" s="461" t="inlineStr">
        <is>
          <t>IV</t>
        </is>
      </c>
      <c r="G213" s="460" t="n">
        <v>204</v>
      </c>
      <c r="H213" s="460" t="n">
        <v>5475.35</v>
      </c>
      <c r="I213" s="460" t="n">
        <v>102</v>
      </c>
      <c r="J213" s="460" t="n">
        <v>5265.46</v>
      </c>
      <c r="K213" s="460" t="n">
        <v>191.25</v>
      </c>
      <c r="L213" s="460" t="n">
        <v>5133.14</v>
      </c>
      <c r="M213" s="460" t="n">
        <v>5291.32</v>
      </c>
      <c r="N213" s="462" t="n">
        <v>4</v>
      </c>
      <c r="O213" s="462" t="n">
        <v>4</v>
      </c>
      <c r="P213" s="462" t="n">
        <v>4</v>
      </c>
      <c r="Q213" s="463" t="n">
        <v>4</v>
      </c>
      <c r="R213" s="463" t="n">
        <v>4</v>
      </c>
      <c r="S213" s="463">
        <f>M213*R213</f>
        <v/>
      </c>
      <c r="T213" s="463">
        <f>I3/K3</f>
        <v/>
      </c>
      <c r="U213" s="463" t="n">
        <v>98104</v>
      </c>
      <c r="X213" s="463" t="n">
        <v>5133.14</v>
      </c>
      <c r="Y213" s="463">
        <f>U213</f>
        <v/>
      </c>
      <c r="Z213" s="463">
        <f>X213+Y213</f>
        <v/>
      </c>
      <c r="AA213" s="463">
        <f>IF(X213&lt;=15000,X213*AA$5,15000*AA$5)</f>
        <v/>
      </c>
      <c r="AB213" s="463">
        <f>IF(X213&lt;=15000,0,(X213-15000)*AB$5)</f>
        <v/>
      </c>
      <c r="AC213" s="463">
        <f>SUM(AA213:AB213)</f>
        <v/>
      </c>
      <c r="AD213" s="463">
        <f>IF(Z213&lt;=15000,Z213*AD$5,15000*AD$5)</f>
        <v/>
      </c>
      <c r="AE213" s="463">
        <f>IF(Z213&lt;=15000,0,(Z213-15000)*AE$5)</f>
        <v/>
      </c>
      <c r="AF213" s="463">
        <f>SUM(AD213:AE213)</f>
        <v/>
      </c>
      <c r="AG213" s="463">
        <f>SUM(AF213-AC213)</f>
        <v/>
      </c>
      <c r="AH213" s="463">
        <f>IF(X213&gt;3260,IF(X213&gt;9510,(9510-3260)*AH$5,(X213-3260)*AH$5),0)</f>
        <v/>
      </c>
      <c r="AI213" s="463">
        <f>IF(X213&gt;9510,IF(X213&gt;15000,(15000-9510)*AI$5,(X213-9510)*AI$5),0)</f>
        <v/>
      </c>
      <c r="AJ213" s="463">
        <f>IF(X213&gt;15000,IF(X213&gt;20000,(20000-15000)*AJ$5,(X213-15000)*AJ$5),0)</f>
        <v/>
      </c>
      <c r="AK213" s="463">
        <f>IF(X213&gt;20000,IF(X213&gt;25000,(25000-20000)*AK$5,(X213-20000)*AK$5),0)</f>
        <v/>
      </c>
      <c r="AL213" s="463">
        <f>IF(X213&gt;25000,IF(X213&gt;30000,(30000-25000)*AL$5,(X213-25000)*AL$5),0)</f>
        <v/>
      </c>
      <c r="AM213" s="463">
        <f>IF(X213&gt;30000,(X213-30000)*AM$5,0)</f>
        <v/>
      </c>
      <c r="AN213" s="463">
        <f>SUM(AH213:AM213)</f>
        <v/>
      </c>
      <c r="AO213" s="463">
        <f>IF(Z213&gt;3260,IF(Z213&gt;9510,(9510-3260)*AO$5,(Z213-3260)*AO$5),0)</f>
        <v/>
      </c>
      <c r="AP213" s="463">
        <f>IF(Z213&gt;9510,IF(Z213&gt;15000,(15000-9510)*AP$5,(Z213-9510)*AP$5),0)</f>
        <v/>
      </c>
      <c r="AQ213" s="463">
        <f>IF(Z213&gt;15000,IF(Z213&gt;20000,(20000-15000)*AQ$5,(Z213-15000)*AQ$5),0)</f>
        <v/>
      </c>
      <c r="AR213" s="463">
        <f>IF(Z213&gt;20000,IF(Z213&gt;25000,(25000-20000)*AR$5,(Z213-20000)*AR$5),0)</f>
        <v/>
      </c>
      <c r="AS213" s="463">
        <f>IF(Z213&gt;25000,IF(Z213&gt;30000,(30000-25000)*AS$5,(Z213-25000)*AS$5),0)</f>
        <v/>
      </c>
      <c r="AT213" s="463">
        <f>IF(Z213&gt;30000,(Z213-30000)*AT$5,0)</f>
        <v/>
      </c>
      <c r="AU213" s="463">
        <f>SUM(AO213:AT213)</f>
        <v/>
      </c>
      <c r="AV213" s="463">
        <f>AU213-AN213</f>
        <v/>
      </c>
      <c r="AW213" s="463" t="n"/>
      <c r="AX213" s="463">
        <f>Y213-AG213-AV213-AW213</f>
        <v/>
      </c>
      <c r="AY213" t="inlineStr">
        <is>
          <t>TM</t>
        </is>
      </c>
    </row>
    <row r="214" ht="16.5" customHeight="1" s="235">
      <c r="B214" s="460" t="n">
        <v>209</v>
      </c>
      <c r="C214" s="461" t="inlineStr">
        <is>
          <t>0209</t>
        </is>
      </c>
      <c r="D214" s="461" t="inlineStr">
        <is>
          <t>69101122122</t>
        </is>
      </c>
      <c r="E214" s="461" t="inlineStr">
        <is>
          <t>EDEL JIMÉNEZ  ALBA</t>
        </is>
      </c>
      <c r="F214" s="461" t="inlineStr">
        <is>
          <t>VI</t>
        </is>
      </c>
      <c r="G214" s="460" t="n">
        <v>102</v>
      </c>
      <c r="H214" s="460" t="n">
        <v>6054.31</v>
      </c>
      <c r="I214" s="460" t="n">
        <v>191.25</v>
      </c>
      <c r="J214" s="460" t="n">
        <v>5935.87</v>
      </c>
      <c r="K214" s="460" t="n">
        <v>191.25</v>
      </c>
      <c r="L214" s="460" t="n">
        <v>5935.87</v>
      </c>
      <c r="M214" s="460" t="n">
        <v>5975.35</v>
      </c>
      <c r="N214" s="462" t="n">
        <v>4</v>
      </c>
      <c r="O214" s="462" t="n">
        <v>4</v>
      </c>
      <c r="P214" s="462" t="n">
        <v>4</v>
      </c>
      <c r="Q214" s="463" t="n">
        <v>4</v>
      </c>
      <c r="R214" s="463" t="n">
        <v>4</v>
      </c>
      <c r="S214" s="463">
        <f>M214*R214</f>
        <v/>
      </c>
      <c r="T214" s="463">
        <f>I3/K3</f>
        <v/>
      </c>
      <c r="U214" s="463" t="n">
        <v>110786.37</v>
      </c>
      <c r="X214" s="463" t="n">
        <v>5935.87</v>
      </c>
      <c r="Y214" s="463">
        <f>U214</f>
        <v/>
      </c>
      <c r="Z214" s="463">
        <f>X214+Y214</f>
        <v/>
      </c>
      <c r="AA214" s="463">
        <f>IF(X214&lt;=15000,X214*AA$5,15000*AA$5)</f>
        <v/>
      </c>
      <c r="AB214" s="463">
        <f>IF(X214&lt;=15000,0,(X214-15000)*AB$5)</f>
        <v/>
      </c>
      <c r="AC214" s="463">
        <f>SUM(AA214:AB214)</f>
        <v/>
      </c>
      <c r="AD214" s="463">
        <f>IF(Z214&lt;=15000,Z214*AD$5,15000*AD$5)</f>
        <v/>
      </c>
      <c r="AE214" s="463">
        <f>IF(Z214&lt;=15000,0,(Z214-15000)*AE$5)</f>
        <v/>
      </c>
      <c r="AF214" s="463">
        <f>SUM(AD214:AE214)</f>
        <v/>
      </c>
      <c r="AG214" s="463">
        <f>SUM(AF214-AC214)</f>
        <v/>
      </c>
      <c r="AH214" s="463">
        <f>IF(X214&gt;3260,IF(X214&gt;9510,(9510-3260)*AH$5,(X214-3260)*AH$5),0)</f>
        <v/>
      </c>
      <c r="AI214" s="463">
        <f>IF(X214&gt;9510,IF(X214&gt;15000,(15000-9510)*AI$5,(X214-9510)*AI$5),0)</f>
        <v/>
      </c>
      <c r="AJ214" s="463">
        <f>IF(X214&gt;15000,IF(X214&gt;20000,(20000-15000)*AJ$5,(X214-15000)*AJ$5),0)</f>
        <v/>
      </c>
      <c r="AK214" s="463">
        <f>IF(X214&gt;20000,IF(X214&gt;25000,(25000-20000)*AK$5,(X214-20000)*AK$5),0)</f>
        <v/>
      </c>
      <c r="AL214" s="463">
        <f>IF(X214&gt;25000,IF(X214&gt;30000,(30000-25000)*AL$5,(X214-25000)*AL$5),0)</f>
        <v/>
      </c>
      <c r="AM214" s="463">
        <f>IF(X214&gt;30000,(X214-30000)*AM$5,0)</f>
        <v/>
      </c>
      <c r="AN214" s="463">
        <f>SUM(AH214:AM214)</f>
        <v/>
      </c>
      <c r="AO214" s="463">
        <f>IF(Z214&gt;3260,IF(Z214&gt;9510,(9510-3260)*AO$5,(Z214-3260)*AO$5),0)</f>
        <v/>
      </c>
      <c r="AP214" s="463">
        <f>IF(Z214&gt;9510,IF(Z214&gt;15000,(15000-9510)*AP$5,(Z214-9510)*AP$5),0)</f>
        <v/>
      </c>
      <c r="AQ214" s="463">
        <f>IF(Z214&gt;15000,IF(Z214&gt;20000,(20000-15000)*AQ$5,(Z214-15000)*AQ$5),0)</f>
        <v/>
      </c>
      <c r="AR214" s="463">
        <f>IF(Z214&gt;20000,IF(Z214&gt;25000,(25000-20000)*AR$5,(Z214-20000)*AR$5),0)</f>
        <v/>
      </c>
      <c r="AS214" s="463">
        <f>IF(Z214&gt;25000,IF(Z214&gt;30000,(30000-25000)*AS$5,(Z214-25000)*AS$5),0)</f>
        <v/>
      </c>
      <c r="AT214" s="463">
        <f>IF(Z214&gt;30000,(Z214-30000)*AT$5,0)</f>
        <v/>
      </c>
      <c r="AU214" s="463">
        <f>SUM(AO214:AT214)</f>
        <v/>
      </c>
      <c r="AV214" s="463">
        <f>AU214-AN214</f>
        <v/>
      </c>
      <c r="AW214" s="463" t="n"/>
      <c r="AX214" s="463">
        <f>Y214-AG214-AV214-AW214</f>
        <v/>
      </c>
      <c r="AY214" t="inlineStr">
        <is>
          <t>TM</t>
        </is>
      </c>
    </row>
    <row r="215" ht="16.5" customHeight="1" s="235">
      <c r="B215" s="460" t="n">
        <v>210</v>
      </c>
      <c r="C215" s="461" t="inlineStr">
        <is>
          <t>0128</t>
        </is>
      </c>
      <c r="D215" s="461" t="inlineStr">
        <is>
          <t>71040502217</t>
        </is>
      </c>
      <c r="E215" s="461" t="inlineStr">
        <is>
          <t>MIRTA CABRERA GINORIA</t>
        </is>
      </c>
      <c r="F215" s="461" t="inlineStr">
        <is>
          <t>VI</t>
        </is>
      </c>
      <c r="G215" s="460" t="n">
        <v>124</v>
      </c>
      <c r="H215" s="460" t="n">
        <v>5763.22</v>
      </c>
      <c r="I215" s="460" t="n">
        <v>200</v>
      </c>
      <c r="J215" s="460" t="n">
        <v>6438.62</v>
      </c>
      <c r="K215" s="460" t="n">
        <v>180</v>
      </c>
      <c r="L215" s="460" t="n">
        <v>5571.88</v>
      </c>
      <c r="M215" s="460" t="n">
        <v>5924.57</v>
      </c>
      <c r="N215" s="462" t="n">
        <v>4</v>
      </c>
      <c r="O215" s="462" t="n">
        <v>4</v>
      </c>
      <c r="P215" s="462" t="n">
        <v>4</v>
      </c>
      <c r="Q215" s="463" t="n">
        <v>4</v>
      </c>
      <c r="R215" s="463" t="n">
        <v>4</v>
      </c>
      <c r="S215" s="463">
        <f>M215*R215</f>
        <v/>
      </c>
      <c r="T215" s="463">
        <f>I3/K3</f>
        <v/>
      </c>
      <c r="U215" s="463" t="n">
        <v>109844.94</v>
      </c>
      <c r="X215" s="463" t="n">
        <v>5571.88</v>
      </c>
      <c r="Y215" s="463">
        <f>U215</f>
        <v/>
      </c>
      <c r="Z215" s="463">
        <f>X215+Y215</f>
        <v/>
      </c>
      <c r="AA215" s="463">
        <f>IF(X215&lt;=15000,X215*AA$5,15000*AA$5)</f>
        <v/>
      </c>
      <c r="AB215" s="463">
        <f>IF(X215&lt;=15000,0,(X215-15000)*AB$5)</f>
        <v/>
      </c>
      <c r="AC215" s="463">
        <f>SUM(AA215:AB215)</f>
        <v/>
      </c>
      <c r="AD215" s="463">
        <f>IF(Z215&lt;=15000,Z215*AD$5,15000*AD$5)</f>
        <v/>
      </c>
      <c r="AE215" s="463">
        <f>IF(Z215&lt;=15000,0,(Z215-15000)*AE$5)</f>
        <v/>
      </c>
      <c r="AF215" s="463">
        <f>SUM(AD215:AE215)</f>
        <v/>
      </c>
      <c r="AG215" s="463">
        <f>SUM(AF215-AC215)</f>
        <v/>
      </c>
      <c r="AH215" s="463">
        <f>IF(X215&gt;3260,IF(X215&gt;9510,(9510-3260)*AH$5,(X215-3260)*AH$5),0)</f>
        <v/>
      </c>
      <c r="AI215" s="463">
        <f>IF(X215&gt;9510,IF(X215&gt;15000,(15000-9510)*AI$5,(X215-9510)*AI$5),0)</f>
        <v/>
      </c>
      <c r="AJ215" s="463">
        <f>IF(X215&gt;15000,IF(X215&gt;20000,(20000-15000)*AJ$5,(X215-15000)*AJ$5),0)</f>
        <v/>
      </c>
      <c r="AK215" s="463">
        <f>IF(X215&gt;20000,IF(X215&gt;25000,(25000-20000)*AK$5,(X215-20000)*AK$5),0)</f>
        <v/>
      </c>
      <c r="AL215" s="463">
        <f>IF(X215&gt;25000,IF(X215&gt;30000,(30000-25000)*AL$5,(X215-25000)*AL$5),0)</f>
        <v/>
      </c>
      <c r="AM215" s="463">
        <f>IF(X215&gt;30000,(X215-30000)*AM$5,0)</f>
        <v/>
      </c>
      <c r="AN215" s="463">
        <f>SUM(AH215:AM215)</f>
        <v/>
      </c>
      <c r="AO215" s="463">
        <f>IF(Z215&gt;3260,IF(Z215&gt;9510,(9510-3260)*AO$5,(Z215-3260)*AO$5),0)</f>
        <v/>
      </c>
      <c r="AP215" s="463">
        <f>IF(Z215&gt;9510,IF(Z215&gt;15000,(15000-9510)*AP$5,(Z215-9510)*AP$5),0)</f>
        <v/>
      </c>
      <c r="AQ215" s="463">
        <f>IF(Z215&gt;15000,IF(Z215&gt;20000,(20000-15000)*AQ$5,(Z215-15000)*AQ$5),0)</f>
        <v/>
      </c>
      <c r="AR215" s="463">
        <f>IF(Z215&gt;20000,IF(Z215&gt;25000,(25000-20000)*AR$5,(Z215-20000)*AR$5),0)</f>
        <v/>
      </c>
      <c r="AS215" s="463">
        <f>IF(Z215&gt;25000,IF(Z215&gt;30000,(30000-25000)*AS$5,(Z215-25000)*AS$5),0)</f>
        <v/>
      </c>
      <c r="AT215" s="463">
        <f>IF(Z215&gt;30000,(Z215-30000)*AT$5,0)</f>
        <v/>
      </c>
      <c r="AU215" s="463">
        <f>SUM(AO215:AT215)</f>
        <v/>
      </c>
      <c r="AV215" s="463">
        <f>AU215-AN215</f>
        <v/>
      </c>
      <c r="AW215" s="463" t="n"/>
      <c r="AX215" s="463">
        <f>Y215-AG215-AV215-AW215</f>
        <v/>
      </c>
      <c r="AY215" t="inlineStr">
        <is>
          <t>TM</t>
        </is>
      </c>
    </row>
    <row r="216" ht="16.5" customHeight="1" s="235">
      <c r="B216" s="460" t="n">
        <v>211</v>
      </c>
      <c r="C216" s="461" t="inlineStr">
        <is>
          <t>0125</t>
        </is>
      </c>
      <c r="D216" s="461" t="inlineStr">
        <is>
          <t>70051702588</t>
        </is>
      </c>
      <c r="E216" s="461" t="inlineStr">
        <is>
          <t>LUIS ORLANDO MARTIN  MAYONADA</t>
        </is>
      </c>
      <c r="F216" s="461" t="inlineStr">
        <is>
          <t>XV</t>
        </is>
      </c>
      <c r="G216" s="460" t="n">
        <v>97</v>
      </c>
      <c r="H216" s="460" t="n">
        <v>8195.360000000001</v>
      </c>
      <c r="I216" s="460" t="n">
        <v>193</v>
      </c>
      <c r="J216" s="460" t="n">
        <v>8796.43</v>
      </c>
      <c r="K216" s="460" t="n">
        <v>176</v>
      </c>
      <c r="L216" s="460" t="n">
        <v>7664.22</v>
      </c>
      <c r="M216" s="460" t="n">
        <v>8218.67</v>
      </c>
      <c r="N216" s="462" t="n">
        <v>4</v>
      </c>
      <c r="O216" s="462" t="n">
        <v>4</v>
      </c>
      <c r="P216" s="462" t="n">
        <v>4</v>
      </c>
      <c r="Q216" s="463" t="n">
        <v>4</v>
      </c>
      <c r="R216" s="463" t="n">
        <v>4</v>
      </c>
      <c r="S216" s="463">
        <f>M216*R216</f>
        <v/>
      </c>
      <c r="T216" s="463">
        <f>I3/K3</f>
        <v/>
      </c>
      <c r="U216" s="463" t="n">
        <v>152378.79</v>
      </c>
      <c r="X216" s="463" t="n">
        <v>7664.22</v>
      </c>
      <c r="Y216" s="463">
        <f>U216</f>
        <v/>
      </c>
      <c r="Z216" s="463">
        <f>X216+Y216</f>
        <v/>
      </c>
      <c r="AA216" s="463">
        <f>IF(X216&lt;=15000,X216*AA$5,15000*AA$5)</f>
        <v/>
      </c>
      <c r="AB216" s="463">
        <f>IF(X216&lt;=15000,0,(X216-15000)*AB$5)</f>
        <v/>
      </c>
      <c r="AC216" s="463">
        <f>SUM(AA216:AB216)</f>
        <v/>
      </c>
      <c r="AD216" s="463">
        <f>IF(Z216&lt;=15000,Z216*AD$5,15000*AD$5)</f>
        <v/>
      </c>
      <c r="AE216" s="463">
        <f>IF(Z216&lt;=15000,0,(Z216-15000)*AE$5)</f>
        <v/>
      </c>
      <c r="AF216" s="463">
        <f>SUM(AD216:AE216)</f>
        <v/>
      </c>
      <c r="AG216" s="463">
        <f>SUM(AF216-AC216)</f>
        <v/>
      </c>
      <c r="AH216" s="463">
        <f>IF(X216&gt;3260,IF(X216&gt;9510,(9510-3260)*AH$5,(X216-3260)*AH$5),0)</f>
        <v/>
      </c>
      <c r="AI216" s="463">
        <f>IF(X216&gt;9510,IF(X216&gt;15000,(15000-9510)*AI$5,(X216-9510)*AI$5),0)</f>
        <v/>
      </c>
      <c r="AJ216" s="463">
        <f>IF(X216&gt;15000,IF(X216&gt;20000,(20000-15000)*AJ$5,(X216-15000)*AJ$5),0)</f>
        <v/>
      </c>
      <c r="AK216" s="463">
        <f>IF(X216&gt;20000,IF(X216&gt;25000,(25000-20000)*AK$5,(X216-20000)*AK$5),0)</f>
        <v/>
      </c>
      <c r="AL216" s="463">
        <f>IF(X216&gt;25000,IF(X216&gt;30000,(30000-25000)*AL$5,(X216-25000)*AL$5),0)</f>
        <v/>
      </c>
      <c r="AM216" s="463">
        <f>IF(X216&gt;30000,(X216-30000)*AM$5,0)</f>
        <v/>
      </c>
      <c r="AN216" s="463">
        <f>SUM(AH216:AM216)</f>
        <v/>
      </c>
      <c r="AO216" s="463">
        <f>IF(Z216&gt;3260,IF(Z216&gt;9510,(9510-3260)*AO$5,(Z216-3260)*AO$5),0)</f>
        <v/>
      </c>
      <c r="AP216" s="463">
        <f>IF(Z216&gt;9510,IF(Z216&gt;15000,(15000-9510)*AP$5,(Z216-9510)*AP$5),0)</f>
        <v/>
      </c>
      <c r="AQ216" s="463">
        <f>IF(Z216&gt;15000,IF(Z216&gt;20000,(20000-15000)*AQ$5,(Z216-15000)*AQ$5),0)</f>
        <v/>
      </c>
      <c r="AR216" s="463">
        <f>IF(Z216&gt;20000,IF(Z216&gt;25000,(25000-20000)*AR$5,(Z216-20000)*AR$5),0)</f>
        <v/>
      </c>
      <c r="AS216" s="463">
        <f>IF(Z216&gt;25000,IF(Z216&gt;30000,(30000-25000)*AS$5,(Z216-25000)*AS$5),0)</f>
        <v/>
      </c>
      <c r="AT216" s="463">
        <f>IF(Z216&gt;30000,(Z216-30000)*AT$5,0)</f>
        <v/>
      </c>
      <c r="AU216" s="463">
        <f>SUM(AO216:AT216)</f>
        <v/>
      </c>
      <c r="AV216" s="463">
        <f>AU216-AN216</f>
        <v/>
      </c>
      <c r="AW216" s="463" t="n"/>
      <c r="AX216" s="463">
        <f>Y216-AG216-AV216-AW216</f>
        <v/>
      </c>
      <c r="AY216" t="inlineStr">
        <is>
          <t>TM</t>
        </is>
      </c>
    </row>
    <row r="217" ht="16.5" customHeight="1" s="235">
      <c r="B217" s="460" t="n">
        <v>212</v>
      </c>
      <c r="C217" s="461" t="inlineStr">
        <is>
          <t>03108</t>
        </is>
      </c>
      <c r="D217" s="461" t="inlineStr">
        <is>
          <t>02011872060</t>
        </is>
      </c>
      <c r="E217" s="461" t="inlineStr">
        <is>
          <t>LUIS ANGEL YERA PEREZ</t>
        </is>
      </c>
      <c r="F217" s="461" t="inlineStr">
        <is>
          <t>VI</t>
        </is>
      </c>
      <c r="G217" s="460" t="n">
        <v>192</v>
      </c>
      <c r="H217" s="460" t="n">
        <v>5943.34</v>
      </c>
      <c r="I217" s="460" t="n">
        <v>200</v>
      </c>
      <c r="J217" s="460" t="n">
        <v>6438.62</v>
      </c>
      <c r="K217" s="460" t="n">
        <v>180</v>
      </c>
      <c r="L217" s="460" t="n">
        <v>5571.88</v>
      </c>
      <c r="M217" s="460" t="n">
        <v>5984.61</v>
      </c>
      <c r="N217" s="462" t="n">
        <v>4</v>
      </c>
      <c r="O217" s="462" t="n">
        <v>4</v>
      </c>
      <c r="P217" s="462" t="n">
        <v>4</v>
      </c>
      <c r="Q217" s="463" t="n">
        <v>4</v>
      </c>
      <c r="R217" s="463" t="n">
        <v>4</v>
      </c>
      <c r="S217" s="463">
        <f>M217*R217</f>
        <v/>
      </c>
      <c r="T217" s="463">
        <f>I3/K3</f>
        <v/>
      </c>
      <c r="U217" s="463" t="n">
        <v>110958.12</v>
      </c>
      <c r="X217" s="463" t="n">
        <v>5571.88</v>
      </c>
      <c r="Y217" s="463">
        <f>U217</f>
        <v/>
      </c>
      <c r="Z217" s="463">
        <f>X217+Y217</f>
        <v/>
      </c>
      <c r="AA217" s="463">
        <f>IF(X217&lt;=15000,X217*AA$5,15000*AA$5)</f>
        <v/>
      </c>
      <c r="AB217" s="463">
        <f>IF(X217&lt;=15000,0,(X217-15000)*AB$5)</f>
        <v/>
      </c>
      <c r="AC217" s="463">
        <f>SUM(AA217:AB217)</f>
        <v/>
      </c>
      <c r="AD217" s="463">
        <f>IF(Z217&lt;=15000,Z217*AD$5,15000*AD$5)</f>
        <v/>
      </c>
      <c r="AE217" s="463">
        <f>IF(Z217&lt;=15000,0,(Z217-15000)*AE$5)</f>
        <v/>
      </c>
      <c r="AF217" s="463">
        <f>SUM(AD217:AE217)</f>
        <v/>
      </c>
      <c r="AG217" s="463">
        <f>SUM(AF217-AC217)</f>
        <v/>
      </c>
      <c r="AH217" s="463">
        <f>IF(X217&gt;3260,IF(X217&gt;9510,(9510-3260)*AH$5,(X217-3260)*AH$5),0)</f>
        <v/>
      </c>
      <c r="AI217" s="463">
        <f>IF(X217&gt;9510,IF(X217&gt;15000,(15000-9510)*AI$5,(X217-9510)*AI$5),0)</f>
        <v/>
      </c>
      <c r="AJ217" s="463">
        <f>IF(X217&gt;15000,IF(X217&gt;20000,(20000-15000)*AJ$5,(X217-15000)*AJ$5),0)</f>
        <v/>
      </c>
      <c r="AK217" s="463">
        <f>IF(X217&gt;20000,IF(X217&gt;25000,(25000-20000)*AK$5,(X217-20000)*AK$5),0)</f>
        <v/>
      </c>
      <c r="AL217" s="463">
        <f>IF(X217&gt;25000,IF(X217&gt;30000,(30000-25000)*AL$5,(X217-25000)*AL$5),0)</f>
        <v/>
      </c>
      <c r="AM217" s="463">
        <f>IF(X217&gt;30000,(X217-30000)*AM$5,0)</f>
        <v/>
      </c>
      <c r="AN217" s="463">
        <f>SUM(AH217:AM217)</f>
        <v/>
      </c>
      <c r="AO217" s="463">
        <f>IF(Z217&gt;3260,IF(Z217&gt;9510,(9510-3260)*AO$5,(Z217-3260)*AO$5),0)</f>
        <v/>
      </c>
      <c r="AP217" s="463">
        <f>IF(Z217&gt;9510,IF(Z217&gt;15000,(15000-9510)*AP$5,(Z217-9510)*AP$5),0)</f>
        <v/>
      </c>
      <c r="AQ217" s="463">
        <f>IF(Z217&gt;15000,IF(Z217&gt;20000,(20000-15000)*AQ$5,(Z217-15000)*AQ$5),0)</f>
        <v/>
      </c>
      <c r="AR217" s="463">
        <f>IF(Z217&gt;20000,IF(Z217&gt;25000,(25000-20000)*AR$5,(Z217-20000)*AR$5),0)</f>
        <v/>
      </c>
      <c r="AS217" s="463">
        <f>IF(Z217&gt;25000,IF(Z217&gt;30000,(30000-25000)*AS$5,(Z217-25000)*AS$5),0)</f>
        <v/>
      </c>
      <c r="AT217" s="463">
        <f>IF(Z217&gt;30000,(Z217-30000)*AT$5,0)</f>
        <v/>
      </c>
      <c r="AU217" s="463">
        <f>SUM(AO217:AT217)</f>
        <v/>
      </c>
      <c r="AV217" s="463">
        <f>AU217-AN217</f>
        <v/>
      </c>
      <c r="AW217" s="463" t="n"/>
      <c r="AX217" s="463">
        <f>Y217-AG217-AV217-AW217</f>
        <v/>
      </c>
      <c r="AY217" t="inlineStr">
        <is>
          <t>TM</t>
        </is>
      </c>
    </row>
    <row r="218" ht="16.5" customHeight="1" s="235">
      <c r="B218" s="460" t="n">
        <v>213</v>
      </c>
      <c r="C218" s="461" t="inlineStr">
        <is>
          <t>0026</t>
        </is>
      </c>
      <c r="D218" s="461" t="inlineStr">
        <is>
          <t>91100836209</t>
        </is>
      </c>
      <c r="E218" s="461" t="inlineStr">
        <is>
          <t>MAIKEL YUDIANNY  JIMÉNEZ  PÉREZ</t>
        </is>
      </c>
      <c r="F218" s="461" t="inlineStr">
        <is>
          <t>III</t>
        </is>
      </c>
      <c r="G218" s="460" t="n">
        <v>0</v>
      </c>
      <c r="H218" s="460" t="n">
        <v>0</v>
      </c>
      <c r="I218" s="460" t="n">
        <v>172</v>
      </c>
      <c r="J218" s="460" t="n">
        <v>4241.34</v>
      </c>
      <c r="K218" s="460" t="n">
        <v>180</v>
      </c>
      <c r="L218" s="460" t="n">
        <v>4438.61</v>
      </c>
      <c r="M218" s="460" t="n">
        <v>2893.32</v>
      </c>
      <c r="N218" s="462" t="n">
        <v>0</v>
      </c>
      <c r="O218" s="462" t="n">
        <v>4</v>
      </c>
      <c r="P218" s="462" t="n">
        <v>4</v>
      </c>
      <c r="Q218" s="463" t="n">
        <v>4</v>
      </c>
      <c r="R218" s="463" t="n">
        <v>4</v>
      </c>
      <c r="S218" s="463">
        <f>M218*R218</f>
        <v/>
      </c>
      <c r="T218" s="463">
        <f>I3/K3</f>
        <v/>
      </c>
      <c r="U218" s="463" t="n">
        <v>53643.73</v>
      </c>
      <c r="X218" s="463" t="n">
        <v>4438.61</v>
      </c>
      <c r="Y218" s="463">
        <f>U218</f>
        <v/>
      </c>
      <c r="Z218" s="463">
        <f>X218+Y218</f>
        <v/>
      </c>
      <c r="AA218" s="463">
        <f>IF(X218&lt;=15000,X218*AA$5,15000*AA$5)</f>
        <v/>
      </c>
      <c r="AB218" s="463">
        <f>IF(X218&lt;=15000,0,(X218-15000)*AB$5)</f>
        <v/>
      </c>
      <c r="AC218" s="463">
        <f>SUM(AA218:AB218)</f>
        <v/>
      </c>
      <c r="AD218" s="463">
        <f>IF(Z218&lt;=15000,Z218*AD$5,15000*AD$5)</f>
        <v/>
      </c>
      <c r="AE218" s="463">
        <f>IF(Z218&lt;=15000,0,(Z218-15000)*AE$5)</f>
        <v/>
      </c>
      <c r="AF218" s="463">
        <f>SUM(AD218:AE218)</f>
        <v/>
      </c>
      <c r="AG218" s="463">
        <f>SUM(AF218-AC218)</f>
        <v/>
      </c>
      <c r="AH218" s="463">
        <f>IF(X218&gt;3260,IF(X218&gt;9510,(9510-3260)*AH$5,(X218-3260)*AH$5),0)</f>
        <v/>
      </c>
      <c r="AI218" s="463">
        <f>IF(X218&gt;9510,IF(X218&gt;15000,(15000-9510)*AI$5,(X218-9510)*AI$5),0)</f>
        <v/>
      </c>
      <c r="AJ218" s="463">
        <f>IF(X218&gt;15000,IF(X218&gt;20000,(20000-15000)*AJ$5,(X218-15000)*AJ$5),0)</f>
        <v/>
      </c>
      <c r="AK218" s="463">
        <f>IF(X218&gt;20000,IF(X218&gt;25000,(25000-20000)*AK$5,(X218-20000)*AK$5),0)</f>
        <v/>
      </c>
      <c r="AL218" s="463">
        <f>IF(X218&gt;25000,IF(X218&gt;30000,(30000-25000)*AL$5,(X218-25000)*AL$5),0)</f>
        <v/>
      </c>
      <c r="AM218" s="463">
        <f>IF(X218&gt;30000,(X218-30000)*AM$5,0)</f>
        <v/>
      </c>
      <c r="AN218" s="463">
        <f>SUM(AH218:AM218)</f>
        <v/>
      </c>
      <c r="AO218" s="463">
        <f>IF(Z218&gt;3260,IF(Z218&gt;9510,(9510-3260)*AO$5,(Z218-3260)*AO$5),0)</f>
        <v/>
      </c>
      <c r="AP218" s="463">
        <f>IF(Z218&gt;9510,IF(Z218&gt;15000,(15000-9510)*AP$5,(Z218-9510)*AP$5),0)</f>
        <v/>
      </c>
      <c r="AQ218" s="463">
        <f>IF(Z218&gt;15000,IF(Z218&gt;20000,(20000-15000)*AQ$5,(Z218-15000)*AQ$5),0)</f>
        <v/>
      </c>
      <c r="AR218" s="463">
        <f>IF(Z218&gt;20000,IF(Z218&gt;25000,(25000-20000)*AR$5,(Z218-20000)*AR$5),0)</f>
        <v/>
      </c>
      <c r="AS218" s="463">
        <f>IF(Z218&gt;25000,IF(Z218&gt;30000,(30000-25000)*AS$5,(Z218-25000)*AS$5),0)</f>
        <v/>
      </c>
      <c r="AT218" s="463">
        <f>IF(Z218&gt;30000,(Z218-30000)*AT$5,0)</f>
        <v/>
      </c>
      <c r="AU218" s="463">
        <f>SUM(AO218:AT218)</f>
        <v/>
      </c>
      <c r="AV218" s="463">
        <f>AU218-AN218</f>
        <v/>
      </c>
      <c r="AW218" s="463" t="n"/>
      <c r="AX218" s="463">
        <f>Y218-AG218-AV218-AW218</f>
        <v/>
      </c>
      <c r="AY218" t="inlineStr">
        <is>
          <t>TM</t>
        </is>
      </c>
    </row>
    <row r="219" ht="16.5" customHeight="1" s="235">
      <c r="B219" s="460" t="n">
        <v>214</v>
      </c>
      <c r="C219" s="461" t="inlineStr">
        <is>
          <t>0006</t>
        </is>
      </c>
      <c r="D219" s="461" t="inlineStr">
        <is>
          <t>60110319785</t>
        </is>
      </c>
      <c r="E219" s="461" t="inlineStr">
        <is>
          <t>ALFONSO COLINA  HURTADO</t>
        </is>
      </c>
      <c r="F219" s="461" t="inlineStr">
        <is>
          <t>II</t>
        </is>
      </c>
      <c r="G219" s="460" t="n">
        <v>157</v>
      </c>
      <c r="H219" s="460" t="n">
        <v>4481.47</v>
      </c>
      <c r="I219" s="460" t="n">
        <v>200</v>
      </c>
      <c r="J219" s="460" t="n">
        <v>5084.38</v>
      </c>
      <c r="K219" s="460" t="n">
        <v>195.25</v>
      </c>
      <c r="L219" s="460" t="n">
        <v>4675.3</v>
      </c>
      <c r="M219" s="460" t="n">
        <v>4747.05</v>
      </c>
      <c r="N219" s="462" t="n">
        <v>4</v>
      </c>
      <c r="O219" s="462" t="n">
        <v>4</v>
      </c>
      <c r="P219" s="462" t="n">
        <v>4</v>
      </c>
      <c r="Q219" s="463" t="n">
        <v>4</v>
      </c>
      <c r="R219" s="463" t="n">
        <v>4</v>
      </c>
      <c r="S219" s="463">
        <f>M219*R219</f>
        <v/>
      </c>
      <c r="T219" s="463">
        <f>I3/K3</f>
        <v/>
      </c>
      <c r="U219" s="463" t="n">
        <v>88012.99000000001</v>
      </c>
      <c r="X219" s="463" t="n">
        <v>4675.3</v>
      </c>
      <c r="Y219" s="463">
        <f>U219</f>
        <v/>
      </c>
      <c r="Z219" s="463">
        <f>X219+Y219</f>
        <v/>
      </c>
      <c r="AA219" s="463">
        <f>IF(X219&lt;=15000,X219*AA$5,15000*AA$5)</f>
        <v/>
      </c>
      <c r="AB219" s="463">
        <f>IF(X219&lt;=15000,0,(X219-15000)*AB$5)</f>
        <v/>
      </c>
      <c r="AC219" s="463">
        <f>SUM(AA219:AB219)</f>
        <v/>
      </c>
      <c r="AD219" s="463">
        <f>IF(Z219&lt;=15000,Z219*AD$5,15000*AD$5)</f>
        <v/>
      </c>
      <c r="AE219" s="463">
        <f>IF(Z219&lt;=15000,0,(Z219-15000)*AE$5)</f>
        <v/>
      </c>
      <c r="AF219" s="463">
        <f>SUM(AD219:AE219)</f>
        <v/>
      </c>
      <c r="AG219" s="463">
        <f>SUM(AF219-AC219)</f>
        <v/>
      </c>
      <c r="AH219" s="463">
        <f>IF(X219&gt;3260,IF(X219&gt;9510,(9510-3260)*AH$5,(X219-3260)*AH$5),0)</f>
        <v/>
      </c>
      <c r="AI219" s="463">
        <f>IF(X219&gt;9510,IF(X219&gt;15000,(15000-9510)*AI$5,(X219-9510)*AI$5),0)</f>
        <v/>
      </c>
      <c r="AJ219" s="463">
        <f>IF(X219&gt;15000,IF(X219&gt;20000,(20000-15000)*AJ$5,(X219-15000)*AJ$5),0)</f>
        <v/>
      </c>
      <c r="AK219" s="463">
        <f>IF(X219&gt;20000,IF(X219&gt;25000,(25000-20000)*AK$5,(X219-20000)*AK$5),0)</f>
        <v/>
      </c>
      <c r="AL219" s="463">
        <f>IF(X219&gt;25000,IF(X219&gt;30000,(30000-25000)*AL$5,(X219-25000)*AL$5),0)</f>
        <v/>
      </c>
      <c r="AM219" s="463">
        <f>IF(X219&gt;30000,(X219-30000)*AM$5,0)</f>
        <v/>
      </c>
      <c r="AN219" s="463">
        <f>SUM(AH219:AM219)</f>
        <v/>
      </c>
      <c r="AO219" s="463">
        <f>IF(Z219&gt;3260,IF(Z219&gt;9510,(9510-3260)*AO$5,(Z219-3260)*AO$5),0)</f>
        <v/>
      </c>
      <c r="AP219" s="463">
        <f>IF(Z219&gt;9510,IF(Z219&gt;15000,(15000-9510)*AP$5,(Z219-9510)*AP$5),0)</f>
        <v/>
      </c>
      <c r="AQ219" s="463">
        <f>IF(Z219&gt;15000,IF(Z219&gt;20000,(20000-15000)*AQ$5,(Z219-15000)*AQ$5),0)</f>
        <v/>
      </c>
      <c r="AR219" s="463">
        <f>IF(Z219&gt;20000,IF(Z219&gt;25000,(25000-20000)*AR$5,(Z219-20000)*AR$5),0)</f>
        <v/>
      </c>
      <c r="AS219" s="463">
        <f>IF(Z219&gt;25000,IF(Z219&gt;30000,(30000-25000)*AS$5,(Z219-25000)*AS$5),0)</f>
        <v/>
      </c>
      <c r="AT219" s="463">
        <f>IF(Z219&gt;30000,(Z219-30000)*AT$5,0)</f>
        <v/>
      </c>
      <c r="AU219" s="463">
        <f>SUM(AO219:AT219)</f>
        <v/>
      </c>
      <c r="AV219" s="463">
        <f>AU219-AN219</f>
        <v/>
      </c>
      <c r="AW219" s="463" t="n"/>
      <c r="AX219" s="463">
        <f>Y219-AG219-AV219-AW219</f>
        <v/>
      </c>
      <c r="AY219" t="inlineStr">
        <is>
          <t>TM</t>
        </is>
      </c>
    </row>
    <row r="220" ht="16.5" customHeight="1" s="235">
      <c r="B220" s="460" t="n">
        <v>215</v>
      </c>
      <c r="C220" s="461" t="inlineStr">
        <is>
          <t>0384</t>
        </is>
      </c>
      <c r="D220" s="461" t="inlineStr">
        <is>
          <t>70021206560</t>
        </is>
      </c>
      <c r="E220" s="461" t="inlineStr">
        <is>
          <t>JESUS RAFAEL  DELGADO GESSA</t>
        </is>
      </c>
      <c r="F220" s="461" t="inlineStr">
        <is>
          <t>IV</t>
        </is>
      </c>
      <c r="G220" s="460" t="n">
        <v>191.25</v>
      </c>
      <c r="H220" s="460" t="n">
        <v>5133.14</v>
      </c>
      <c r="I220" s="460" t="n">
        <v>140.25</v>
      </c>
      <c r="J220" s="460" t="n">
        <v>5520.1</v>
      </c>
      <c r="K220" s="460" t="n">
        <v>204</v>
      </c>
      <c r="L220" s="460" t="n">
        <v>5475.35</v>
      </c>
      <c r="M220" s="460" t="n">
        <v>5376.2</v>
      </c>
      <c r="N220" s="462" t="n">
        <v>4</v>
      </c>
      <c r="O220" s="462" t="n">
        <v>4</v>
      </c>
      <c r="P220" s="462" t="n">
        <v>4</v>
      </c>
      <c r="Q220" s="463" t="n">
        <v>4</v>
      </c>
      <c r="R220" s="463" t="n">
        <v>4</v>
      </c>
      <c r="S220" s="463">
        <f>M220*R220</f>
        <v/>
      </c>
      <c r="T220" s="463">
        <f>I3/K3</f>
        <v/>
      </c>
      <c r="U220" s="463" t="n">
        <v>99677.73</v>
      </c>
      <c r="X220" s="463" t="n">
        <v>5475.35</v>
      </c>
      <c r="Y220" s="463">
        <f>U220</f>
        <v/>
      </c>
      <c r="Z220" s="463">
        <f>X220+Y220</f>
        <v/>
      </c>
      <c r="AA220" s="463">
        <f>IF(X220&lt;=15000,X220*AA$5,15000*AA$5)</f>
        <v/>
      </c>
      <c r="AB220" s="463">
        <f>IF(X220&lt;=15000,0,(X220-15000)*AB$5)</f>
        <v/>
      </c>
      <c r="AC220" s="463">
        <f>SUM(AA220:AB220)</f>
        <v/>
      </c>
      <c r="AD220" s="463">
        <f>IF(Z220&lt;=15000,Z220*AD$5,15000*AD$5)</f>
        <v/>
      </c>
      <c r="AE220" s="463">
        <f>IF(Z220&lt;=15000,0,(Z220-15000)*AE$5)</f>
        <v/>
      </c>
      <c r="AF220" s="463">
        <f>SUM(AD220:AE220)</f>
        <v/>
      </c>
      <c r="AG220" s="463">
        <f>SUM(AF220-AC220)</f>
        <v/>
      </c>
      <c r="AH220" s="463">
        <f>IF(X220&gt;3260,IF(X220&gt;9510,(9510-3260)*AH$5,(X220-3260)*AH$5),0)</f>
        <v/>
      </c>
      <c r="AI220" s="463">
        <f>IF(X220&gt;9510,IF(X220&gt;15000,(15000-9510)*AI$5,(X220-9510)*AI$5),0)</f>
        <v/>
      </c>
      <c r="AJ220" s="463">
        <f>IF(X220&gt;15000,IF(X220&gt;20000,(20000-15000)*AJ$5,(X220-15000)*AJ$5),0)</f>
        <v/>
      </c>
      <c r="AK220" s="463">
        <f>IF(X220&gt;20000,IF(X220&gt;25000,(25000-20000)*AK$5,(X220-20000)*AK$5),0)</f>
        <v/>
      </c>
      <c r="AL220" s="463">
        <f>IF(X220&gt;25000,IF(X220&gt;30000,(30000-25000)*AL$5,(X220-25000)*AL$5),0)</f>
        <v/>
      </c>
      <c r="AM220" s="463">
        <f>IF(X220&gt;30000,(X220-30000)*AM$5,0)</f>
        <v/>
      </c>
      <c r="AN220" s="463">
        <f>SUM(AH220:AM220)</f>
        <v/>
      </c>
      <c r="AO220" s="463">
        <f>IF(Z220&gt;3260,IF(Z220&gt;9510,(9510-3260)*AO$5,(Z220-3260)*AO$5),0)</f>
        <v/>
      </c>
      <c r="AP220" s="463">
        <f>IF(Z220&gt;9510,IF(Z220&gt;15000,(15000-9510)*AP$5,(Z220-9510)*AP$5),0)</f>
        <v/>
      </c>
      <c r="AQ220" s="463">
        <f>IF(Z220&gt;15000,IF(Z220&gt;20000,(20000-15000)*AQ$5,(Z220-15000)*AQ$5),0)</f>
        <v/>
      </c>
      <c r="AR220" s="463">
        <f>IF(Z220&gt;20000,IF(Z220&gt;25000,(25000-20000)*AR$5,(Z220-20000)*AR$5),0)</f>
        <v/>
      </c>
      <c r="AS220" s="463">
        <f>IF(Z220&gt;25000,IF(Z220&gt;30000,(30000-25000)*AS$5,(Z220-25000)*AS$5),0)</f>
        <v/>
      </c>
      <c r="AT220" s="463">
        <f>IF(Z220&gt;30000,(Z220-30000)*AT$5,0)</f>
        <v/>
      </c>
      <c r="AU220" s="463">
        <f>SUM(AO220:AT220)</f>
        <v/>
      </c>
      <c r="AV220" s="463">
        <f>AU220-AN220</f>
        <v/>
      </c>
      <c r="AW220" s="463" t="n"/>
      <c r="AX220" s="463">
        <f>Y220-AG220-AV220-AW220</f>
        <v/>
      </c>
      <c r="AY220" t="inlineStr">
        <is>
          <t>TM</t>
        </is>
      </c>
    </row>
    <row r="221" ht="16.5" customHeight="1" s="235">
      <c r="B221" s="460" t="n">
        <v>216</v>
      </c>
      <c r="C221" s="461" t="inlineStr">
        <is>
          <t>0165</t>
        </is>
      </c>
      <c r="D221" s="461" t="inlineStr">
        <is>
          <t>73112204169</t>
        </is>
      </c>
      <c r="E221" s="461" t="inlineStr">
        <is>
          <t>ROLANDO GÓMEZ  SERRANO</t>
        </is>
      </c>
      <c r="F221" s="461" t="inlineStr">
        <is>
          <t>IV</t>
        </is>
      </c>
      <c r="G221" s="460" t="n">
        <v>153</v>
      </c>
      <c r="H221" s="460" t="n">
        <v>5131.63</v>
      </c>
      <c r="I221" s="460" t="n">
        <v>204</v>
      </c>
      <c r="J221" s="460" t="n">
        <v>5475.35</v>
      </c>
      <c r="K221" s="460" t="n">
        <v>178.5</v>
      </c>
      <c r="L221" s="460" t="n">
        <v>4790.93</v>
      </c>
      <c r="M221" s="460" t="n">
        <v>5132.64</v>
      </c>
      <c r="N221" s="462" t="n">
        <v>4</v>
      </c>
      <c r="O221" s="462" t="n">
        <v>4</v>
      </c>
      <c r="P221" s="462" t="n">
        <v>4</v>
      </c>
      <c r="Q221" s="463" t="n">
        <v>4</v>
      </c>
      <c r="R221" s="463" t="n">
        <v>4</v>
      </c>
      <c r="S221" s="463">
        <f>M221*R221</f>
        <v/>
      </c>
      <c r="T221" s="463">
        <f>I3/K3</f>
        <v/>
      </c>
      <c r="U221" s="463" t="n">
        <v>95161.99000000001</v>
      </c>
      <c r="X221" s="463" t="n">
        <v>4790.93</v>
      </c>
      <c r="Y221" s="463">
        <f>U221</f>
        <v/>
      </c>
      <c r="Z221" s="463">
        <f>X221+Y221</f>
        <v/>
      </c>
      <c r="AA221" s="463">
        <f>IF(X221&lt;=15000,X221*AA$5,15000*AA$5)</f>
        <v/>
      </c>
      <c r="AB221" s="463">
        <f>IF(X221&lt;=15000,0,(X221-15000)*AB$5)</f>
        <v/>
      </c>
      <c r="AC221" s="463">
        <f>SUM(AA221:AB221)</f>
        <v/>
      </c>
      <c r="AD221" s="463">
        <f>IF(Z221&lt;=15000,Z221*AD$5,15000*AD$5)</f>
        <v/>
      </c>
      <c r="AE221" s="463">
        <f>IF(Z221&lt;=15000,0,(Z221-15000)*AE$5)</f>
        <v/>
      </c>
      <c r="AF221" s="463">
        <f>SUM(AD221:AE221)</f>
        <v/>
      </c>
      <c r="AG221" s="463">
        <f>SUM(AF221-AC221)</f>
        <v/>
      </c>
      <c r="AH221" s="463">
        <f>IF(X221&gt;3260,IF(X221&gt;9510,(9510-3260)*AH$5,(X221-3260)*AH$5),0)</f>
        <v/>
      </c>
      <c r="AI221" s="463">
        <f>IF(X221&gt;9510,IF(X221&gt;15000,(15000-9510)*AI$5,(X221-9510)*AI$5),0)</f>
        <v/>
      </c>
      <c r="AJ221" s="463">
        <f>IF(X221&gt;15000,IF(X221&gt;20000,(20000-15000)*AJ$5,(X221-15000)*AJ$5),0)</f>
        <v/>
      </c>
      <c r="AK221" s="463">
        <f>IF(X221&gt;20000,IF(X221&gt;25000,(25000-20000)*AK$5,(X221-20000)*AK$5),0)</f>
        <v/>
      </c>
      <c r="AL221" s="463">
        <f>IF(X221&gt;25000,IF(X221&gt;30000,(30000-25000)*AL$5,(X221-25000)*AL$5),0)</f>
        <v/>
      </c>
      <c r="AM221" s="463">
        <f>IF(X221&gt;30000,(X221-30000)*AM$5,0)</f>
        <v/>
      </c>
      <c r="AN221" s="463">
        <f>SUM(AH221:AM221)</f>
        <v/>
      </c>
      <c r="AO221" s="463">
        <f>IF(Z221&gt;3260,IF(Z221&gt;9510,(9510-3260)*AO$5,(Z221-3260)*AO$5),0)</f>
        <v/>
      </c>
      <c r="AP221" s="463">
        <f>IF(Z221&gt;9510,IF(Z221&gt;15000,(15000-9510)*AP$5,(Z221-9510)*AP$5),0)</f>
        <v/>
      </c>
      <c r="AQ221" s="463">
        <f>IF(Z221&gt;15000,IF(Z221&gt;20000,(20000-15000)*AQ$5,(Z221-15000)*AQ$5),0)</f>
        <v/>
      </c>
      <c r="AR221" s="463">
        <f>IF(Z221&gt;20000,IF(Z221&gt;25000,(25000-20000)*AR$5,(Z221-20000)*AR$5),0)</f>
        <v/>
      </c>
      <c r="AS221" s="463">
        <f>IF(Z221&gt;25000,IF(Z221&gt;30000,(30000-25000)*AS$5,(Z221-25000)*AS$5),0)</f>
        <v/>
      </c>
      <c r="AT221" s="463">
        <f>IF(Z221&gt;30000,(Z221-30000)*AT$5,0)</f>
        <v/>
      </c>
      <c r="AU221" s="463">
        <f>SUM(AO221:AT221)</f>
        <v/>
      </c>
      <c r="AV221" s="463">
        <f>AU221-AN221</f>
        <v/>
      </c>
      <c r="AW221" s="463" t="n"/>
      <c r="AX221" s="463">
        <f>Y221-AG221-AV221-AW221</f>
        <v/>
      </c>
      <c r="AY221" t="inlineStr">
        <is>
          <t>TM</t>
        </is>
      </c>
    </row>
    <row r="222" ht="16.5" customHeight="1" s="235">
      <c r="B222" s="460" t="n">
        <v>217</v>
      </c>
      <c r="C222" s="461" t="inlineStr">
        <is>
          <t>03128</t>
        </is>
      </c>
      <c r="D222" s="461" t="inlineStr">
        <is>
          <t>74040127747</t>
        </is>
      </c>
      <c r="E222" s="461" t="inlineStr">
        <is>
          <t>ADEL  FERNANDEZ GONZALEZ</t>
        </is>
      </c>
      <c r="F222" s="461" t="inlineStr">
        <is>
          <t>II</t>
        </is>
      </c>
      <c r="G222" s="460" t="n">
        <v>200</v>
      </c>
      <c r="H222" s="460" t="n">
        <v>4790.05</v>
      </c>
      <c r="I222" s="460" t="n">
        <v>118.75</v>
      </c>
      <c r="J222" s="460" t="n">
        <v>4287.16</v>
      </c>
      <c r="K222" s="460" t="n">
        <v>187.25</v>
      </c>
      <c r="L222" s="460" t="n">
        <v>4484.72</v>
      </c>
      <c r="M222" s="460" t="n">
        <v>4520.64</v>
      </c>
      <c r="N222" s="462" t="n">
        <v>4</v>
      </c>
      <c r="O222" s="462" t="n">
        <v>4</v>
      </c>
      <c r="P222" s="462" t="n">
        <v>4</v>
      </c>
      <c r="Q222" s="463" t="n">
        <v>4</v>
      </c>
      <c r="R222" s="463" t="n">
        <v>4</v>
      </c>
      <c r="S222" s="463">
        <f>M222*R222</f>
        <v/>
      </c>
      <c r="T222" s="463">
        <f>I3/K3</f>
        <v/>
      </c>
      <c r="U222" s="463" t="n">
        <v>83815.28</v>
      </c>
      <c r="X222" s="463" t="n">
        <v>4484.72</v>
      </c>
      <c r="Y222" s="463">
        <f>U222</f>
        <v/>
      </c>
      <c r="Z222" s="463">
        <f>X222+Y222</f>
        <v/>
      </c>
      <c r="AA222" s="463">
        <f>IF(X222&lt;=15000,X222*AA$5,15000*AA$5)</f>
        <v/>
      </c>
      <c r="AB222" s="463">
        <f>IF(X222&lt;=15000,0,(X222-15000)*AB$5)</f>
        <v/>
      </c>
      <c r="AC222" s="463">
        <f>SUM(AA222:AB222)</f>
        <v/>
      </c>
      <c r="AD222" s="463">
        <f>IF(Z222&lt;=15000,Z222*AD$5,15000*AD$5)</f>
        <v/>
      </c>
      <c r="AE222" s="463">
        <f>IF(Z222&lt;=15000,0,(Z222-15000)*AE$5)</f>
        <v/>
      </c>
      <c r="AF222" s="463">
        <f>SUM(AD222:AE222)</f>
        <v/>
      </c>
      <c r="AG222" s="463">
        <f>SUM(AF222-AC222)</f>
        <v/>
      </c>
      <c r="AH222" s="463">
        <f>IF(X222&gt;3260,IF(X222&gt;9510,(9510-3260)*AH$5,(X222-3260)*AH$5),0)</f>
        <v/>
      </c>
      <c r="AI222" s="463">
        <f>IF(X222&gt;9510,IF(X222&gt;15000,(15000-9510)*AI$5,(X222-9510)*AI$5),0)</f>
        <v/>
      </c>
      <c r="AJ222" s="463">
        <f>IF(X222&gt;15000,IF(X222&gt;20000,(20000-15000)*AJ$5,(X222-15000)*AJ$5),0)</f>
        <v/>
      </c>
      <c r="AK222" s="463">
        <f>IF(X222&gt;20000,IF(X222&gt;25000,(25000-20000)*AK$5,(X222-20000)*AK$5),0)</f>
        <v/>
      </c>
      <c r="AL222" s="463">
        <f>IF(X222&gt;25000,IF(X222&gt;30000,(30000-25000)*AL$5,(X222-25000)*AL$5),0)</f>
        <v/>
      </c>
      <c r="AM222" s="463">
        <f>IF(X222&gt;30000,(X222-30000)*AM$5,0)</f>
        <v/>
      </c>
      <c r="AN222" s="463">
        <f>SUM(AH222:AM222)</f>
        <v/>
      </c>
      <c r="AO222" s="463">
        <f>IF(Z222&gt;3260,IF(Z222&gt;9510,(9510-3260)*AO$5,(Z222-3260)*AO$5),0)</f>
        <v/>
      </c>
      <c r="AP222" s="463">
        <f>IF(Z222&gt;9510,IF(Z222&gt;15000,(15000-9510)*AP$5,(Z222-9510)*AP$5),0)</f>
        <v/>
      </c>
      <c r="AQ222" s="463">
        <f>IF(Z222&gt;15000,IF(Z222&gt;20000,(20000-15000)*AQ$5,(Z222-15000)*AQ$5),0)</f>
        <v/>
      </c>
      <c r="AR222" s="463">
        <f>IF(Z222&gt;20000,IF(Z222&gt;25000,(25000-20000)*AR$5,(Z222-20000)*AR$5),0)</f>
        <v/>
      </c>
      <c r="AS222" s="463">
        <f>IF(Z222&gt;25000,IF(Z222&gt;30000,(30000-25000)*AS$5,(Z222-25000)*AS$5),0)</f>
        <v/>
      </c>
      <c r="AT222" s="463">
        <f>IF(Z222&gt;30000,(Z222-30000)*AT$5,0)</f>
        <v/>
      </c>
      <c r="AU222" s="463">
        <f>SUM(AO222:AT222)</f>
        <v/>
      </c>
      <c r="AV222" s="463">
        <f>AU222-AN222</f>
        <v/>
      </c>
      <c r="AW222" s="463" t="n"/>
      <c r="AX222" s="463">
        <f>Y222-AG222-AV222-AW222</f>
        <v/>
      </c>
      <c r="AY222" t="inlineStr">
        <is>
          <t>TM</t>
        </is>
      </c>
    </row>
    <row r="223" ht="16.5" customHeight="1" s="235">
      <c r="B223" s="460" t="n">
        <v>218</v>
      </c>
      <c r="C223" s="461" t="inlineStr">
        <is>
          <t>03110</t>
        </is>
      </c>
      <c r="D223" s="461" t="inlineStr">
        <is>
          <t>78090919514</t>
        </is>
      </c>
      <c r="E223" s="461" t="inlineStr">
        <is>
          <t>ALYS GARCÍA  HERNÁNDEZ</t>
        </is>
      </c>
      <c r="F223" s="461" t="inlineStr">
        <is>
          <t>XV</t>
        </is>
      </c>
      <c r="G223" s="460" t="n">
        <v>132</v>
      </c>
      <c r="H223" s="460" t="n">
        <v>9583.9</v>
      </c>
      <c r="I223" s="460" t="n">
        <v>115</v>
      </c>
      <c r="J223" s="460" t="n">
        <v>5007.87</v>
      </c>
      <c r="K223" s="460" t="n">
        <v>0</v>
      </c>
      <c r="L223" s="460" t="n">
        <v>0</v>
      </c>
      <c r="M223" s="460" t="n">
        <v>4863.92</v>
      </c>
      <c r="N223" s="462" t="n">
        <v>3</v>
      </c>
      <c r="O223" s="462" t="n">
        <v>4</v>
      </c>
      <c r="P223" s="462" t="n">
        <v>0</v>
      </c>
      <c r="Q223" s="463" t="n">
        <v>3.5</v>
      </c>
      <c r="R223" s="463" t="n">
        <v>3.5</v>
      </c>
      <c r="S223" s="463">
        <f>M223*R223</f>
        <v/>
      </c>
      <c r="T223" s="463">
        <f>I3/K3</f>
        <v/>
      </c>
      <c r="U223" s="463" t="n">
        <v>78907.39999999999</v>
      </c>
      <c r="X223" s="463" t="n">
        <v>0</v>
      </c>
      <c r="Y223" s="463">
        <f>U223</f>
        <v/>
      </c>
      <c r="Z223" s="463">
        <f>X223+Y223</f>
        <v/>
      </c>
      <c r="AA223" s="463">
        <f>IF(X223&lt;=15000,X223*AA$5,15000*AA$5)</f>
        <v/>
      </c>
      <c r="AB223" s="463">
        <f>IF(X223&lt;=15000,0,(X223-15000)*AB$5)</f>
        <v/>
      </c>
      <c r="AC223" s="463">
        <f>SUM(AA223:AB223)</f>
        <v/>
      </c>
      <c r="AD223" s="463">
        <f>IF(Z223&lt;=15000,Z223*AD$5,15000*AD$5)</f>
        <v/>
      </c>
      <c r="AE223" s="463">
        <f>IF(Z223&lt;=15000,0,(Z223-15000)*AE$5)</f>
        <v/>
      </c>
      <c r="AF223" s="463">
        <f>SUM(AD223:AE223)</f>
        <v/>
      </c>
      <c r="AG223" s="463">
        <f>SUM(AF223-AC223)</f>
        <v/>
      </c>
      <c r="AH223" s="463">
        <f>IF(X223&gt;3260,IF(X223&gt;9510,(9510-3260)*AH$5,(X223-3260)*AH$5),0)</f>
        <v/>
      </c>
      <c r="AI223" s="463">
        <f>IF(X223&gt;9510,IF(X223&gt;15000,(15000-9510)*AI$5,(X223-9510)*AI$5),0)</f>
        <v/>
      </c>
      <c r="AJ223" s="463">
        <f>IF(X223&gt;15000,IF(X223&gt;20000,(20000-15000)*AJ$5,(X223-15000)*AJ$5),0)</f>
        <v/>
      </c>
      <c r="AK223" s="463">
        <f>IF(X223&gt;20000,IF(X223&gt;25000,(25000-20000)*AK$5,(X223-20000)*AK$5),0)</f>
        <v/>
      </c>
      <c r="AL223" s="463">
        <f>IF(X223&gt;25000,IF(X223&gt;30000,(30000-25000)*AL$5,(X223-25000)*AL$5),0)</f>
        <v/>
      </c>
      <c r="AM223" s="463">
        <f>IF(X223&gt;30000,(X223-30000)*AM$5,0)</f>
        <v/>
      </c>
      <c r="AN223" s="463">
        <f>SUM(AH223:AM223)</f>
        <v/>
      </c>
      <c r="AO223" s="463">
        <f>IF(Z223&gt;3260,IF(Z223&gt;9510,(9510-3260)*AO$5,(Z223-3260)*AO$5),0)</f>
        <v/>
      </c>
      <c r="AP223" s="463">
        <f>IF(Z223&gt;9510,IF(Z223&gt;15000,(15000-9510)*AP$5,(Z223-9510)*AP$5),0)</f>
        <v/>
      </c>
      <c r="AQ223" s="463">
        <f>IF(Z223&gt;15000,IF(Z223&gt;20000,(20000-15000)*AQ$5,(Z223-15000)*AQ$5),0)</f>
        <v/>
      </c>
      <c r="AR223" s="463">
        <f>IF(Z223&gt;20000,IF(Z223&gt;25000,(25000-20000)*AR$5,(Z223-20000)*AR$5),0)</f>
        <v/>
      </c>
      <c r="AS223" s="463">
        <f>IF(Z223&gt;25000,IF(Z223&gt;30000,(30000-25000)*AS$5,(Z223-25000)*AS$5),0)</f>
        <v/>
      </c>
      <c r="AT223" s="463">
        <f>IF(Z223&gt;30000,(Z223-30000)*AT$5,0)</f>
        <v/>
      </c>
      <c r="AU223" s="463">
        <f>SUM(AO223:AT223)</f>
        <v/>
      </c>
      <c r="AV223" s="463">
        <f>AU223-AN223</f>
        <v/>
      </c>
      <c r="AW223" s="463" t="n"/>
      <c r="AX223" s="463">
        <f>Y223-AG223-AV223-AW223</f>
        <v/>
      </c>
      <c r="AY223" t="inlineStr">
        <is>
          <t>TM</t>
        </is>
      </c>
    </row>
    <row r="224" ht="16.5" customHeight="1" s="235">
      <c r="B224" s="460" t="n">
        <v>219</v>
      </c>
      <c r="C224" s="461" t="inlineStr">
        <is>
          <t>0208</t>
        </is>
      </c>
      <c r="D224" s="461" t="inlineStr">
        <is>
          <t>68100305647</t>
        </is>
      </c>
      <c r="E224" s="461" t="inlineStr">
        <is>
          <t>MARTINIANO HERNÁNDEZ  BARCELÓ</t>
        </is>
      </c>
      <c r="F224" s="461" t="inlineStr">
        <is>
          <t>VI</t>
        </is>
      </c>
      <c r="G224" s="460" t="n">
        <v>192</v>
      </c>
      <c r="H224" s="460" t="n">
        <v>5943.34</v>
      </c>
      <c r="I224" s="460" t="n">
        <v>192</v>
      </c>
      <c r="J224" s="460" t="n">
        <v>9175.42</v>
      </c>
      <c r="K224" s="460" t="n">
        <v>20</v>
      </c>
      <c r="L224" s="460" t="n">
        <v>2104.94</v>
      </c>
      <c r="M224" s="460" t="n">
        <v>5741.23</v>
      </c>
      <c r="N224" s="462" t="n">
        <v>4</v>
      </c>
      <c r="O224" s="462" t="n">
        <v>4</v>
      </c>
      <c r="P224" s="462" t="n">
        <v>4</v>
      </c>
      <c r="Q224" s="463" t="n">
        <v>4</v>
      </c>
      <c r="R224" s="463" t="n">
        <v>4</v>
      </c>
      <c r="S224" s="463">
        <f>M224*R224</f>
        <v/>
      </c>
      <c r="T224" s="463">
        <f>I3/K3</f>
        <v/>
      </c>
      <c r="U224" s="463" t="n">
        <v>106445.71</v>
      </c>
      <c r="X224" s="463" t="n">
        <v>1278.85</v>
      </c>
      <c r="Y224" s="463">
        <f>U224</f>
        <v/>
      </c>
      <c r="Z224" s="463">
        <f>X224+Y224</f>
        <v/>
      </c>
      <c r="AA224" s="463">
        <f>IF(X224&lt;=15000,X224*AA$5,15000*AA$5)</f>
        <v/>
      </c>
      <c r="AB224" s="463">
        <f>IF(X224&lt;=15000,0,(X224-15000)*AB$5)</f>
        <v/>
      </c>
      <c r="AC224" s="463">
        <f>SUM(AA224:AB224)</f>
        <v/>
      </c>
      <c r="AD224" s="463">
        <f>IF(Z224&lt;=15000,Z224*AD$5,15000*AD$5)</f>
        <v/>
      </c>
      <c r="AE224" s="463">
        <f>IF(Z224&lt;=15000,0,(Z224-15000)*AE$5)</f>
        <v/>
      </c>
      <c r="AF224" s="463">
        <f>SUM(AD224:AE224)</f>
        <v/>
      </c>
      <c r="AG224" s="463">
        <f>SUM(AF224-AC224)</f>
        <v/>
      </c>
      <c r="AH224" s="463">
        <f>IF(X224&gt;3260,IF(X224&gt;9510,(9510-3260)*AH$5,(X224-3260)*AH$5),0)</f>
        <v/>
      </c>
      <c r="AI224" s="463">
        <f>IF(X224&gt;9510,IF(X224&gt;15000,(15000-9510)*AI$5,(X224-9510)*AI$5),0)</f>
        <v/>
      </c>
      <c r="AJ224" s="463">
        <f>IF(X224&gt;15000,IF(X224&gt;20000,(20000-15000)*AJ$5,(X224-15000)*AJ$5),0)</f>
        <v/>
      </c>
      <c r="AK224" s="463">
        <f>IF(X224&gt;20000,IF(X224&gt;25000,(25000-20000)*AK$5,(X224-20000)*AK$5),0)</f>
        <v/>
      </c>
      <c r="AL224" s="463">
        <f>IF(X224&gt;25000,IF(X224&gt;30000,(30000-25000)*AL$5,(X224-25000)*AL$5),0)</f>
        <v/>
      </c>
      <c r="AM224" s="463">
        <f>IF(X224&gt;30000,(X224-30000)*AM$5,0)</f>
        <v/>
      </c>
      <c r="AN224" s="463">
        <f>SUM(AH224:AM224)</f>
        <v/>
      </c>
      <c r="AO224" s="463">
        <f>IF(Z224&gt;3260,IF(Z224&gt;9510,(9510-3260)*AO$5,(Z224-3260)*AO$5),0)</f>
        <v/>
      </c>
      <c r="AP224" s="463">
        <f>IF(Z224&gt;9510,IF(Z224&gt;15000,(15000-9510)*AP$5,(Z224-9510)*AP$5),0)</f>
        <v/>
      </c>
      <c r="AQ224" s="463">
        <f>IF(Z224&gt;15000,IF(Z224&gt;20000,(20000-15000)*AQ$5,(Z224-15000)*AQ$5),0)</f>
        <v/>
      </c>
      <c r="AR224" s="463">
        <f>IF(Z224&gt;20000,IF(Z224&gt;25000,(25000-20000)*AR$5,(Z224-20000)*AR$5),0)</f>
        <v/>
      </c>
      <c r="AS224" s="463">
        <f>IF(Z224&gt;25000,IF(Z224&gt;30000,(30000-25000)*AS$5,(Z224-25000)*AS$5),0)</f>
        <v/>
      </c>
      <c r="AT224" s="463">
        <f>IF(Z224&gt;30000,(Z224-30000)*AT$5,0)</f>
        <v/>
      </c>
      <c r="AU224" s="463">
        <f>SUM(AO224:AT224)</f>
        <v/>
      </c>
      <c r="AV224" s="463">
        <f>AU224-AN224</f>
        <v/>
      </c>
      <c r="AW224" s="463" t="n"/>
      <c r="AX224" s="463">
        <f>Y224-AG224-AV224-AW224</f>
        <v/>
      </c>
      <c r="AY224" t="inlineStr">
        <is>
          <t>TM</t>
        </is>
      </c>
    </row>
    <row r="225" ht="16.5" customHeight="1" s="235">
      <c r="B225" s="460" t="n">
        <v>220</v>
      </c>
      <c r="C225" s="461" t="inlineStr">
        <is>
          <t>03158</t>
        </is>
      </c>
      <c r="D225" s="461" t="inlineStr">
        <is>
          <t>66051608502</t>
        </is>
      </c>
      <c r="E225" s="461" t="inlineStr">
        <is>
          <t>INELDO IDEL ESPINOSA GARCIA</t>
        </is>
      </c>
      <c r="F225" s="461" t="inlineStr">
        <is>
          <t>II</t>
        </is>
      </c>
      <c r="G225" s="460" t="n">
        <v>102</v>
      </c>
      <c r="H225" s="460" t="n">
        <v>2442.67</v>
      </c>
      <c r="I225" s="460" t="n">
        <v>204</v>
      </c>
      <c r="J225" s="460" t="n">
        <v>4977.68</v>
      </c>
      <c r="K225" s="460" t="n">
        <v>182.5</v>
      </c>
      <c r="L225" s="460" t="n">
        <v>4369.96</v>
      </c>
      <c r="M225" s="460" t="n">
        <v>3930.1</v>
      </c>
      <c r="N225" s="462" t="n">
        <v>4</v>
      </c>
      <c r="O225" s="462" t="n">
        <v>4</v>
      </c>
      <c r="P225" s="462" t="n">
        <v>4</v>
      </c>
      <c r="Q225" s="463" t="n">
        <v>4</v>
      </c>
      <c r="R225" s="463" t="n">
        <v>4</v>
      </c>
      <c r="S225" s="463">
        <f>M225*R225</f>
        <v/>
      </c>
      <c r="T225" s="463">
        <f>I3/K3</f>
        <v/>
      </c>
      <c r="U225" s="463" t="n">
        <v>72866.34</v>
      </c>
      <c r="X225" s="463" t="n">
        <v>4369.96</v>
      </c>
      <c r="Y225" s="463">
        <f>U225</f>
        <v/>
      </c>
      <c r="Z225" s="463">
        <f>X225+Y225</f>
        <v/>
      </c>
      <c r="AA225" s="463">
        <f>IF(X225&lt;=15000,X225*AA$5,15000*AA$5)</f>
        <v/>
      </c>
      <c r="AB225" s="463">
        <f>IF(X225&lt;=15000,0,(X225-15000)*AB$5)</f>
        <v/>
      </c>
      <c r="AC225" s="463">
        <f>SUM(AA225:AB225)</f>
        <v/>
      </c>
      <c r="AD225" s="463">
        <f>IF(Z225&lt;=15000,Z225*AD$5,15000*AD$5)</f>
        <v/>
      </c>
      <c r="AE225" s="463">
        <f>IF(Z225&lt;=15000,0,(Z225-15000)*AE$5)</f>
        <v/>
      </c>
      <c r="AF225" s="463">
        <f>SUM(AD225:AE225)</f>
        <v/>
      </c>
      <c r="AG225" s="463">
        <f>SUM(AF225-AC225)</f>
        <v/>
      </c>
      <c r="AH225" s="463">
        <f>IF(X225&gt;3260,IF(X225&gt;9510,(9510-3260)*AH$5,(X225-3260)*AH$5),0)</f>
        <v/>
      </c>
      <c r="AI225" s="463">
        <f>IF(X225&gt;9510,IF(X225&gt;15000,(15000-9510)*AI$5,(X225-9510)*AI$5),0)</f>
        <v/>
      </c>
      <c r="AJ225" s="463">
        <f>IF(X225&gt;15000,IF(X225&gt;20000,(20000-15000)*AJ$5,(X225-15000)*AJ$5),0)</f>
        <v/>
      </c>
      <c r="AK225" s="463">
        <f>IF(X225&gt;20000,IF(X225&gt;25000,(25000-20000)*AK$5,(X225-20000)*AK$5),0)</f>
        <v/>
      </c>
      <c r="AL225" s="463">
        <f>IF(X225&gt;25000,IF(X225&gt;30000,(30000-25000)*AL$5,(X225-25000)*AL$5),0)</f>
        <v/>
      </c>
      <c r="AM225" s="463">
        <f>IF(X225&gt;30000,(X225-30000)*AM$5,0)</f>
        <v/>
      </c>
      <c r="AN225" s="463">
        <f>SUM(AH225:AM225)</f>
        <v/>
      </c>
      <c r="AO225" s="463">
        <f>IF(Z225&gt;3260,IF(Z225&gt;9510,(9510-3260)*AO$5,(Z225-3260)*AO$5),0)</f>
        <v/>
      </c>
      <c r="AP225" s="463">
        <f>IF(Z225&gt;9510,IF(Z225&gt;15000,(15000-9510)*AP$5,(Z225-9510)*AP$5),0)</f>
        <v/>
      </c>
      <c r="AQ225" s="463">
        <f>IF(Z225&gt;15000,IF(Z225&gt;20000,(20000-15000)*AQ$5,(Z225-15000)*AQ$5),0)</f>
        <v/>
      </c>
      <c r="AR225" s="463">
        <f>IF(Z225&gt;20000,IF(Z225&gt;25000,(25000-20000)*AR$5,(Z225-20000)*AR$5),0)</f>
        <v/>
      </c>
      <c r="AS225" s="463">
        <f>IF(Z225&gt;25000,IF(Z225&gt;30000,(30000-25000)*AS$5,(Z225-25000)*AS$5),0)</f>
        <v/>
      </c>
      <c r="AT225" s="463">
        <f>IF(Z225&gt;30000,(Z225-30000)*AT$5,0)</f>
        <v/>
      </c>
      <c r="AU225" s="463">
        <f>SUM(AO225:AT225)</f>
        <v/>
      </c>
      <c r="AV225" s="463">
        <f>AU225-AN225</f>
        <v/>
      </c>
      <c r="AW225" s="463" t="n"/>
      <c r="AX225" s="463">
        <f>Y225-AG225-AV225-AW225</f>
        <v/>
      </c>
      <c r="AY225" t="inlineStr">
        <is>
          <t>TM</t>
        </is>
      </c>
    </row>
    <row r="226" ht="16.5" customHeight="1" s="235">
      <c r="B226" s="460" t="n">
        <v>221</v>
      </c>
      <c r="C226" s="461" t="inlineStr">
        <is>
          <t>03115</t>
        </is>
      </c>
      <c r="D226" s="461" t="inlineStr">
        <is>
          <t>75102109967</t>
        </is>
      </c>
      <c r="E226" s="461" t="inlineStr">
        <is>
          <t>GEORLANDY  VENEGA SANTOS</t>
        </is>
      </c>
      <c r="F226" s="461" t="inlineStr">
        <is>
          <t>IV</t>
        </is>
      </c>
      <c r="G226" s="460" t="n">
        <v>190.6</v>
      </c>
      <c r="H226" s="460" t="n">
        <v>5137.46</v>
      </c>
      <c r="I226" s="460" t="n">
        <v>192</v>
      </c>
      <c r="J226" s="460" t="n">
        <v>5351.52</v>
      </c>
      <c r="K226" s="460" t="n">
        <v>180</v>
      </c>
      <c r="L226" s="460" t="n">
        <v>4816.37</v>
      </c>
      <c r="M226" s="460" t="n">
        <v>5101.78</v>
      </c>
      <c r="N226" s="462" t="n">
        <v>4</v>
      </c>
      <c r="O226" s="462" t="n">
        <v>4</v>
      </c>
      <c r="P226" s="462" t="n">
        <v>4</v>
      </c>
      <c r="Q226" s="463" t="n">
        <v>4</v>
      </c>
      <c r="R226" s="463" t="n">
        <v>4</v>
      </c>
      <c r="S226" s="463">
        <f>M226*R226</f>
        <v/>
      </c>
      <c r="T226" s="463">
        <f>I3/K3</f>
        <v/>
      </c>
      <c r="U226" s="463" t="n">
        <v>94589.95</v>
      </c>
      <c r="X226" s="463" t="n">
        <v>4816.37</v>
      </c>
      <c r="Y226" s="463">
        <f>U226</f>
        <v/>
      </c>
      <c r="Z226" s="463">
        <f>X226+Y226</f>
        <v/>
      </c>
      <c r="AA226" s="463">
        <f>IF(X226&lt;=15000,X226*AA$5,15000*AA$5)</f>
        <v/>
      </c>
      <c r="AB226" s="463">
        <f>IF(X226&lt;=15000,0,(X226-15000)*AB$5)</f>
        <v/>
      </c>
      <c r="AC226" s="463">
        <f>SUM(AA226:AB226)</f>
        <v/>
      </c>
      <c r="AD226" s="463">
        <f>IF(Z226&lt;=15000,Z226*AD$5,15000*AD$5)</f>
        <v/>
      </c>
      <c r="AE226" s="463">
        <f>IF(Z226&lt;=15000,0,(Z226-15000)*AE$5)</f>
        <v/>
      </c>
      <c r="AF226" s="463">
        <f>SUM(AD226:AE226)</f>
        <v/>
      </c>
      <c r="AG226" s="463">
        <f>SUM(AF226-AC226)</f>
        <v/>
      </c>
      <c r="AH226" s="463">
        <f>IF(X226&gt;3260,IF(X226&gt;9510,(9510-3260)*AH$5,(X226-3260)*AH$5),0)</f>
        <v/>
      </c>
      <c r="AI226" s="463">
        <f>IF(X226&gt;9510,IF(X226&gt;15000,(15000-9510)*AI$5,(X226-9510)*AI$5),0)</f>
        <v/>
      </c>
      <c r="AJ226" s="463">
        <f>IF(X226&gt;15000,IF(X226&gt;20000,(20000-15000)*AJ$5,(X226-15000)*AJ$5),0)</f>
        <v/>
      </c>
      <c r="AK226" s="463">
        <f>IF(X226&gt;20000,IF(X226&gt;25000,(25000-20000)*AK$5,(X226-20000)*AK$5),0)</f>
        <v/>
      </c>
      <c r="AL226" s="463">
        <f>IF(X226&gt;25000,IF(X226&gt;30000,(30000-25000)*AL$5,(X226-25000)*AL$5),0)</f>
        <v/>
      </c>
      <c r="AM226" s="463">
        <f>IF(X226&gt;30000,(X226-30000)*AM$5,0)</f>
        <v/>
      </c>
      <c r="AN226" s="463">
        <f>SUM(AH226:AM226)</f>
        <v/>
      </c>
      <c r="AO226" s="463">
        <f>IF(Z226&gt;3260,IF(Z226&gt;9510,(9510-3260)*AO$5,(Z226-3260)*AO$5),0)</f>
        <v/>
      </c>
      <c r="AP226" s="463">
        <f>IF(Z226&gt;9510,IF(Z226&gt;15000,(15000-9510)*AP$5,(Z226-9510)*AP$5),0)</f>
        <v/>
      </c>
      <c r="AQ226" s="463">
        <f>IF(Z226&gt;15000,IF(Z226&gt;20000,(20000-15000)*AQ$5,(Z226-15000)*AQ$5),0)</f>
        <v/>
      </c>
      <c r="AR226" s="463">
        <f>IF(Z226&gt;20000,IF(Z226&gt;25000,(25000-20000)*AR$5,(Z226-20000)*AR$5),0)</f>
        <v/>
      </c>
      <c r="AS226" s="463">
        <f>IF(Z226&gt;25000,IF(Z226&gt;30000,(30000-25000)*AS$5,(Z226-25000)*AS$5),0)</f>
        <v/>
      </c>
      <c r="AT226" s="463">
        <f>IF(Z226&gt;30000,(Z226-30000)*AT$5,0)</f>
        <v/>
      </c>
      <c r="AU226" s="463">
        <f>SUM(AO226:AT226)</f>
        <v/>
      </c>
      <c r="AV226" s="463">
        <f>AU226-AN226</f>
        <v/>
      </c>
      <c r="AW226" s="463" t="n"/>
      <c r="AX226" s="463">
        <f>Y226-AG226-AV226-AW226</f>
        <v/>
      </c>
      <c r="AY226" t="inlineStr">
        <is>
          <t>TM</t>
        </is>
      </c>
    </row>
    <row r="227" ht="16.5" customHeight="1" s="235">
      <c r="B227" s="460" t="n">
        <v>222</v>
      </c>
      <c r="C227" s="461" t="inlineStr">
        <is>
          <t>0202</t>
        </is>
      </c>
      <c r="D227" s="461" t="inlineStr">
        <is>
          <t>73090803027</t>
        </is>
      </c>
      <c r="E227" s="461" t="inlineStr">
        <is>
          <t>ABUNDIO MOYA  PÉREZ</t>
        </is>
      </c>
      <c r="F227" s="461" t="inlineStr">
        <is>
          <t>VI</t>
        </is>
      </c>
      <c r="G227" s="460" t="n">
        <v>192</v>
      </c>
      <c r="H227" s="460" t="n">
        <v>5943.34</v>
      </c>
      <c r="I227" s="460" t="n">
        <v>192</v>
      </c>
      <c r="J227" s="460" t="n">
        <v>6190.98</v>
      </c>
      <c r="K227" s="460" t="n">
        <v>180</v>
      </c>
      <c r="L227" s="460" t="n">
        <v>5571.88</v>
      </c>
      <c r="M227" s="460" t="n">
        <v>5902.07</v>
      </c>
      <c r="N227" s="462" t="n">
        <v>4</v>
      </c>
      <c r="O227" s="462" t="n">
        <v>4</v>
      </c>
      <c r="P227" s="462" t="n">
        <v>4</v>
      </c>
      <c r="Q227" s="463" t="n">
        <v>4</v>
      </c>
      <c r="R227" s="463" t="n">
        <v>4</v>
      </c>
      <c r="S227" s="463">
        <f>M227*R227</f>
        <v/>
      </c>
      <c r="T227" s="463">
        <f>I3/K3</f>
        <v/>
      </c>
      <c r="U227" s="463" t="n">
        <v>109427.65</v>
      </c>
      <c r="X227" s="463" t="n">
        <v>5571.88</v>
      </c>
      <c r="Y227" s="463">
        <f>U227</f>
        <v/>
      </c>
      <c r="Z227" s="463">
        <f>X227+Y227</f>
        <v/>
      </c>
      <c r="AA227" s="463">
        <f>IF(X227&lt;=15000,X227*AA$5,15000*AA$5)</f>
        <v/>
      </c>
      <c r="AB227" s="463">
        <f>IF(X227&lt;=15000,0,(X227-15000)*AB$5)</f>
        <v/>
      </c>
      <c r="AC227" s="463">
        <f>SUM(AA227:AB227)</f>
        <v/>
      </c>
      <c r="AD227" s="463">
        <f>IF(Z227&lt;=15000,Z227*AD$5,15000*AD$5)</f>
        <v/>
      </c>
      <c r="AE227" s="463">
        <f>IF(Z227&lt;=15000,0,(Z227-15000)*AE$5)</f>
        <v/>
      </c>
      <c r="AF227" s="463">
        <f>SUM(AD227:AE227)</f>
        <v/>
      </c>
      <c r="AG227" s="463">
        <f>SUM(AF227-AC227)</f>
        <v/>
      </c>
      <c r="AH227" s="463">
        <f>IF(X227&gt;3260,IF(X227&gt;9510,(9510-3260)*AH$5,(X227-3260)*AH$5),0)</f>
        <v/>
      </c>
      <c r="AI227" s="463">
        <f>IF(X227&gt;9510,IF(X227&gt;15000,(15000-9510)*AI$5,(X227-9510)*AI$5),0)</f>
        <v/>
      </c>
      <c r="AJ227" s="463">
        <f>IF(X227&gt;15000,IF(X227&gt;20000,(20000-15000)*AJ$5,(X227-15000)*AJ$5),0)</f>
        <v/>
      </c>
      <c r="AK227" s="463">
        <f>IF(X227&gt;20000,IF(X227&gt;25000,(25000-20000)*AK$5,(X227-20000)*AK$5),0)</f>
        <v/>
      </c>
      <c r="AL227" s="463">
        <f>IF(X227&gt;25000,IF(X227&gt;30000,(30000-25000)*AL$5,(X227-25000)*AL$5),0)</f>
        <v/>
      </c>
      <c r="AM227" s="463">
        <f>IF(X227&gt;30000,(X227-30000)*AM$5,0)</f>
        <v/>
      </c>
      <c r="AN227" s="463">
        <f>SUM(AH227:AM227)</f>
        <v/>
      </c>
      <c r="AO227" s="463">
        <f>IF(Z227&gt;3260,IF(Z227&gt;9510,(9510-3260)*AO$5,(Z227-3260)*AO$5),0)</f>
        <v/>
      </c>
      <c r="AP227" s="463">
        <f>IF(Z227&gt;9510,IF(Z227&gt;15000,(15000-9510)*AP$5,(Z227-9510)*AP$5),0)</f>
        <v/>
      </c>
      <c r="AQ227" s="463">
        <f>IF(Z227&gt;15000,IF(Z227&gt;20000,(20000-15000)*AQ$5,(Z227-15000)*AQ$5),0)</f>
        <v/>
      </c>
      <c r="AR227" s="463">
        <f>IF(Z227&gt;20000,IF(Z227&gt;25000,(25000-20000)*AR$5,(Z227-20000)*AR$5),0)</f>
        <v/>
      </c>
      <c r="AS227" s="463">
        <f>IF(Z227&gt;25000,IF(Z227&gt;30000,(30000-25000)*AS$5,(Z227-25000)*AS$5),0)</f>
        <v/>
      </c>
      <c r="AT227" s="463">
        <f>IF(Z227&gt;30000,(Z227-30000)*AT$5,0)</f>
        <v/>
      </c>
      <c r="AU227" s="463">
        <f>SUM(AO227:AT227)</f>
        <v/>
      </c>
      <c r="AV227" s="463">
        <f>AU227-AN227</f>
        <v/>
      </c>
      <c r="AW227" s="463" t="n"/>
      <c r="AX227" s="463">
        <f>Y227-AG227-AV227-AW227</f>
        <v/>
      </c>
      <c r="AY227" t="inlineStr">
        <is>
          <t>TM</t>
        </is>
      </c>
    </row>
    <row r="228" ht="16.5" customHeight="1" s="235">
      <c r="B228" s="460" t="n">
        <v>223</v>
      </c>
      <c r="C228" s="461" t="inlineStr">
        <is>
          <t>0401</t>
        </is>
      </c>
      <c r="D228" s="461" t="inlineStr">
        <is>
          <t>92080838904</t>
        </is>
      </c>
      <c r="E228" s="461" t="inlineStr">
        <is>
          <t xml:space="preserve">JOSE CARLOS  SANCHEZ  CID </t>
        </is>
      </c>
      <c r="F228" s="461" t="inlineStr">
        <is>
          <t>VI</t>
        </is>
      </c>
      <c r="G228" s="460" t="n">
        <v>192</v>
      </c>
      <c r="H228" s="460" t="n">
        <v>5943.34</v>
      </c>
      <c r="I228" s="460" t="n">
        <v>148</v>
      </c>
      <c r="J228" s="460" t="n">
        <v>6294.14</v>
      </c>
      <c r="K228" s="460" t="n">
        <v>180</v>
      </c>
      <c r="L228" s="460" t="n">
        <v>5571.88</v>
      </c>
      <c r="M228" s="460" t="n">
        <v>5936.45</v>
      </c>
      <c r="N228" s="462" t="n">
        <v>4</v>
      </c>
      <c r="O228" s="462" t="n">
        <v>4</v>
      </c>
      <c r="P228" s="462" t="n">
        <v>4</v>
      </c>
      <c r="Q228" s="463" t="n">
        <v>4</v>
      </c>
      <c r="R228" s="463" t="n">
        <v>4</v>
      </c>
      <c r="S228" s="463">
        <f>M228*R228</f>
        <v/>
      </c>
      <c r="T228" s="463">
        <f>I3/K3</f>
        <v/>
      </c>
      <c r="U228" s="463" t="n">
        <v>110065.2</v>
      </c>
      <c r="X228" s="463" t="n">
        <v>5571.88</v>
      </c>
      <c r="Y228" s="463">
        <f>U228</f>
        <v/>
      </c>
      <c r="Z228" s="463">
        <f>X228+Y228</f>
        <v/>
      </c>
      <c r="AA228" s="463">
        <f>IF(X228&lt;=15000,X228*AA$5,15000*AA$5)</f>
        <v/>
      </c>
      <c r="AB228" s="463">
        <f>IF(X228&lt;=15000,0,(X228-15000)*AB$5)</f>
        <v/>
      </c>
      <c r="AC228" s="463">
        <f>SUM(AA228:AB228)</f>
        <v/>
      </c>
      <c r="AD228" s="463">
        <f>IF(Z228&lt;=15000,Z228*AD$5,15000*AD$5)</f>
        <v/>
      </c>
      <c r="AE228" s="463">
        <f>IF(Z228&lt;=15000,0,(Z228-15000)*AE$5)</f>
        <v/>
      </c>
      <c r="AF228" s="463">
        <f>SUM(AD228:AE228)</f>
        <v/>
      </c>
      <c r="AG228" s="463">
        <f>SUM(AF228-AC228)</f>
        <v/>
      </c>
      <c r="AH228" s="463">
        <f>IF(X228&gt;3260,IF(X228&gt;9510,(9510-3260)*AH$5,(X228-3260)*AH$5),0)</f>
        <v/>
      </c>
      <c r="AI228" s="463">
        <f>IF(X228&gt;9510,IF(X228&gt;15000,(15000-9510)*AI$5,(X228-9510)*AI$5),0)</f>
        <v/>
      </c>
      <c r="AJ228" s="463">
        <f>IF(X228&gt;15000,IF(X228&gt;20000,(20000-15000)*AJ$5,(X228-15000)*AJ$5),0)</f>
        <v/>
      </c>
      <c r="AK228" s="463">
        <f>IF(X228&gt;20000,IF(X228&gt;25000,(25000-20000)*AK$5,(X228-20000)*AK$5),0)</f>
        <v/>
      </c>
      <c r="AL228" s="463">
        <f>IF(X228&gt;25000,IF(X228&gt;30000,(30000-25000)*AL$5,(X228-25000)*AL$5),0)</f>
        <v/>
      </c>
      <c r="AM228" s="463">
        <f>IF(X228&gt;30000,(X228-30000)*AM$5,0)</f>
        <v/>
      </c>
      <c r="AN228" s="463">
        <f>SUM(AH228:AM228)</f>
        <v/>
      </c>
      <c r="AO228" s="463">
        <f>IF(Z228&gt;3260,IF(Z228&gt;9510,(9510-3260)*AO$5,(Z228-3260)*AO$5),0)</f>
        <v/>
      </c>
      <c r="AP228" s="463">
        <f>IF(Z228&gt;9510,IF(Z228&gt;15000,(15000-9510)*AP$5,(Z228-9510)*AP$5),0)</f>
        <v/>
      </c>
      <c r="AQ228" s="463">
        <f>IF(Z228&gt;15000,IF(Z228&gt;20000,(20000-15000)*AQ$5,(Z228-15000)*AQ$5),0)</f>
        <v/>
      </c>
      <c r="AR228" s="463">
        <f>IF(Z228&gt;20000,IF(Z228&gt;25000,(25000-20000)*AR$5,(Z228-20000)*AR$5),0)</f>
        <v/>
      </c>
      <c r="AS228" s="463">
        <f>IF(Z228&gt;25000,IF(Z228&gt;30000,(30000-25000)*AS$5,(Z228-25000)*AS$5),0)</f>
        <v/>
      </c>
      <c r="AT228" s="463">
        <f>IF(Z228&gt;30000,(Z228-30000)*AT$5,0)</f>
        <v/>
      </c>
      <c r="AU228" s="463">
        <f>SUM(AO228:AT228)</f>
        <v/>
      </c>
      <c r="AV228" s="463">
        <f>AU228-AN228</f>
        <v/>
      </c>
      <c r="AW228" s="463" t="n"/>
      <c r="AX228" s="463">
        <f>Y228-AG228-AV228-AW228</f>
        <v/>
      </c>
      <c r="AY228" t="inlineStr">
        <is>
          <t>TM</t>
        </is>
      </c>
    </row>
    <row r="229" ht="16.5" customHeight="1" s="235">
      <c r="B229" s="460" t="n">
        <v>224</v>
      </c>
      <c r="C229" s="461" t="inlineStr">
        <is>
          <t>0075</t>
        </is>
      </c>
      <c r="D229" s="461" t="inlineStr">
        <is>
          <t>81122102026</t>
        </is>
      </c>
      <c r="E229" s="461" t="inlineStr">
        <is>
          <t>JUAN CARLOS ABDALA  GARCÍA</t>
        </is>
      </c>
      <c r="F229" s="461" t="inlineStr">
        <is>
          <t>IV</t>
        </is>
      </c>
      <c r="G229" s="460" t="n">
        <v>192</v>
      </c>
      <c r="H229" s="460" t="n">
        <v>5137.46</v>
      </c>
      <c r="I229" s="460" t="n">
        <v>104</v>
      </c>
      <c r="J229" s="460" t="n">
        <v>5073.56</v>
      </c>
      <c r="K229" s="460" t="n">
        <v>180</v>
      </c>
      <c r="L229" s="460" t="n">
        <v>4816.37</v>
      </c>
      <c r="M229" s="460" t="n">
        <v>5009.13</v>
      </c>
      <c r="N229" s="462" t="n">
        <v>4</v>
      </c>
      <c r="O229" s="462" t="n">
        <v>4</v>
      </c>
      <c r="P229" s="462" t="n">
        <v>4</v>
      </c>
      <c r="Q229" s="463" t="n">
        <v>4</v>
      </c>
      <c r="R229" s="463" t="n">
        <v>4</v>
      </c>
      <c r="S229" s="463">
        <f>M229*R229</f>
        <v/>
      </c>
      <c r="T229" s="463">
        <f>I3/K3</f>
        <v/>
      </c>
      <c r="U229" s="463" t="n">
        <v>92872.10000000001</v>
      </c>
      <c r="X229" s="463" t="n">
        <v>4816.37</v>
      </c>
      <c r="Y229" s="463">
        <f>U229</f>
        <v/>
      </c>
      <c r="Z229" s="463">
        <f>X229+Y229</f>
        <v/>
      </c>
      <c r="AA229" s="463">
        <f>IF(X229&lt;=15000,X229*AA$5,15000*AA$5)</f>
        <v/>
      </c>
      <c r="AB229" s="463">
        <f>IF(X229&lt;=15000,0,(X229-15000)*AB$5)</f>
        <v/>
      </c>
      <c r="AC229" s="463">
        <f>SUM(AA229:AB229)</f>
        <v/>
      </c>
      <c r="AD229" s="463">
        <f>IF(Z229&lt;=15000,Z229*AD$5,15000*AD$5)</f>
        <v/>
      </c>
      <c r="AE229" s="463">
        <f>IF(Z229&lt;=15000,0,(Z229-15000)*AE$5)</f>
        <v/>
      </c>
      <c r="AF229" s="463">
        <f>SUM(AD229:AE229)</f>
        <v/>
      </c>
      <c r="AG229" s="463">
        <f>SUM(AF229-AC229)</f>
        <v/>
      </c>
      <c r="AH229" s="463">
        <f>IF(X229&gt;3260,IF(X229&gt;9510,(9510-3260)*AH$5,(X229-3260)*AH$5),0)</f>
        <v/>
      </c>
      <c r="AI229" s="463">
        <f>IF(X229&gt;9510,IF(X229&gt;15000,(15000-9510)*AI$5,(X229-9510)*AI$5),0)</f>
        <v/>
      </c>
      <c r="AJ229" s="463">
        <f>IF(X229&gt;15000,IF(X229&gt;20000,(20000-15000)*AJ$5,(X229-15000)*AJ$5),0)</f>
        <v/>
      </c>
      <c r="AK229" s="463">
        <f>IF(X229&gt;20000,IF(X229&gt;25000,(25000-20000)*AK$5,(X229-20000)*AK$5),0)</f>
        <v/>
      </c>
      <c r="AL229" s="463">
        <f>IF(X229&gt;25000,IF(X229&gt;30000,(30000-25000)*AL$5,(X229-25000)*AL$5),0)</f>
        <v/>
      </c>
      <c r="AM229" s="463">
        <f>IF(X229&gt;30000,(X229-30000)*AM$5,0)</f>
        <v/>
      </c>
      <c r="AN229" s="463">
        <f>SUM(AH229:AM229)</f>
        <v/>
      </c>
      <c r="AO229" s="463">
        <f>IF(Z229&gt;3260,IF(Z229&gt;9510,(9510-3260)*AO$5,(Z229-3260)*AO$5),0)</f>
        <v/>
      </c>
      <c r="AP229" s="463">
        <f>IF(Z229&gt;9510,IF(Z229&gt;15000,(15000-9510)*AP$5,(Z229-9510)*AP$5),0)</f>
        <v/>
      </c>
      <c r="AQ229" s="463">
        <f>IF(Z229&gt;15000,IF(Z229&gt;20000,(20000-15000)*AQ$5,(Z229-15000)*AQ$5),0)</f>
        <v/>
      </c>
      <c r="AR229" s="463">
        <f>IF(Z229&gt;20000,IF(Z229&gt;25000,(25000-20000)*AR$5,(Z229-20000)*AR$5),0)</f>
        <v/>
      </c>
      <c r="AS229" s="463">
        <f>IF(Z229&gt;25000,IF(Z229&gt;30000,(30000-25000)*AS$5,(Z229-25000)*AS$5),0)</f>
        <v/>
      </c>
      <c r="AT229" s="463">
        <f>IF(Z229&gt;30000,(Z229-30000)*AT$5,0)</f>
        <v/>
      </c>
      <c r="AU229" s="463">
        <f>SUM(AO229:AT229)</f>
        <v/>
      </c>
      <c r="AV229" s="463">
        <f>AU229-AN229</f>
        <v/>
      </c>
      <c r="AW229" s="463" t="n"/>
      <c r="AX229" s="463">
        <f>Y229-AG229-AV229-AW229</f>
        <v/>
      </c>
      <c r="AY229" t="inlineStr">
        <is>
          <t>TM</t>
        </is>
      </c>
    </row>
    <row r="230" ht="16.5" customHeight="1" s="235">
      <c r="B230" s="460" t="n">
        <v>225</v>
      </c>
      <c r="C230" s="461" t="inlineStr">
        <is>
          <t>03165</t>
        </is>
      </c>
      <c r="D230" s="461" t="inlineStr">
        <is>
          <t>64112530228</t>
        </is>
      </c>
      <c r="E230" s="461" t="inlineStr">
        <is>
          <t>EMILIO  VIÑALES  FIGUEROA</t>
        </is>
      </c>
      <c r="F230" s="461" t="inlineStr">
        <is>
          <t>II</t>
        </is>
      </c>
      <c r="G230" s="460" t="n">
        <v>0</v>
      </c>
      <c r="H230" s="460" t="n">
        <v>0</v>
      </c>
      <c r="I230" s="460" t="n">
        <v>182.5</v>
      </c>
      <c r="J230" s="460" t="n">
        <v>4369.96</v>
      </c>
      <c r="K230" s="460" t="n">
        <v>200</v>
      </c>
      <c r="L230" s="460" t="n">
        <v>4790.05</v>
      </c>
      <c r="M230" s="460" t="n">
        <v>3053.34</v>
      </c>
      <c r="N230" s="462" t="n">
        <v>0</v>
      </c>
      <c r="O230" s="462" t="n">
        <v>4</v>
      </c>
      <c r="P230" s="462" t="n">
        <v>4</v>
      </c>
      <c r="Q230" s="463" t="n">
        <v>4</v>
      </c>
      <c r="R230" s="463" t="n">
        <v>4</v>
      </c>
      <c r="S230" s="463">
        <f>M230*R230</f>
        <v/>
      </c>
      <c r="T230" s="463">
        <f>I3/K3</f>
        <v/>
      </c>
      <c r="U230" s="463" t="n">
        <v>56610.59</v>
      </c>
      <c r="X230" s="463" t="n">
        <v>4790.05</v>
      </c>
      <c r="Y230" s="463">
        <f>U230</f>
        <v/>
      </c>
      <c r="Z230" s="463">
        <f>X230+Y230</f>
        <v/>
      </c>
      <c r="AA230" s="463">
        <f>IF(X230&lt;=15000,X230*AA$5,15000*AA$5)</f>
        <v/>
      </c>
      <c r="AB230" s="463">
        <f>IF(X230&lt;=15000,0,(X230-15000)*AB$5)</f>
        <v/>
      </c>
      <c r="AC230" s="463">
        <f>SUM(AA230:AB230)</f>
        <v/>
      </c>
      <c r="AD230" s="463">
        <f>IF(Z230&lt;=15000,Z230*AD$5,15000*AD$5)</f>
        <v/>
      </c>
      <c r="AE230" s="463">
        <f>IF(Z230&lt;=15000,0,(Z230-15000)*AE$5)</f>
        <v/>
      </c>
      <c r="AF230" s="463">
        <f>SUM(AD230:AE230)</f>
        <v/>
      </c>
      <c r="AG230" s="463">
        <f>SUM(AF230-AC230)</f>
        <v/>
      </c>
      <c r="AH230" s="463">
        <f>IF(X230&gt;3260,IF(X230&gt;9510,(9510-3260)*AH$5,(X230-3260)*AH$5),0)</f>
        <v/>
      </c>
      <c r="AI230" s="463">
        <f>IF(X230&gt;9510,IF(X230&gt;15000,(15000-9510)*AI$5,(X230-9510)*AI$5),0)</f>
        <v/>
      </c>
      <c r="AJ230" s="463">
        <f>IF(X230&gt;15000,IF(X230&gt;20000,(20000-15000)*AJ$5,(X230-15000)*AJ$5),0)</f>
        <v/>
      </c>
      <c r="AK230" s="463">
        <f>IF(X230&gt;20000,IF(X230&gt;25000,(25000-20000)*AK$5,(X230-20000)*AK$5),0)</f>
        <v/>
      </c>
      <c r="AL230" s="463">
        <f>IF(X230&gt;25000,IF(X230&gt;30000,(30000-25000)*AL$5,(X230-25000)*AL$5),0)</f>
        <v/>
      </c>
      <c r="AM230" s="463">
        <f>IF(X230&gt;30000,(X230-30000)*AM$5,0)</f>
        <v/>
      </c>
      <c r="AN230" s="463">
        <f>SUM(AH230:AM230)</f>
        <v/>
      </c>
      <c r="AO230" s="463">
        <f>IF(Z230&gt;3260,IF(Z230&gt;9510,(9510-3260)*AO$5,(Z230-3260)*AO$5),0)</f>
        <v/>
      </c>
      <c r="AP230" s="463">
        <f>IF(Z230&gt;9510,IF(Z230&gt;15000,(15000-9510)*AP$5,(Z230-9510)*AP$5),0)</f>
        <v/>
      </c>
      <c r="AQ230" s="463">
        <f>IF(Z230&gt;15000,IF(Z230&gt;20000,(20000-15000)*AQ$5,(Z230-15000)*AQ$5),0)</f>
        <v/>
      </c>
      <c r="AR230" s="463">
        <f>IF(Z230&gt;20000,IF(Z230&gt;25000,(25000-20000)*AR$5,(Z230-20000)*AR$5),0)</f>
        <v/>
      </c>
      <c r="AS230" s="463">
        <f>IF(Z230&gt;25000,IF(Z230&gt;30000,(30000-25000)*AS$5,(Z230-25000)*AS$5),0)</f>
        <v/>
      </c>
      <c r="AT230" s="463">
        <f>IF(Z230&gt;30000,(Z230-30000)*AT$5,0)</f>
        <v/>
      </c>
      <c r="AU230" s="463">
        <f>SUM(AO230:AT230)</f>
        <v/>
      </c>
      <c r="AV230" s="463">
        <f>AU230-AN230</f>
        <v/>
      </c>
      <c r="AW230" s="463" t="n"/>
      <c r="AX230" s="463">
        <f>Y230-AG230-AV230-AW230</f>
        <v/>
      </c>
      <c r="AY230" t="inlineStr">
        <is>
          <t>TM</t>
        </is>
      </c>
    </row>
    <row r="231" ht="16.5" customHeight="1" s="235">
      <c r="B231" s="460" t="n">
        <v>226</v>
      </c>
      <c r="C231" s="461" t="inlineStr">
        <is>
          <t>0280</t>
        </is>
      </c>
      <c r="D231" s="461" t="inlineStr">
        <is>
          <t>66100605447</t>
        </is>
      </c>
      <c r="E231" s="461" t="inlineStr">
        <is>
          <t>ALEXIS ELIA CASTILLO  JIMÉNEZ</t>
        </is>
      </c>
      <c r="F231" s="461" t="inlineStr">
        <is>
          <t>VI</t>
        </is>
      </c>
      <c r="G231" s="460" t="n">
        <v>96</v>
      </c>
      <c r="H231" s="460" t="n">
        <v>5882.78</v>
      </c>
      <c r="I231" s="460" t="n">
        <v>200</v>
      </c>
      <c r="J231" s="460" t="n">
        <v>6438.62</v>
      </c>
      <c r="K231" s="460" t="n">
        <v>180</v>
      </c>
      <c r="L231" s="460" t="n">
        <v>5571.88</v>
      </c>
      <c r="M231" s="460" t="n">
        <v>5964.43</v>
      </c>
      <c r="N231" s="462" t="n">
        <v>4</v>
      </c>
      <c r="O231" s="462" t="n">
        <v>4</v>
      </c>
      <c r="P231" s="462" t="n">
        <v>4</v>
      </c>
      <c r="Q231" s="463" t="n">
        <v>4</v>
      </c>
      <c r="R231" s="463" t="n">
        <v>4</v>
      </c>
      <c r="S231" s="463">
        <f>M231*R231</f>
        <v/>
      </c>
      <c r="T231" s="463">
        <f>I3/K3</f>
        <v/>
      </c>
      <c r="U231" s="463" t="n">
        <v>110583.84</v>
      </c>
      <c r="X231" s="463" t="n">
        <v>5571.88</v>
      </c>
      <c r="Y231" s="463">
        <f>U231</f>
        <v/>
      </c>
      <c r="Z231" s="463">
        <f>X231+Y231</f>
        <v/>
      </c>
      <c r="AA231" s="463">
        <f>IF(X231&lt;=15000,X231*AA$5,15000*AA$5)</f>
        <v/>
      </c>
      <c r="AB231" s="463">
        <f>IF(X231&lt;=15000,0,(X231-15000)*AB$5)</f>
        <v/>
      </c>
      <c r="AC231" s="463">
        <f>SUM(AA231:AB231)</f>
        <v/>
      </c>
      <c r="AD231" s="463">
        <f>IF(Z231&lt;=15000,Z231*AD$5,15000*AD$5)</f>
        <v/>
      </c>
      <c r="AE231" s="463">
        <f>IF(Z231&lt;=15000,0,(Z231-15000)*AE$5)</f>
        <v/>
      </c>
      <c r="AF231" s="463">
        <f>SUM(AD231:AE231)</f>
        <v/>
      </c>
      <c r="AG231" s="463">
        <f>SUM(AF231-AC231)</f>
        <v/>
      </c>
      <c r="AH231" s="463">
        <f>IF(X231&gt;3260,IF(X231&gt;9510,(9510-3260)*AH$5,(X231-3260)*AH$5),0)</f>
        <v/>
      </c>
      <c r="AI231" s="463">
        <f>IF(X231&gt;9510,IF(X231&gt;15000,(15000-9510)*AI$5,(X231-9510)*AI$5),0)</f>
        <v/>
      </c>
      <c r="AJ231" s="463">
        <f>IF(X231&gt;15000,IF(X231&gt;20000,(20000-15000)*AJ$5,(X231-15000)*AJ$5),0)</f>
        <v/>
      </c>
      <c r="AK231" s="463">
        <f>IF(X231&gt;20000,IF(X231&gt;25000,(25000-20000)*AK$5,(X231-20000)*AK$5),0)</f>
        <v/>
      </c>
      <c r="AL231" s="463">
        <f>IF(X231&gt;25000,IF(X231&gt;30000,(30000-25000)*AL$5,(X231-25000)*AL$5),0)</f>
        <v/>
      </c>
      <c r="AM231" s="463">
        <f>IF(X231&gt;30000,(X231-30000)*AM$5,0)</f>
        <v/>
      </c>
      <c r="AN231" s="463">
        <f>SUM(AH231:AM231)</f>
        <v/>
      </c>
      <c r="AO231" s="463">
        <f>IF(Z231&gt;3260,IF(Z231&gt;9510,(9510-3260)*AO$5,(Z231-3260)*AO$5),0)</f>
        <v/>
      </c>
      <c r="AP231" s="463">
        <f>IF(Z231&gt;9510,IF(Z231&gt;15000,(15000-9510)*AP$5,(Z231-9510)*AP$5),0)</f>
        <v/>
      </c>
      <c r="AQ231" s="463">
        <f>IF(Z231&gt;15000,IF(Z231&gt;20000,(20000-15000)*AQ$5,(Z231-15000)*AQ$5),0)</f>
        <v/>
      </c>
      <c r="AR231" s="463">
        <f>IF(Z231&gt;20000,IF(Z231&gt;25000,(25000-20000)*AR$5,(Z231-20000)*AR$5),0)</f>
        <v/>
      </c>
      <c r="AS231" s="463">
        <f>IF(Z231&gt;25000,IF(Z231&gt;30000,(30000-25000)*AS$5,(Z231-25000)*AS$5),0)</f>
        <v/>
      </c>
      <c r="AT231" s="463">
        <f>IF(Z231&gt;30000,(Z231-30000)*AT$5,0)</f>
        <v/>
      </c>
      <c r="AU231" s="463">
        <f>SUM(AO231:AT231)</f>
        <v/>
      </c>
      <c r="AV231" s="463">
        <f>AU231-AN231</f>
        <v/>
      </c>
      <c r="AW231" s="463" t="n"/>
      <c r="AX231" s="463">
        <f>Y231-AG231-AV231-AW231</f>
        <v/>
      </c>
      <c r="AY231" t="inlineStr">
        <is>
          <t>TM</t>
        </is>
      </c>
    </row>
    <row r="232" ht="16.5" customHeight="1" s="235">
      <c r="B232" s="460" t="n">
        <v>227</v>
      </c>
      <c r="C232" s="461" t="inlineStr">
        <is>
          <t>03116</t>
        </is>
      </c>
      <c r="D232" s="461" t="inlineStr">
        <is>
          <t>84120218064</t>
        </is>
      </c>
      <c r="E232" s="461" t="inlineStr">
        <is>
          <t>DUANY RICHARD VIGO MARRERO</t>
        </is>
      </c>
      <c r="F232" s="461" t="inlineStr">
        <is>
          <t>IV</t>
        </is>
      </c>
      <c r="G232" s="460" t="n">
        <v>91.58</v>
      </c>
      <c r="H232" s="460" t="n">
        <v>5178.59</v>
      </c>
      <c r="I232" s="460" t="n">
        <v>190.6</v>
      </c>
      <c r="J232" s="460" t="n">
        <v>6519.08</v>
      </c>
      <c r="K232" s="460" t="n">
        <v>190.6</v>
      </c>
      <c r="L232" s="460" t="n">
        <v>6392.28</v>
      </c>
      <c r="M232" s="460" t="n">
        <v>6029.98</v>
      </c>
      <c r="N232" s="462" t="n">
        <v>4</v>
      </c>
      <c r="O232" s="462" t="n">
        <v>4</v>
      </c>
      <c r="P232" s="462" t="n">
        <v>4</v>
      </c>
      <c r="Q232" s="463" t="n">
        <v>4</v>
      </c>
      <c r="R232" s="463" t="n">
        <v>4</v>
      </c>
      <c r="S232" s="463">
        <f>M232*R232</f>
        <v/>
      </c>
      <c r="T232" s="463">
        <f>I3/K3</f>
        <v/>
      </c>
      <c r="U232" s="463" t="n">
        <v>111799.3</v>
      </c>
      <c r="X232" s="463" t="n">
        <v>6392.28</v>
      </c>
      <c r="Y232" s="463">
        <f>U232</f>
        <v/>
      </c>
      <c r="Z232" s="463">
        <f>X232+Y232</f>
        <v/>
      </c>
      <c r="AA232" s="463">
        <f>IF(X232&lt;=15000,X232*AA$5,15000*AA$5)</f>
        <v/>
      </c>
      <c r="AB232" s="463">
        <f>IF(X232&lt;=15000,0,(X232-15000)*AB$5)</f>
        <v/>
      </c>
      <c r="AC232" s="463">
        <f>SUM(AA232:AB232)</f>
        <v/>
      </c>
      <c r="AD232" s="463">
        <f>IF(Z232&lt;=15000,Z232*AD$5,15000*AD$5)</f>
        <v/>
      </c>
      <c r="AE232" s="463">
        <f>IF(Z232&lt;=15000,0,(Z232-15000)*AE$5)</f>
        <v/>
      </c>
      <c r="AF232" s="463">
        <f>SUM(AD232:AE232)</f>
        <v/>
      </c>
      <c r="AG232" s="463">
        <f>SUM(AF232-AC232)</f>
        <v/>
      </c>
      <c r="AH232" s="463">
        <f>IF(X232&gt;3260,IF(X232&gt;9510,(9510-3260)*AH$5,(X232-3260)*AH$5),0)</f>
        <v/>
      </c>
      <c r="AI232" s="463">
        <f>IF(X232&gt;9510,IF(X232&gt;15000,(15000-9510)*AI$5,(X232-9510)*AI$5),0)</f>
        <v/>
      </c>
      <c r="AJ232" s="463">
        <f>IF(X232&gt;15000,IF(X232&gt;20000,(20000-15000)*AJ$5,(X232-15000)*AJ$5),0)</f>
        <v/>
      </c>
      <c r="AK232" s="463">
        <f>IF(X232&gt;20000,IF(X232&gt;25000,(25000-20000)*AK$5,(X232-20000)*AK$5),0)</f>
        <v/>
      </c>
      <c r="AL232" s="463">
        <f>IF(X232&gt;25000,IF(X232&gt;30000,(30000-25000)*AL$5,(X232-25000)*AL$5),0)</f>
        <v/>
      </c>
      <c r="AM232" s="463">
        <f>IF(X232&gt;30000,(X232-30000)*AM$5,0)</f>
        <v/>
      </c>
      <c r="AN232" s="463">
        <f>SUM(AH232:AM232)</f>
        <v/>
      </c>
      <c r="AO232" s="463">
        <f>IF(Z232&gt;3260,IF(Z232&gt;9510,(9510-3260)*AO$5,(Z232-3260)*AO$5),0)</f>
        <v/>
      </c>
      <c r="AP232" s="463">
        <f>IF(Z232&gt;9510,IF(Z232&gt;15000,(15000-9510)*AP$5,(Z232-9510)*AP$5),0)</f>
        <v/>
      </c>
      <c r="AQ232" s="463">
        <f>IF(Z232&gt;15000,IF(Z232&gt;20000,(20000-15000)*AQ$5,(Z232-15000)*AQ$5),0)</f>
        <v/>
      </c>
      <c r="AR232" s="463">
        <f>IF(Z232&gt;20000,IF(Z232&gt;25000,(25000-20000)*AR$5,(Z232-20000)*AR$5),0)</f>
        <v/>
      </c>
      <c r="AS232" s="463">
        <f>IF(Z232&gt;25000,IF(Z232&gt;30000,(30000-25000)*AS$5,(Z232-25000)*AS$5),0)</f>
        <v/>
      </c>
      <c r="AT232" s="463">
        <f>IF(Z232&gt;30000,(Z232-30000)*AT$5,0)</f>
        <v/>
      </c>
      <c r="AU232" s="463">
        <f>SUM(AO232:AT232)</f>
        <v/>
      </c>
      <c r="AV232" s="463">
        <f>AU232-AN232</f>
        <v/>
      </c>
      <c r="AW232" s="463" t="n"/>
      <c r="AX232" s="463">
        <f>Y232-AG232-AV232-AW232</f>
        <v/>
      </c>
      <c r="AY232" t="inlineStr">
        <is>
          <t>TM</t>
        </is>
      </c>
    </row>
    <row r="233" ht="16.5" customHeight="1" s="235">
      <c r="B233" s="460" t="n">
        <v>228</v>
      </c>
      <c r="C233" s="461" t="inlineStr">
        <is>
          <t>0385</t>
        </is>
      </c>
      <c r="D233" s="461" t="inlineStr">
        <is>
          <t>65120808422</t>
        </is>
      </c>
      <c r="E233" s="461" t="inlineStr">
        <is>
          <t>HECTOR EUTIQUIO MOYARES  RAMOS</t>
        </is>
      </c>
      <c r="F233" s="461" t="inlineStr">
        <is>
          <t>V</t>
        </is>
      </c>
      <c r="G233" s="460" t="n">
        <v>192</v>
      </c>
      <c r="H233" s="460" t="n">
        <v>5540.4</v>
      </c>
      <c r="I233" s="460" t="n">
        <v>200</v>
      </c>
      <c r="J233" s="460" t="n">
        <v>5997.44</v>
      </c>
      <c r="K233" s="460" t="n">
        <v>180</v>
      </c>
      <c r="L233" s="460" t="n">
        <v>5194.12</v>
      </c>
      <c r="M233" s="460" t="n">
        <v>5577.32</v>
      </c>
      <c r="N233" s="462" t="n">
        <v>4</v>
      </c>
      <c r="O233" s="462" t="n">
        <v>4</v>
      </c>
      <c r="P233" s="462" t="n">
        <v>4</v>
      </c>
      <c r="Q233" s="463" t="n">
        <v>4</v>
      </c>
      <c r="R233" s="463" t="n">
        <v>4</v>
      </c>
      <c r="S233" s="463">
        <f>M233*R233</f>
        <v/>
      </c>
      <c r="T233" s="463">
        <f>I3/K3</f>
        <v/>
      </c>
      <c r="U233" s="463" t="n">
        <v>103406.67</v>
      </c>
      <c r="X233" s="463" t="n">
        <v>5929.95</v>
      </c>
      <c r="Y233" s="463">
        <f>U233</f>
        <v/>
      </c>
      <c r="Z233" s="463">
        <f>X233+Y233</f>
        <v/>
      </c>
      <c r="AA233" s="463">
        <f>IF(X233&lt;=15000,X233*AA$5,15000*AA$5)</f>
        <v/>
      </c>
      <c r="AB233" s="463">
        <f>IF(X233&lt;=15000,0,(X233-15000)*AB$5)</f>
        <v/>
      </c>
      <c r="AC233" s="463">
        <f>SUM(AA233:AB233)</f>
        <v/>
      </c>
      <c r="AD233" s="463">
        <f>IF(Z233&lt;=15000,Z233*AD$5,15000*AD$5)</f>
        <v/>
      </c>
      <c r="AE233" s="463">
        <f>IF(Z233&lt;=15000,0,(Z233-15000)*AE$5)</f>
        <v/>
      </c>
      <c r="AF233" s="463">
        <f>SUM(AD233:AE233)</f>
        <v/>
      </c>
      <c r="AG233" s="463">
        <f>SUM(AF233-AC233)</f>
        <v/>
      </c>
      <c r="AH233" s="463">
        <f>IF(X233&gt;3260,IF(X233&gt;9510,(9510-3260)*AH$5,(X233-3260)*AH$5),0)</f>
        <v/>
      </c>
      <c r="AI233" s="463">
        <f>IF(X233&gt;9510,IF(X233&gt;15000,(15000-9510)*AI$5,(X233-9510)*AI$5),0)</f>
        <v/>
      </c>
      <c r="AJ233" s="463">
        <f>IF(X233&gt;15000,IF(X233&gt;20000,(20000-15000)*AJ$5,(X233-15000)*AJ$5),0)</f>
        <v/>
      </c>
      <c r="AK233" s="463">
        <f>IF(X233&gt;20000,IF(X233&gt;25000,(25000-20000)*AK$5,(X233-20000)*AK$5),0)</f>
        <v/>
      </c>
      <c r="AL233" s="463">
        <f>IF(X233&gt;25000,IF(X233&gt;30000,(30000-25000)*AL$5,(X233-25000)*AL$5),0)</f>
        <v/>
      </c>
      <c r="AM233" s="463">
        <f>IF(X233&gt;30000,(X233-30000)*AM$5,0)</f>
        <v/>
      </c>
      <c r="AN233" s="463">
        <f>SUM(AH233:AM233)</f>
        <v/>
      </c>
      <c r="AO233" s="463">
        <f>IF(Z233&gt;3260,IF(Z233&gt;9510,(9510-3260)*AO$5,(Z233-3260)*AO$5),0)</f>
        <v/>
      </c>
      <c r="AP233" s="463">
        <f>IF(Z233&gt;9510,IF(Z233&gt;15000,(15000-9510)*AP$5,(Z233-9510)*AP$5),0)</f>
        <v/>
      </c>
      <c r="AQ233" s="463">
        <f>IF(Z233&gt;15000,IF(Z233&gt;20000,(20000-15000)*AQ$5,(Z233-15000)*AQ$5),0)</f>
        <v/>
      </c>
      <c r="AR233" s="463">
        <f>IF(Z233&gt;20000,IF(Z233&gt;25000,(25000-20000)*AR$5,(Z233-20000)*AR$5),0)</f>
        <v/>
      </c>
      <c r="AS233" s="463">
        <f>IF(Z233&gt;25000,IF(Z233&gt;30000,(30000-25000)*AS$5,(Z233-25000)*AS$5),0)</f>
        <v/>
      </c>
      <c r="AT233" s="463">
        <f>IF(Z233&gt;30000,(Z233-30000)*AT$5,0)</f>
        <v/>
      </c>
      <c r="AU233" s="463">
        <f>SUM(AO233:AT233)</f>
        <v/>
      </c>
      <c r="AV233" s="463">
        <f>AU233-AN233</f>
        <v/>
      </c>
      <c r="AW233" s="463" t="n"/>
      <c r="AX233" s="463">
        <f>Y233-AG233-AV233-AW233</f>
        <v/>
      </c>
      <c r="AY233" t="inlineStr">
        <is>
          <t>TM</t>
        </is>
      </c>
    </row>
    <row r="234" ht="16.5" customFormat="1" customHeight="1" s="301">
      <c r="B234" s="460" t="n">
        <v>229</v>
      </c>
      <c r="C234" s="461" t="inlineStr">
        <is>
          <t>0194</t>
        </is>
      </c>
      <c r="D234" s="461" t="inlineStr">
        <is>
          <t>86030318025</t>
        </is>
      </c>
      <c r="E234" s="461" t="inlineStr">
        <is>
          <t>ADRIÁN RODRÍGUEZ BARRERAS</t>
        </is>
      </c>
      <c r="F234" s="461" t="inlineStr">
        <is>
          <t>IV</t>
        </is>
      </c>
      <c r="G234" s="460" t="n">
        <v>192</v>
      </c>
      <c r="H234" s="460" t="n">
        <v>5137.46</v>
      </c>
      <c r="I234" s="460" t="n">
        <v>200</v>
      </c>
      <c r="J234" s="460" t="n">
        <v>5565.58</v>
      </c>
      <c r="K234" s="460" t="n">
        <v>180</v>
      </c>
      <c r="L234" s="460" t="n">
        <v>4816.37</v>
      </c>
      <c r="M234" s="460" t="n">
        <v>5173.14</v>
      </c>
      <c r="N234" s="462" t="n">
        <v>4</v>
      </c>
      <c r="O234" s="462" t="n">
        <v>4</v>
      </c>
      <c r="P234" s="462" t="n">
        <v>4</v>
      </c>
      <c r="Q234" s="463" t="n">
        <v>4</v>
      </c>
      <c r="R234" s="463" t="n">
        <v>4</v>
      </c>
      <c r="S234" s="463">
        <f>M234*R234</f>
        <v/>
      </c>
      <c r="T234" s="463">
        <f>I3/K3</f>
        <v/>
      </c>
      <c r="U234" s="463" t="n">
        <v>95912.88</v>
      </c>
      <c r="X234" s="463" t="n">
        <v>4816.37</v>
      </c>
      <c r="Y234" s="463">
        <f>U234</f>
        <v/>
      </c>
      <c r="Z234" s="463">
        <f>X234+Y234</f>
        <v/>
      </c>
      <c r="AA234" s="463">
        <f>IF(X234&lt;=15000,X234*AA$5,15000*AA$5)</f>
        <v/>
      </c>
      <c r="AB234" s="463">
        <f>IF(X234&lt;=15000,0,(X234-15000)*AB$5)</f>
        <v/>
      </c>
      <c r="AC234" s="463">
        <f>SUM(AA234:AB234)</f>
        <v/>
      </c>
      <c r="AD234" s="463">
        <f>IF(Z234&lt;=15000,Z234*AD$5,15000*AD$5)</f>
        <v/>
      </c>
      <c r="AE234" s="463">
        <f>IF(Z234&lt;=15000,0,(Z234-15000)*AE$5)</f>
        <v/>
      </c>
      <c r="AF234" s="463">
        <f>SUM(AD234:AE234)</f>
        <v/>
      </c>
      <c r="AG234" s="463">
        <f>SUM(AF234-AC234)</f>
        <v/>
      </c>
      <c r="AH234" s="463">
        <f>IF(X234&gt;3260,IF(X234&gt;9510,(9510-3260)*AH$5,(X234-3260)*AH$5),0)</f>
        <v/>
      </c>
      <c r="AI234" s="463">
        <f>IF(X234&gt;9510,IF(X234&gt;15000,(15000-9510)*AI$5,(X234-9510)*AI$5),0)</f>
        <v/>
      </c>
      <c r="AJ234" s="463">
        <f>IF(X234&gt;15000,IF(X234&gt;20000,(20000-15000)*AJ$5,(X234-15000)*AJ$5),0)</f>
        <v/>
      </c>
      <c r="AK234" s="463">
        <f>IF(X234&gt;20000,IF(X234&gt;25000,(25000-20000)*AK$5,(X234-20000)*AK$5),0)</f>
        <v/>
      </c>
      <c r="AL234" s="463">
        <f>IF(X234&gt;25000,IF(X234&gt;30000,(30000-25000)*AL$5,(X234-25000)*AL$5),0)</f>
        <v/>
      </c>
      <c r="AM234" s="463">
        <f>IF(X234&gt;30000,(X234-30000)*AM$5,0)</f>
        <v/>
      </c>
      <c r="AN234" s="463">
        <f>SUM(AH234:AM234)</f>
        <v/>
      </c>
      <c r="AO234" s="463">
        <f>IF(Z234&gt;3260,IF(Z234&gt;9510,(9510-3260)*AO$5,(Z234-3260)*AO$5),0)</f>
        <v/>
      </c>
      <c r="AP234" s="463">
        <f>IF(Z234&gt;9510,IF(Z234&gt;15000,(15000-9510)*AP$5,(Z234-9510)*AP$5),0)</f>
        <v/>
      </c>
      <c r="AQ234" s="463">
        <f>IF(Z234&gt;15000,IF(Z234&gt;20000,(20000-15000)*AQ$5,(Z234-15000)*AQ$5),0)</f>
        <v/>
      </c>
      <c r="AR234" s="463">
        <f>IF(Z234&gt;20000,IF(Z234&gt;25000,(25000-20000)*AR$5,(Z234-20000)*AR$5),0)</f>
        <v/>
      </c>
      <c r="AS234" s="463">
        <f>IF(Z234&gt;25000,IF(Z234&gt;30000,(30000-25000)*AS$5,(Z234-25000)*AS$5),0)</f>
        <v/>
      </c>
      <c r="AT234" s="463">
        <f>IF(Z234&gt;30000,(Z234-30000)*AT$5,0)</f>
        <v/>
      </c>
      <c r="AU234" s="463">
        <f>SUM(AO234:AT234)</f>
        <v/>
      </c>
      <c r="AV234" s="463">
        <f>AU234-AN234</f>
        <v/>
      </c>
      <c r="AW234" s="463" t="n"/>
      <c r="AX234" s="463">
        <f>Y234-AG234-AV234-AW234</f>
        <v/>
      </c>
      <c r="AY234" t="inlineStr">
        <is>
          <t>TM</t>
        </is>
      </c>
    </row>
    <row r="235" ht="26.25" customHeight="1" s="235">
      <c r="B235" s="460" t="n">
        <v>230</v>
      </c>
      <c r="C235" s="461" t="inlineStr">
        <is>
          <t>0201</t>
        </is>
      </c>
      <c r="D235" s="461" t="inlineStr">
        <is>
          <t>72092607622</t>
        </is>
      </c>
      <c r="E235" s="461" t="inlineStr">
        <is>
          <t>ERIBERTO RAÚL VALDÉS  FONTELA</t>
        </is>
      </c>
      <c r="F235" s="461" t="inlineStr">
        <is>
          <t>XV</t>
        </is>
      </c>
      <c r="G235" s="460" t="n">
        <v>194</v>
      </c>
      <c r="H235" s="460" t="n">
        <v>8895.91</v>
      </c>
      <c r="I235" s="460" t="n">
        <v>26</v>
      </c>
      <c r="J235" s="460" t="n">
        <v>7055.7</v>
      </c>
      <c r="K235" s="460" t="n">
        <v>26</v>
      </c>
      <c r="L235" s="460" t="n">
        <v>1192.23</v>
      </c>
      <c r="M235" s="460" t="n">
        <v>5714.61</v>
      </c>
      <c r="N235" s="462" t="n">
        <v>4</v>
      </c>
      <c r="O235" s="462" t="n">
        <v>4</v>
      </c>
      <c r="P235" s="462" t="n">
        <v>4</v>
      </c>
      <c r="Q235" s="463" t="n">
        <v>4</v>
      </c>
      <c r="R235" s="463" t="n">
        <v>4</v>
      </c>
      <c r="S235" s="463">
        <f>M235*R235</f>
        <v/>
      </c>
      <c r="T235" s="463">
        <f>I3/K3</f>
        <v/>
      </c>
      <c r="U235" s="463" t="n">
        <v>105952.16</v>
      </c>
      <c r="X235" s="463" t="n">
        <v>1192.23</v>
      </c>
      <c r="Y235" s="463">
        <f>U235</f>
        <v/>
      </c>
      <c r="Z235" s="463">
        <f>X235+Y235</f>
        <v/>
      </c>
      <c r="AA235" s="463">
        <f>IF(X235&lt;=15000,X235*AA$5,15000*AA$5)</f>
        <v/>
      </c>
      <c r="AB235" s="463">
        <f>IF(X235&lt;=15000,0,(X235-15000)*AB$5)</f>
        <v/>
      </c>
      <c r="AC235" s="463">
        <f>SUM(AA235:AB235)</f>
        <v/>
      </c>
      <c r="AD235" s="463">
        <f>IF(Z235&lt;=15000,Z235*AD$5,15000*AD$5)</f>
        <v/>
      </c>
      <c r="AE235" s="463">
        <f>IF(Z235&lt;=15000,0,(Z235-15000)*AE$5)</f>
        <v/>
      </c>
      <c r="AF235" s="463">
        <f>SUM(AD235:AE235)</f>
        <v/>
      </c>
      <c r="AG235" s="463">
        <f>SUM(AF235-AC235)</f>
        <v/>
      </c>
      <c r="AH235" s="463">
        <f>IF(X235&gt;3260,IF(X235&gt;9510,(9510-3260)*AH$5,(X235-3260)*AH$5),0)</f>
        <v/>
      </c>
      <c r="AI235" s="463">
        <f>IF(X235&gt;9510,IF(X235&gt;15000,(15000-9510)*AI$5,(X235-9510)*AI$5),0)</f>
        <v/>
      </c>
      <c r="AJ235" s="463">
        <f>IF(X235&gt;15000,IF(X235&gt;20000,(20000-15000)*AJ$5,(X235-15000)*AJ$5),0)</f>
        <v/>
      </c>
      <c r="AK235" s="463">
        <f>IF(X235&gt;20000,IF(X235&gt;25000,(25000-20000)*AK$5,(X235-20000)*AK$5),0)</f>
        <v/>
      </c>
      <c r="AL235" s="463">
        <f>IF(X235&gt;25000,IF(X235&gt;30000,(30000-25000)*AL$5,(X235-25000)*AL$5),0)</f>
        <v/>
      </c>
      <c r="AM235" s="463">
        <f>IF(X235&gt;30000,(X235-30000)*AM$5,0)</f>
        <v/>
      </c>
      <c r="AN235" s="463">
        <f>SUM(AH235:AM235)</f>
        <v/>
      </c>
      <c r="AO235" s="463">
        <f>IF(Z235&gt;3260,IF(Z235&gt;9510,(9510-3260)*AO$5,(Z235-3260)*AO$5),0)</f>
        <v/>
      </c>
      <c r="AP235" s="463">
        <f>IF(Z235&gt;9510,IF(Z235&gt;15000,(15000-9510)*AP$5,(Z235-9510)*AP$5),0)</f>
        <v/>
      </c>
      <c r="AQ235" s="463">
        <f>IF(Z235&gt;15000,IF(Z235&gt;20000,(20000-15000)*AQ$5,(Z235-15000)*AQ$5),0)</f>
        <v/>
      </c>
      <c r="AR235" s="463">
        <f>IF(Z235&gt;20000,IF(Z235&gt;25000,(25000-20000)*AR$5,(Z235-20000)*AR$5),0)</f>
        <v/>
      </c>
      <c r="AS235" s="463">
        <f>IF(Z235&gt;25000,IF(Z235&gt;30000,(30000-25000)*AS$5,(Z235-25000)*AS$5),0)</f>
        <v/>
      </c>
      <c r="AT235" s="463">
        <f>IF(Z235&gt;30000,(Z235-30000)*AT$5,0)</f>
        <v/>
      </c>
      <c r="AU235" s="463">
        <f>SUM(AO235:AT235)</f>
        <v/>
      </c>
      <c r="AV235" s="463">
        <f>AU235-AN235</f>
        <v/>
      </c>
      <c r="AW235" s="463" t="n"/>
      <c r="AX235" s="463">
        <f>Y235-AG235-AV235-AW235</f>
        <v/>
      </c>
      <c r="AY235" t="inlineStr">
        <is>
          <t>TM</t>
        </is>
      </c>
    </row>
    <row r="236" ht="16.5" customHeight="1" s="235">
      <c r="B236" s="460" t="n">
        <v>231</v>
      </c>
      <c r="C236" s="461" t="inlineStr">
        <is>
          <t>0277</t>
        </is>
      </c>
      <c r="D236" s="461" t="inlineStr">
        <is>
          <t>60042007981</t>
        </is>
      </c>
      <c r="E236" s="461" t="inlineStr">
        <is>
          <t>PATRICIO HERNÁNDEZ  FÁBREGAS</t>
        </is>
      </c>
      <c r="F236" s="461" t="inlineStr">
        <is>
          <t>VI</t>
        </is>
      </c>
      <c r="G236" s="460" t="n">
        <v>192</v>
      </c>
      <c r="H236" s="460" t="n">
        <v>5943.34</v>
      </c>
      <c r="I236" s="460" t="n">
        <v>200</v>
      </c>
      <c r="J236" s="460" t="n">
        <v>6438.62</v>
      </c>
      <c r="K236" s="460" t="n">
        <v>180</v>
      </c>
      <c r="L236" s="460" t="n">
        <v>5571.88</v>
      </c>
      <c r="M236" s="460" t="n">
        <v>5984.61</v>
      </c>
      <c r="N236" s="462" t="n">
        <v>4</v>
      </c>
      <c r="O236" s="462" t="n">
        <v>4</v>
      </c>
      <c r="P236" s="462" t="n">
        <v>4</v>
      </c>
      <c r="Q236" s="463" t="n">
        <v>4</v>
      </c>
      <c r="R236" s="463" t="n">
        <v>4</v>
      </c>
      <c r="S236" s="463">
        <f>M236*R236</f>
        <v/>
      </c>
      <c r="T236" s="463">
        <f>I3/K3</f>
        <v/>
      </c>
      <c r="U236" s="463" t="n">
        <v>110958.12</v>
      </c>
      <c r="X236" s="463" t="n">
        <v>5571.88</v>
      </c>
      <c r="Y236" s="463">
        <f>U236</f>
        <v/>
      </c>
      <c r="Z236" s="463">
        <f>X236+Y236</f>
        <v/>
      </c>
      <c r="AA236" s="463">
        <f>IF(X236&lt;=15000,X236*AA$5,15000*AA$5)</f>
        <v/>
      </c>
      <c r="AB236" s="463">
        <f>IF(X236&lt;=15000,0,(X236-15000)*AB$5)</f>
        <v/>
      </c>
      <c r="AC236" s="463">
        <f>SUM(AA236:AB236)</f>
        <v/>
      </c>
      <c r="AD236" s="463">
        <f>IF(Z236&lt;=15000,Z236*AD$5,15000*AD$5)</f>
        <v/>
      </c>
      <c r="AE236" s="463">
        <f>IF(Z236&lt;=15000,0,(Z236-15000)*AE$5)</f>
        <v/>
      </c>
      <c r="AF236" s="463">
        <f>SUM(AD236:AE236)</f>
        <v/>
      </c>
      <c r="AG236" s="463">
        <f>SUM(AF236-AC236)</f>
        <v/>
      </c>
      <c r="AH236" s="463">
        <f>IF(X236&gt;3260,IF(X236&gt;9510,(9510-3260)*AH$5,(X236-3260)*AH$5),0)</f>
        <v/>
      </c>
      <c r="AI236" s="463">
        <f>IF(X236&gt;9510,IF(X236&gt;15000,(15000-9510)*AI$5,(X236-9510)*AI$5),0)</f>
        <v/>
      </c>
      <c r="AJ236" s="463">
        <f>IF(X236&gt;15000,IF(X236&gt;20000,(20000-15000)*AJ$5,(X236-15000)*AJ$5),0)</f>
        <v/>
      </c>
      <c r="AK236" s="463">
        <f>IF(X236&gt;20000,IF(X236&gt;25000,(25000-20000)*AK$5,(X236-20000)*AK$5),0)</f>
        <v/>
      </c>
      <c r="AL236" s="463">
        <f>IF(X236&gt;25000,IF(X236&gt;30000,(30000-25000)*AL$5,(X236-25000)*AL$5),0)</f>
        <v/>
      </c>
      <c r="AM236" s="463">
        <f>IF(X236&gt;30000,(X236-30000)*AM$5,0)</f>
        <v/>
      </c>
      <c r="AN236" s="463">
        <f>SUM(AH236:AM236)</f>
        <v/>
      </c>
      <c r="AO236" s="463">
        <f>IF(Z236&gt;3260,IF(Z236&gt;9510,(9510-3260)*AO$5,(Z236-3260)*AO$5),0)</f>
        <v/>
      </c>
      <c r="AP236" s="463">
        <f>IF(Z236&gt;9510,IF(Z236&gt;15000,(15000-9510)*AP$5,(Z236-9510)*AP$5),0)</f>
        <v/>
      </c>
      <c r="AQ236" s="463">
        <f>IF(Z236&gt;15000,IF(Z236&gt;20000,(20000-15000)*AQ$5,(Z236-15000)*AQ$5),0)</f>
        <v/>
      </c>
      <c r="AR236" s="463">
        <f>IF(Z236&gt;20000,IF(Z236&gt;25000,(25000-20000)*AR$5,(Z236-20000)*AR$5),0)</f>
        <v/>
      </c>
      <c r="AS236" s="463">
        <f>IF(Z236&gt;25000,IF(Z236&gt;30000,(30000-25000)*AS$5,(Z236-25000)*AS$5),0)</f>
        <v/>
      </c>
      <c r="AT236" s="463">
        <f>IF(Z236&gt;30000,(Z236-30000)*AT$5,0)</f>
        <v/>
      </c>
      <c r="AU236" s="463">
        <f>SUM(AO236:AT236)</f>
        <v/>
      </c>
      <c r="AV236" s="463">
        <f>AU236-AN236</f>
        <v/>
      </c>
      <c r="AW236" s="463" t="n"/>
      <c r="AX236" s="463">
        <f>Y236-AG236-AV236-AW236</f>
        <v/>
      </c>
      <c r="AY236" t="inlineStr">
        <is>
          <t>TM</t>
        </is>
      </c>
    </row>
    <row r="237" ht="16.5" customHeight="1" s="235">
      <c r="B237" s="460" t="n">
        <v>232</v>
      </c>
      <c r="C237" s="461" t="inlineStr">
        <is>
          <t>0114</t>
        </is>
      </c>
      <c r="D237" s="461" t="inlineStr">
        <is>
          <t>61022414468</t>
        </is>
      </c>
      <c r="E237" s="461" t="inlineStr">
        <is>
          <t>FERNANDO RODRÍGUEZ  CRUZ</t>
        </is>
      </c>
      <c r="F237" s="461" t="inlineStr">
        <is>
          <t>VI</t>
        </is>
      </c>
      <c r="G237" s="460" t="n">
        <v>0</v>
      </c>
      <c r="H237" s="460" t="n">
        <v>0</v>
      </c>
      <c r="I237" s="460" t="n">
        <v>0</v>
      </c>
      <c r="J237" s="460" t="n">
        <v>0</v>
      </c>
      <c r="K237" s="460" t="n">
        <v>0</v>
      </c>
      <c r="L237" s="460" t="n">
        <v>0</v>
      </c>
      <c r="M237" s="460" t="n">
        <v>0</v>
      </c>
      <c r="N237" s="462" t="n">
        <v>0</v>
      </c>
      <c r="O237" s="462" t="n">
        <v>0</v>
      </c>
      <c r="P237" s="462" t="n">
        <v>0</v>
      </c>
      <c r="Q237" s="463" t="n">
        <v>0</v>
      </c>
      <c r="R237" s="463" t="n">
        <v>0</v>
      </c>
      <c r="S237" s="463">
        <f>M237*R237</f>
        <v/>
      </c>
      <c r="T237" s="463">
        <f>I3/K3</f>
        <v/>
      </c>
      <c r="U237" s="463" t="n">
        <v>0</v>
      </c>
      <c r="X237" s="463" t="n">
        <v>0</v>
      </c>
      <c r="Y237" s="463">
        <f>U237</f>
        <v/>
      </c>
      <c r="Z237" s="463">
        <f>X237+Y237</f>
        <v/>
      </c>
      <c r="AA237" s="463">
        <f>IF(X237&lt;=15000,X237*AA$5,15000*AA$5)</f>
        <v/>
      </c>
      <c r="AB237" s="463">
        <f>IF(X237&lt;=15000,0,(X237-15000)*AB$5)</f>
        <v/>
      </c>
      <c r="AC237" s="463">
        <f>SUM(AA237:AB237)</f>
        <v/>
      </c>
      <c r="AD237" s="463">
        <f>IF(Z237&lt;=15000,Z237*AD$5,15000*AD$5)</f>
        <v/>
      </c>
      <c r="AE237" s="463">
        <f>IF(Z237&lt;=15000,0,(Z237-15000)*AE$5)</f>
        <v/>
      </c>
      <c r="AF237" s="463">
        <f>SUM(AD237:AE237)</f>
        <v/>
      </c>
      <c r="AG237" s="463">
        <f>SUM(AF237-AC237)</f>
        <v/>
      </c>
      <c r="AH237" s="463">
        <f>IF(X237&gt;3260,IF(X237&gt;9510,(9510-3260)*AH$5,(X237-3260)*AH$5),0)</f>
        <v/>
      </c>
      <c r="AI237" s="463">
        <f>IF(X237&gt;9510,IF(X237&gt;15000,(15000-9510)*AI$5,(X237-9510)*AI$5),0)</f>
        <v/>
      </c>
      <c r="AJ237" s="463">
        <f>IF(X237&gt;15000,IF(X237&gt;20000,(20000-15000)*AJ$5,(X237-15000)*AJ$5),0)</f>
        <v/>
      </c>
      <c r="AK237" s="463">
        <f>IF(X237&gt;20000,IF(X237&gt;25000,(25000-20000)*AK$5,(X237-20000)*AK$5),0)</f>
        <v/>
      </c>
      <c r="AL237" s="463">
        <f>IF(X237&gt;25000,IF(X237&gt;30000,(30000-25000)*AL$5,(X237-25000)*AL$5),0)</f>
        <v/>
      </c>
      <c r="AM237" s="463">
        <f>IF(X237&gt;30000,(X237-30000)*AM$5,0)</f>
        <v/>
      </c>
      <c r="AN237" s="463">
        <f>SUM(AH237:AM237)</f>
        <v/>
      </c>
      <c r="AO237" s="463">
        <f>IF(Z237&gt;3260,IF(Z237&gt;9510,(9510-3260)*AO$5,(Z237-3260)*AO$5),0)</f>
        <v/>
      </c>
      <c r="AP237" s="463">
        <f>IF(Z237&gt;9510,IF(Z237&gt;15000,(15000-9510)*AP$5,(Z237-9510)*AP$5),0)</f>
        <v/>
      </c>
      <c r="AQ237" s="463">
        <f>IF(Z237&gt;15000,IF(Z237&gt;20000,(20000-15000)*AQ$5,(Z237-15000)*AQ$5),0)</f>
        <v/>
      </c>
      <c r="AR237" s="463">
        <f>IF(Z237&gt;20000,IF(Z237&gt;25000,(25000-20000)*AR$5,(Z237-20000)*AR$5),0)</f>
        <v/>
      </c>
      <c r="AS237" s="463">
        <f>IF(Z237&gt;25000,IF(Z237&gt;30000,(30000-25000)*AS$5,(Z237-25000)*AS$5),0)</f>
        <v/>
      </c>
      <c r="AT237" s="463">
        <f>IF(Z237&gt;30000,(Z237-30000)*AT$5,0)</f>
        <v/>
      </c>
      <c r="AU237" s="463">
        <f>SUM(AO237:AT237)</f>
        <v/>
      </c>
      <c r="AV237" s="463">
        <f>AU237-AN237</f>
        <v/>
      </c>
      <c r="AW237" s="463" t="n"/>
      <c r="AX237" s="463">
        <f>Y237-AG237-AV237-AW237</f>
        <v/>
      </c>
      <c r="AY237" t="inlineStr">
        <is>
          <t>TM</t>
        </is>
      </c>
    </row>
    <row r="238" ht="16.5" customFormat="1" customHeight="1" s="299">
      <c r="B238" s="460" t="n">
        <v>233</v>
      </c>
      <c r="C238" s="461" t="inlineStr">
        <is>
          <t>0161</t>
        </is>
      </c>
      <c r="D238" s="461" t="inlineStr">
        <is>
          <t>70100309809</t>
        </is>
      </c>
      <c r="E238" s="461" t="inlineStr">
        <is>
          <t>RAMÓN SALINA  RICARDO</t>
        </is>
      </c>
      <c r="F238" s="461" t="inlineStr">
        <is>
          <t>IV</t>
        </is>
      </c>
      <c r="G238" s="460" t="n">
        <v>112.75</v>
      </c>
      <c r="H238" s="460" t="n">
        <v>5970.95</v>
      </c>
      <c r="I238" s="460" t="n">
        <v>190.6</v>
      </c>
      <c r="J238" s="460" t="n">
        <v>6209.79</v>
      </c>
      <c r="K238" s="460" t="n">
        <v>190.6</v>
      </c>
      <c r="L238" s="460" t="n">
        <v>6006.65</v>
      </c>
      <c r="M238" s="460" t="n">
        <v>6062.46</v>
      </c>
      <c r="N238" s="462" t="n">
        <v>4</v>
      </c>
      <c r="O238" s="462" t="n">
        <v>4</v>
      </c>
      <c r="P238" s="462" t="n">
        <v>4</v>
      </c>
      <c r="Q238" s="463" t="n">
        <v>4</v>
      </c>
      <c r="R238" s="463" t="n">
        <v>4</v>
      </c>
      <c r="S238" s="463">
        <f>M238*R238</f>
        <v/>
      </c>
      <c r="T238" s="463">
        <f>I3/K3</f>
        <v/>
      </c>
      <c r="U238" s="463" t="n">
        <v>112401.5</v>
      </c>
      <c r="X238" s="463" t="n">
        <v>6006.65</v>
      </c>
      <c r="Y238" s="463">
        <f>U238</f>
        <v/>
      </c>
      <c r="Z238" s="463">
        <f>X238+Y238</f>
        <v/>
      </c>
      <c r="AA238" s="463">
        <f>IF(X238&lt;=15000,X238*AA$5,15000*AA$5)</f>
        <v/>
      </c>
      <c r="AB238" s="463">
        <f>IF(X238&lt;=15000,0,(X238-15000)*AB$5)</f>
        <v/>
      </c>
      <c r="AC238" s="463">
        <f>SUM(AA238:AB238)</f>
        <v/>
      </c>
      <c r="AD238" s="463">
        <f>IF(Z238&lt;=15000,Z238*AD$5,15000*AD$5)</f>
        <v/>
      </c>
      <c r="AE238" s="463">
        <f>IF(Z238&lt;=15000,0,(Z238-15000)*AE$5)</f>
        <v/>
      </c>
      <c r="AF238" s="463">
        <f>SUM(AD238:AE238)</f>
        <v/>
      </c>
      <c r="AG238" s="463">
        <f>SUM(AF238-AC238)</f>
        <v/>
      </c>
      <c r="AH238" s="463">
        <f>IF(X238&gt;3260,IF(X238&gt;9510,(9510-3260)*AH$5,(X238-3260)*AH$5),0)</f>
        <v/>
      </c>
      <c r="AI238" s="463">
        <f>IF(X238&gt;9510,IF(X238&gt;15000,(15000-9510)*AI$5,(X238-9510)*AI$5),0)</f>
        <v/>
      </c>
      <c r="AJ238" s="463">
        <f>IF(X238&gt;15000,IF(X238&gt;20000,(20000-15000)*AJ$5,(X238-15000)*AJ$5),0)</f>
        <v/>
      </c>
      <c r="AK238" s="463">
        <f>IF(X238&gt;20000,IF(X238&gt;25000,(25000-20000)*AK$5,(X238-20000)*AK$5),0)</f>
        <v/>
      </c>
      <c r="AL238" s="463">
        <f>IF(X238&gt;25000,IF(X238&gt;30000,(30000-25000)*AL$5,(X238-25000)*AL$5),0)</f>
        <v/>
      </c>
      <c r="AM238" s="463">
        <f>IF(X238&gt;30000,(X238-30000)*AM$5,0)</f>
        <v/>
      </c>
      <c r="AN238" s="463">
        <f>SUM(AH238:AM238)</f>
        <v/>
      </c>
      <c r="AO238" s="463">
        <f>IF(Z238&gt;3260,IF(Z238&gt;9510,(9510-3260)*AO$5,(Z238-3260)*AO$5),0)</f>
        <v/>
      </c>
      <c r="AP238" s="463">
        <f>IF(Z238&gt;9510,IF(Z238&gt;15000,(15000-9510)*AP$5,(Z238-9510)*AP$5),0)</f>
        <v/>
      </c>
      <c r="AQ238" s="463">
        <f>IF(Z238&gt;15000,IF(Z238&gt;20000,(20000-15000)*AQ$5,(Z238-15000)*AQ$5),0)</f>
        <v/>
      </c>
      <c r="AR238" s="463">
        <f>IF(Z238&gt;20000,IF(Z238&gt;25000,(25000-20000)*AR$5,(Z238-20000)*AR$5),0)</f>
        <v/>
      </c>
      <c r="AS238" s="463">
        <f>IF(Z238&gt;25000,IF(Z238&gt;30000,(30000-25000)*AS$5,(Z238-25000)*AS$5),0)</f>
        <v/>
      </c>
      <c r="AT238" s="463">
        <f>IF(Z238&gt;30000,(Z238-30000)*AT$5,0)</f>
        <v/>
      </c>
      <c r="AU238" s="463">
        <f>SUM(AO238:AT238)</f>
        <v/>
      </c>
      <c r="AV238" s="463">
        <f>AU238-AN238</f>
        <v/>
      </c>
      <c r="AW238" s="463" t="n"/>
      <c r="AX238" s="463">
        <f>Y238-AG238-AV238-AW238</f>
        <v/>
      </c>
      <c r="AY238" t="inlineStr">
        <is>
          <t>TM</t>
        </is>
      </c>
    </row>
    <row r="239" ht="16.5" customHeight="1" s="235">
      <c r="B239" s="460" t="n">
        <v>234</v>
      </c>
      <c r="C239" s="461" t="inlineStr">
        <is>
          <t>03104</t>
        </is>
      </c>
      <c r="D239" s="461" t="inlineStr">
        <is>
          <t>79121822300</t>
        </is>
      </c>
      <c r="E239" s="461" t="inlineStr">
        <is>
          <t>ROBERQUI HECHAVARRIA ALBA</t>
        </is>
      </c>
      <c r="F239" s="461" t="inlineStr">
        <is>
          <t>VI</t>
        </is>
      </c>
      <c r="G239" s="460" t="n">
        <v>204</v>
      </c>
      <c r="H239" s="460" t="n">
        <v>6331.6</v>
      </c>
      <c r="I239" s="460" t="n">
        <v>204</v>
      </c>
      <c r="J239" s="460" t="n">
        <v>6726.27</v>
      </c>
      <c r="K239" s="460" t="n">
        <v>191.25</v>
      </c>
      <c r="L239" s="460" t="n">
        <v>5935.87</v>
      </c>
      <c r="M239" s="460" t="n">
        <v>6331.25</v>
      </c>
      <c r="N239" s="462" t="n">
        <v>4</v>
      </c>
      <c r="O239" s="462" t="n">
        <v>4</v>
      </c>
      <c r="P239" s="462" t="n">
        <v>4</v>
      </c>
      <c r="Q239" s="463" t="n">
        <v>4</v>
      </c>
      <c r="R239" s="463" t="n">
        <v>4</v>
      </c>
      <c r="S239" s="463">
        <f>M239*R239</f>
        <v/>
      </c>
      <c r="T239" s="463">
        <f>I3/K3</f>
        <v/>
      </c>
      <c r="U239" s="463" t="n">
        <v>117384.89</v>
      </c>
      <c r="X239" s="463" t="n">
        <v>5935.87</v>
      </c>
      <c r="Y239" s="463">
        <f>U239</f>
        <v/>
      </c>
      <c r="Z239" s="463">
        <f>X239+Y239</f>
        <v/>
      </c>
      <c r="AA239" s="463">
        <f>IF(X239&lt;=15000,X239*AA$5,15000*AA$5)</f>
        <v/>
      </c>
      <c r="AB239" s="463">
        <f>IF(X239&lt;=15000,0,(X239-15000)*AB$5)</f>
        <v/>
      </c>
      <c r="AC239" s="463">
        <f>SUM(AA239:AB239)</f>
        <v/>
      </c>
      <c r="AD239" s="463">
        <f>IF(Z239&lt;=15000,Z239*AD$5,15000*AD$5)</f>
        <v/>
      </c>
      <c r="AE239" s="463">
        <f>IF(Z239&lt;=15000,0,(Z239-15000)*AE$5)</f>
        <v/>
      </c>
      <c r="AF239" s="463">
        <f>SUM(AD239:AE239)</f>
        <v/>
      </c>
      <c r="AG239" s="463">
        <f>SUM(AF239-AC239)</f>
        <v/>
      </c>
      <c r="AH239" s="463">
        <f>IF(X239&gt;3260,IF(X239&gt;9510,(9510-3260)*AH$5,(X239-3260)*AH$5),0)</f>
        <v/>
      </c>
      <c r="AI239" s="463">
        <f>IF(X239&gt;9510,IF(X239&gt;15000,(15000-9510)*AI$5,(X239-9510)*AI$5),0)</f>
        <v/>
      </c>
      <c r="AJ239" s="463">
        <f>IF(X239&gt;15000,IF(X239&gt;20000,(20000-15000)*AJ$5,(X239-15000)*AJ$5),0)</f>
        <v/>
      </c>
      <c r="AK239" s="463">
        <f>IF(X239&gt;20000,IF(X239&gt;25000,(25000-20000)*AK$5,(X239-20000)*AK$5),0)</f>
        <v/>
      </c>
      <c r="AL239" s="463">
        <f>IF(X239&gt;25000,IF(X239&gt;30000,(30000-25000)*AL$5,(X239-25000)*AL$5),0)</f>
        <v/>
      </c>
      <c r="AM239" s="463">
        <f>IF(X239&gt;30000,(X239-30000)*AM$5,0)</f>
        <v/>
      </c>
      <c r="AN239" s="463">
        <f>SUM(AH239:AM239)</f>
        <v/>
      </c>
      <c r="AO239" s="463">
        <f>IF(Z239&gt;3260,IF(Z239&gt;9510,(9510-3260)*AO$5,(Z239-3260)*AO$5),0)</f>
        <v/>
      </c>
      <c r="AP239" s="463">
        <f>IF(Z239&gt;9510,IF(Z239&gt;15000,(15000-9510)*AP$5,(Z239-9510)*AP$5),0)</f>
        <v/>
      </c>
      <c r="AQ239" s="463">
        <f>IF(Z239&gt;15000,IF(Z239&gt;20000,(20000-15000)*AQ$5,(Z239-15000)*AQ$5),0)</f>
        <v/>
      </c>
      <c r="AR239" s="463">
        <f>IF(Z239&gt;20000,IF(Z239&gt;25000,(25000-20000)*AR$5,(Z239-20000)*AR$5),0)</f>
        <v/>
      </c>
      <c r="AS239" s="463">
        <f>IF(Z239&gt;25000,IF(Z239&gt;30000,(30000-25000)*AS$5,(Z239-25000)*AS$5),0)</f>
        <v/>
      </c>
      <c r="AT239" s="463">
        <f>IF(Z239&gt;30000,(Z239-30000)*AT$5,0)</f>
        <v/>
      </c>
      <c r="AU239" s="463">
        <f>SUM(AO239:AT239)</f>
        <v/>
      </c>
      <c r="AV239" s="463">
        <f>AU239-AN239</f>
        <v/>
      </c>
      <c r="AW239" s="463" t="n"/>
      <c r="AX239" s="463">
        <f>Y239-AG239-AV239-AW239</f>
        <v/>
      </c>
      <c r="AY239" t="inlineStr">
        <is>
          <t>TM</t>
        </is>
      </c>
    </row>
    <row r="240" ht="16.5" customHeight="1" s="235">
      <c r="B240" s="460" t="n">
        <v>235</v>
      </c>
      <c r="C240" s="461" t="inlineStr">
        <is>
          <t>03155</t>
        </is>
      </c>
      <c r="D240" s="461" t="inlineStr">
        <is>
          <t>83040318907</t>
        </is>
      </c>
      <c r="E240" s="461" t="inlineStr">
        <is>
          <t>SERGIO YANSEL SARMIENTO CRUZ</t>
        </is>
      </c>
      <c r="F240" s="461" t="inlineStr">
        <is>
          <t>VI</t>
        </is>
      </c>
      <c r="G240" s="460" t="n">
        <v>178.5</v>
      </c>
      <c r="H240" s="460" t="n">
        <v>5540.15</v>
      </c>
      <c r="I240" s="460" t="n">
        <v>191.25</v>
      </c>
      <c r="J240" s="460" t="n">
        <v>5935.87</v>
      </c>
      <c r="K240" s="460" t="n">
        <v>191.25</v>
      </c>
      <c r="L240" s="460" t="n">
        <v>5935.87</v>
      </c>
      <c r="M240" s="460" t="n">
        <v>5803.96</v>
      </c>
      <c r="N240" s="462" t="n">
        <v>4</v>
      </c>
      <c r="O240" s="462" t="n">
        <v>4</v>
      </c>
      <c r="P240" s="462" t="n">
        <v>4</v>
      </c>
      <c r="Q240" s="463" t="n">
        <v>4</v>
      </c>
      <c r="R240" s="463" t="n">
        <v>4</v>
      </c>
      <c r="S240" s="463">
        <f>M240*R240</f>
        <v/>
      </c>
      <c r="T240" s="463">
        <f>I3/K3</f>
        <v/>
      </c>
      <c r="U240" s="463" t="n">
        <v>107608.76</v>
      </c>
      <c r="X240" s="463" t="n">
        <v>5935.87</v>
      </c>
      <c r="Y240" s="463">
        <f>U240</f>
        <v/>
      </c>
      <c r="Z240" s="463">
        <f>X240+Y240</f>
        <v/>
      </c>
      <c r="AA240" s="463">
        <f>IF(X240&lt;=15000,X240*AA$5,15000*AA$5)</f>
        <v/>
      </c>
      <c r="AB240" s="463">
        <f>IF(X240&lt;=15000,0,(X240-15000)*AB$5)</f>
        <v/>
      </c>
      <c r="AC240" s="463">
        <f>SUM(AA240:AB240)</f>
        <v/>
      </c>
      <c r="AD240" s="463">
        <f>IF(Z240&lt;=15000,Z240*AD$5,15000*AD$5)</f>
        <v/>
      </c>
      <c r="AE240" s="463">
        <f>IF(Z240&lt;=15000,0,(Z240-15000)*AE$5)</f>
        <v/>
      </c>
      <c r="AF240" s="463">
        <f>SUM(AD240:AE240)</f>
        <v/>
      </c>
      <c r="AG240" s="463">
        <f>SUM(AF240-AC240)</f>
        <v/>
      </c>
      <c r="AH240" s="463">
        <f>IF(X240&gt;3260,IF(X240&gt;9510,(9510-3260)*AH$5,(X240-3260)*AH$5),0)</f>
        <v/>
      </c>
      <c r="AI240" s="463">
        <f>IF(X240&gt;9510,IF(X240&gt;15000,(15000-9510)*AI$5,(X240-9510)*AI$5),0)</f>
        <v/>
      </c>
      <c r="AJ240" s="463">
        <f>IF(X240&gt;15000,IF(X240&gt;20000,(20000-15000)*AJ$5,(X240-15000)*AJ$5),0)</f>
        <v/>
      </c>
      <c r="AK240" s="463">
        <f>IF(X240&gt;20000,IF(X240&gt;25000,(25000-20000)*AK$5,(X240-20000)*AK$5),0)</f>
        <v/>
      </c>
      <c r="AL240" s="463">
        <f>IF(X240&gt;25000,IF(X240&gt;30000,(30000-25000)*AL$5,(X240-25000)*AL$5),0)</f>
        <v/>
      </c>
      <c r="AM240" s="463">
        <f>IF(X240&gt;30000,(X240-30000)*AM$5,0)</f>
        <v/>
      </c>
      <c r="AN240" s="463">
        <f>SUM(AH240:AM240)</f>
        <v/>
      </c>
      <c r="AO240" s="463">
        <f>IF(Z240&gt;3260,IF(Z240&gt;9510,(9510-3260)*AO$5,(Z240-3260)*AO$5),0)</f>
        <v/>
      </c>
      <c r="AP240" s="463">
        <f>IF(Z240&gt;9510,IF(Z240&gt;15000,(15000-9510)*AP$5,(Z240-9510)*AP$5),0)</f>
        <v/>
      </c>
      <c r="AQ240" s="463">
        <f>IF(Z240&gt;15000,IF(Z240&gt;20000,(20000-15000)*AQ$5,(Z240-15000)*AQ$5),0)</f>
        <v/>
      </c>
      <c r="AR240" s="463">
        <f>IF(Z240&gt;20000,IF(Z240&gt;25000,(25000-20000)*AR$5,(Z240-20000)*AR$5),0)</f>
        <v/>
      </c>
      <c r="AS240" s="463">
        <f>IF(Z240&gt;25000,IF(Z240&gt;30000,(30000-25000)*AS$5,(Z240-25000)*AS$5),0)</f>
        <v/>
      </c>
      <c r="AT240" s="463">
        <f>IF(Z240&gt;30000,(Z240-30000)*AT$5,0)</f>
        <v/>
      </c>
      <c r="AU240" s="463">
        <f>SUM(AO240:AT240)</f>
        <v/>
      </c>
      <c r="AV240" s="463">
        <f>AU240-AN240</f>
        <v/>
      </c>
      <c r="AW240" s="463" t="n"/>
      <c r="AX240" s="463">
        <f>Y240-AG240-AV240-AW240</f>
        <v/>
      </c>
      <c r="AY240" t="inlineStr">
        <is>
          <t>TM</t>
        </is>
      </c>
    </row>
    <row r="241" ht="16.5" customHeight="1" s="235">
      <c r="B241" s="460" t="n">
        <v>236</v>
      </c>
      <c r="C241" s="461" t="inlineStr">
        <is>
          <t>0376</t>
        </is>
      </c>
      <c r="D241" s="461" t="inlineStr">
        <is>
          <t>72012608486</t>
        </is>
      </c>
      <c r="E241" s="461" t="inlineStr">
        <is>
          <t>OSMANIS FERNANDEZ ANZARDO</t>
        </is>
      </c>
      <c r="F241" s="461" t="inlineStr">
        <is>
          <t>II</t>
        </is>
      </c>
      <c r="G241" s="460" t="n">
        <v>195.25</v>
      </c>
      <c r="H241" s="460" t="n">
        <v>4675.3</v>
      </c>
      <c r="I241" s="460" t="n">
        <v>191.25</v>
      </c>
      <c r="J241" s="460" t="n">
        <v>4782</v>
      </c>
      <c r="K241" s="460" t="n">
        <v>200</v>
      </c>
      <c r="L241" s="460" t="n">
        <v>4790.05</v>
      </c>
      <c r="M241" s="460" t="n">
        <v>4749.12</v>
      </c>
      <c r="N241" s="462" t="n">
        <v>4</v>
      </c>
      <c r="O241" s="462" t="n">
        <v>4</v>
      </c>
      <c r="P241" s="462" t="n">
        <v>4</v>
      </c>
      <c r="Q241" s="463" t="n">
        <v>4</v>
      </c>
      <c r="R241" s="463" t="n">
        <v>4</v>
      </c>
      <c r="S241" s="463">
        <f>M241*R241</f>
        <v/>
      </c>
      <c r="T241" s="463">
        <f>I3/K3</f>
        <v/>
      </c>
      <c r="U241" s="463" t="n">
        <v>88051.31</v>
      </c>
      <c r="X241" s="463" t="n">
        <v>4790.05</v>
      </c>
      <c r="Y241" s="463">
        <f>U241</f>
        <v/>
      </c>
      <c r="Z241" s="463">
        <f>X241+Y241</f>
        <v/>
      </c>
      <c r="AA241" s="463">
        <f>IF(X241&lt;=15000,X241*AA$5,15000*AA$5)</f>
        <v/>
      </c>
      <c r="AB241" s="463">
        <f>IF(X241&lt;=15000,0,(X241-15000)*AB$5)</f>
        <v/>
      </c>
      <c r="AC241" s="463">
        <f>SUM(AA241:AB241)</f>
        <v/>
      </c>
      <c r="AD241" s="463">
        <f>IF(Z241&lt;=15000,Z241*AD$5,15000*AD$5)</f>
        <v/>
      </c>
      <c r="AE241" s="463">
        <f>IF(Z241&lt;=15000,0,(Z241-15000)*AE$5)</f>
        <v/>
      </c>
      <c r="AF241" s="463">
        <f>SUM(AD241:AE241)</f>
        <v/>
      </c>
      <c r="AG241" s="463">
        <f>SUM(AF241-AC241)</f>
        <v/>
      </c>
      <c r="AH241" s="463">
        <f>IF(X241&gt;3260,IF(X241&gt;9510,(9510-3260)*AH$5,(X241-3260)*AH$5),0)</f>
        <v/>
      </c>
      <c r="AI241" s="463">
        <f>IF(X241&gt;9510,IF(X241&gt;15000,(15000-9510)*AI$5,(X241-9510)*AI$5),0)</f>
        <v/>
      </c>
      <c r="AJ241" s="463">
        <f>IF(X241&gt;15000,IF(X241&gt;20000,(20000-15000)*AJ$5,(X241-15000)*AJ$5),0)</f>
        <v/>
      </c>
      <c r="AK241" s="463">
        <f>IF(X241&gt;20000,IF(X241&gt;25000,(25000-20000)*AK$5,(X241-20000)*AK$5),0)</f>
        <v/>
      </c>
      <c r="AL241" s="463">
        <f>IF(X241&gt;25000,IF(X241&gt;30000,(30000-25000)*AL$5,(X241-25000)*AL$5),0)</f>
        <v/>
      </c>
      <c r="AM241" s="463">
        <f>IF(X241&gt;30000,(X241-30000)*AM$5,0)</f>
        <v/>
      </c>
      <c r="AN241" s="463">
        <f>SUM(AH241:AM241)</f>
        <v/>
      </c>
      <c r="AO241" s="463">
        <f>IF(Z241&gt;3260,IF(Z241&gt;9510,(9510-3260)*AO$5,(Z241-3260)*AO$5),0)</f>
        <v/>
      </c>
      <c r="AP241" s="463">
        <f>IF(Z241&gt;9510,IF(Z241&gt;15000,(15000-9510)*AP$5,(Z241-9510)*AP$5),0)</f>
        <v/>
      </c>
      <c r="AQ241" s="463">
        <f>IF(Z241&gt;15000,IF(Z241&gt;20000,(20000-15000)*AQ$5,(Z241-15000)*AQ$5),0)</f>
        <v/>
      </c>
      <c r="AR241" s="463">
        <f>IF(Z241&gt;20000,IF(Z241&gt;25000,(25000-20000)*AR$5,(Z241-20000)*AR$5),0)</f>
        <v/>
      </c>
      <c r="AS241" s="463">
        <f>IF(Z241&gt;25000,IF(Z241&gt;30000,(30000-25000)*AS$5,(Z241-25000)*AS$5),0)</f>
        <v/>
      </c>
      <c r="AT241" s="463">
        <f>IF(Z241&gt;30000,(Z241-30000)*AT$5,0)</f>
        <v/>
      </c>
      <c r="AU241" s="463">
        <f>SUM(AO241:AT241)</f>
        <v/>
      </c>
      <c r="AV241" s="463">
        <f>AU241-AN241</f>
        <v/>
      </c>
      <c r="AW241" s="463" t="n"/>
      <c r="AX241" s="463">
        <f>Y241-AG241-AV241-AW241</f>
        <v/>
      </c>
      <c r="AY241" t="inlineStr">
        <is>
          <t>TM</t>
        </is>
      </c>
    </row>
    <row r="242" ht="16.5" customHeight="1" s="235">
      <c r="B242" s="460" t="n">
        <v>237</v>
      </c>
      <c r="C242" s="461" t="inlineStr">
        <is>
          <t>0381</t>
        </is>
      </c>
      <c r="D242" s="461" t="inlineStr">
        <is>
          <t>69032323108</t>
        </is>
      </c>
      <c r="E242" s="461" t="inlineStr">
        <is>
          <t>ALEXIS RODRÍGUEZ CARRALERO</t>
        </is>
      </c>
      <c r="F242" s="461" t="inlineStr">
        <is>
          <t>IV</t>
        </is>
      </c>
      <c r="G242" s="460" t="n">
        <v>204</v>
      </c>
      <c r="H242" s="460" t="n">
        <v>5475.35</v>
      </c>
      <c r="I242" s="460" t="n">
        <v>191.25</v>
      </c>
      <c r="J242" s="460" t="n">
        <v>5133.14</v>
      </c>
      <c r="K242" s="460" t="n">
        <v>191.25</v>
      </c>
      <c r="L242" s="460" t="n">
        <v>5133.14</v>
      </c>
      <c r="M242" s="460" t="n">
        <v>5247.21</v>
      </c>
      <c r="N242" s="462" t="n">
        <v>4</v>
      </c>
      <c r="O242" s="462" t="n">
        <v>4</v>
      </c>
      <c r="P242" s="462" t="n">
        <v>4</v>
      </c>
      <c r="Q242" s="463" t="n">
        <v>4</v>
      </c>
      <c r="R242" s="463" t="n">
        <v>4</v>
      </c>
      <c r="S242" s="463">
        <f>M242*R242</f>
        <v/>
      </c>
      <c r="T242" s="463">
        <f>I3/K3</f>
        <v/>
      </c>
      <c r="U242" s="463" t="n">
        <v>97286.24000000001</v>
      </c>
      <c r="X242" s="463" t="n">
        <v>5133.14</v>
      </c>
      <c r="Y242" s="463">
        <f>U242</f>
        <v/>
      </c>
      <c r="Z242" s="463">
        <f>X242+Y242</f>
        <v/>
      </c>
      <c r="AA242" s="463">
        <f>IF(X242&lt;=15000,X242*AA$5,15000*AA$5)</f>
        <v/>
      </c>
      <c r="AB242" s="463">
        <f>IF(X242&lt;=15000,0,(X242-15000)*AB$5)</f>
        <v/>
      </c>
      <c r="AC242" s="463">
        <f>SUM(AA242:AB242)</f>
        <v/>
      </c>
      <c r="AD242" s="463">
        <f>IF(Z242&lt;=15000,Z242*AD$5,15000*AD$5)</f>
        <v/>
      </c>
      <c r="AE242" s="463">
        <f>IF(Z242&lt;=15000,0,(Z242-15000)*AE$5)</f>
        <v/>
      </c>
      <c r="AF242" s="463">
        <f>SUM(AD242:AE242)</f>
        <v/>
      </c>
      <c r="AG242" s="463">
        <f>SUM(AF242-AC242)</f>
        <v/>
      </c>
      <c r="AH242" s="463">
        <f>IF(X242&gt;3260,IF(X242&gt;9510,(9510-3260)*AH$5,(X242-3260)*AH$5),0)</f>
        <v/>
      </c>
      <c r="AI242" s="463">
        <f>IF(X242&gt;9510,IF(X242&gt;15000,(15000-9510)*AI$5,(X242-9510)*AI$5),0)</f>
        <v/>
      </c>
      <c r="AJ242" s="463">
        <f>IF(X242&gt;15000,IF(X242&gt;20000,(20000-15000)*AJ$5,(X242-15000)*AJ$5),0)</f>
        <v/>
      </c>
      <c r="AK242" s="463">
        <f>IF(X242&gt;20000,IF(X242&gt;25000,(25000-20000)*AK$5,(X242-20000)*AK$5),0)</f>
        <v/>
      </c>
      <c r="AL242" s="463">
        <f>IF(X242&gt;25000,IF(X242&gt;30000,(30000-25000)*AL$5,(X242-25000)*AL$5),0)</f>
        <v/>
      </c>
      <c r="AM242" s="463">
        <f>IF(X242&gt;30000,(X242-30000)*AM$5,0)</f>
        <v/>
      </c>
      <c r="AN242" s="463">
        <f>SUM(AH242:AM242)</f>
        <v/>
      </c>
      <c r="AO242" s="463">
        <f>IF(Z242&gt;3260,IF(Z242&gt;9510,(9510-3260)*AO$5,(Z242-3260)*AO$5),0)</f>
        <v/>
      </c>
      <c r="AP242" s="463">
        <f>IF(Z242&gt;9510,IF(Z242&gt;15000,(15000-9510)*AP$5,(Z242-9510)*AP$5),0)</f>
        <v/>
      </c>
      <c r="AQ242" s="463">
        <f>IF(Z242&gt;15000,IF(Z242&gt;20000,(20000-15000)*AQ$5,(Z242-15000)*AQ$5),0)</f>
        <v/>
      </c>
      <c r="AR242" s="463">
        <f>IF(Z242&gt;20000,IF(Z242&gt;25000,(25000-20000)*AR$5,(Z242-20000)*AR$5),0)</f>
        <v/>
      </c>
      <c r="AS242" s="463">
        <f>IF(Z242&gt;25000,IF(Z242&gt;30000,(30000-25000)*AS$5,(Z242-25000)*AS$5),0)</f>
        <v/>
      </c>
      <c r="AT242" s="463">
        <f>IF(Z242&gt;30000,(Z242-30000)*AT$5,0)</f>
        <v/>
      </c>
      <c r="AU242" s="463">
        <f>SUM(AO242:AT242)</f>
        <v/>
      </c>
      <c r="AV242" s="463">
        <f>AU242-AN242</f>
        <v/>
      </c>
      <c r="AW242" s="463" t="n"/>
      <c r="AX242" s="463">
        <f>Y242-AG242-AV242-AW242</f>
        <v/>
      </c>
      <c r="AY242" t="inlineStr">
        <is>
          <t>TM</t>
        </is>
      </c>
    </row>
    <row r="243" ht="16.5" customHeight="1" s="235">
      <c r="B243" s="460" t="n">
        <v>238</v>
      </c>
      <c r="C243" s="461" t="inlineStr">
        <is>
          <t>0276</t>
        </is>
      </c>
      <c r="D243" s="461" t="inlineStr">
        <is>
          <t>85052422029</t>
        </is>
      </c>
      <c r="E243" s="461" t="inlineStr">
        <is>
          <t>JORGE LUIS SAAVEDRA  GARCÍA</t>
        </is>
      </c>
      <c r="F243" s="461" t="inlineStr">
        <is>
          <t>VI</t>
        </is>
      </c>
      <c r="G243" s="460" t="n">
        <v>204</v>
      </c>
      <c r="H243" s="460" t="n">
        <v>6331.6</v>
      </c>
      <c r="I243" s="460" t="n">
        <v>191.25</v>
      </c>
      <c r="J243" s="460" t="n">
        <v>5935.87</v>
      </c>
      <c r="K243" s="460" t="n">
        <v>191.25</v>
      </c>
      <c r="L243" s="460" t="n">
        <v>5935.87</v>
      </c>
      <c r="M243" s="460" t="n">
        <v>6067.78</v>
      </c>
      <c r="N243" s="462" t="n">
        <v>4</v>
      </c>
      <c r="O243" s="462" t="n">
        <v>4</v>
      </c>
      <c r="P243" s="462" t="n">
        <v>4</v>
      </c>
      <c r="Q243" s="463" t="n">
        <v>4</v>
      </c>
      <c r="R243" s="463" t="n">
        <v>4</v>
      </c>
      <c r="S243" s="463">
        <f>M243*R243</f>
        <v/>
      </c>
      <c r="T243" s="463">
        <f>I3/K3</f>
        <v/>
      </c>
      <c r="U243" s="463" t="n">
        <v>112500.07</v>
      </c>
      <c r="X243" s="463" t="n">
        <v>5935.87</v>
      </c>
      <c r="Y243" s="463">
        <f>U243</f>
        <v/>
      </c>
      <c r="Z243" s="463">
        <f>X243+Y243</f>
        <v/>
      </c>
      <c r="AA243" s="463">
        <f>IF(X243&lt;=15000,X243*AA$5,15000*AA$5)</f>
        <v/>
      </c>
      <c r="AB243" s="463">
        <f>IF(X243&lt;=15000,0,(X243-15000)*AB$5)</f>
        <v/>
      </c>
      <c r="AC243" s="463">
        <f>SUM(AA243:AB243)</f>
        <v/>
      </c>
      <c r="AD243" s="463">
        <f>IF(Z243&lt;=15000,Z243*AD$5,15000*AD$5)</f>
        <v/>
      </c>
      <c r="AE243" s="463">
        <f>IF(Z243&lt;=15000,0,(Z243-15000)*AE$5)</f>
        <v/>
      </c>
      <c r="AF243" s="463">
        <f>SUM(AD243:AE243)</f>
        <v/>
      </c>
      <c r="AG243" s="463">
        <f>SUM(AF243-AC243)</f>
        <v/>
      </c>
      <c r="AH243" s="463">
        <f>IF(X243&gt;3260,IF(X243&gt;9510,(9510-3260)*AH$5,(X243-3260)*AH$5),0)</f>
        <v/>
      </c>
      <c r="AI243" s="463">
        <f>IF(X243&gt;9510,IF(X243&gt;15000,(15000-9510)*AI$5,(X243-9510)*AI$5),0)</f>
        <v/>
      </c>
      <c r="AJ243" s="463">
        <f>IF(X243&gt;15000,IF(X243&gt;20000,(20000-15000)*AJ$5,(X243-15000)*AJ$5),0)</f>
        <v/>
      </c>
      <c r="AK243" s="463">
        <f>IF(X243&gt;20000,IF(X243&gt;25000,(25000-20000)*AK$5,(X243-20000)*AK$5),0)</f>
        <v/>
      </c>
      <c r="AL243" s="463">
        <f>IF(X243&gt;25000,IF(X243&gt;30000,(30000-25000)*AL$5,(X243-25000)*AL$5),0)</f>
        <v/>
      </c>
      <c r="AM243" s="463">
        <f>IF(X243&gt;30000,(X243-30000)*AM$5,0)</f>
        <v/>
      </c>
      <c r="AN243" s="463">
        <f>SUM(AH243:AM243)</f>
        <v/>
      </c>
      <c r="AO243" s="463">
        <f>IF(Z243&gt;3260,IF(Z243&gt;9510,(9510-3260)*AO$5,(Z243-3260)*AO$5),0)</f>
        <v/>
      </c>
      <c r="AP243" s="463">
        <f>IF(Z243&gt;9510,IF(Z243&gt;15000,(15000-9510)*AP$5,(Z243-9510)*AP$5),0)</f>
        <v/>
      </c>
      <c r="AQ243" s="463">
        <f>IF(Z243&gt;15000,IF(Z243&gt;20000,(20000-15000)*AQ$5,(Z243-15000)*AQ$5),0)</f>
        <v/>
      </c>
      <c r="AR243" s="463">
        <f>IF(Z243&gt;20000,IF(Z243&gt;25000,(25000-20000)*AR$5,(Z243-20000)*AR$5),0)</f>
        <v/>
      </c>
      <c r="AS243" s="463">
        <f>IF(Z243&gt;25000,IF(Z243&gt;30000,(30000-25000)*AS$5,(Z243-25000)*AS$5),0)</f>
        <v/>
      </c>
      <c r="AT243" s="463">
        <f>IF(Z243&gt;30000,(Z243-30000)*AT$5,0)</f>
        <v/>
      </c>
      <c r="AU243" s="463">
        <f>SUM(AO243:AT243)</f>
        <v/>
      </c>
      <c r="AV243" s="463">
        <f>AU243-AN243</f>
        <v/>
      </c>
      <c r="AW243" s="463" t="n"/>
      <c r="AX243" s="463">
        <f>Y243-AG243-AV243-AW243</f>
        <v/>
      </c>
      <c r="AY243" t="inlineStr">
        <is>
          <t>TM</t>
        </is>
      </c>
    </row>
    <row r="244" ht="16.5" customHeight="1" s="235">
      <c r="B244" s="460" t="n">
        <v>239</v>
      </c>
      <c r="C244" s="461" t="inlineStr">
        <is>
          <t>0129</t>
        </is>
      </c>
      <c r="D244" s="461" t="inlineStr">
        <is>
          <t>71122510580</t>
        </is>
      </c>
      <c r="E244" s="461" t="inlineStr">
        <is>
          <t>NESTOR ERITH HERNÁNDEZ  MENA</t>
        </is>
      </c>
      <c r="F244" s="461" t="inlineStr">
        <is>
          <t>VI</t>
        </is>
      </c>
      <c r="G244" s="460" t="n">
        <v>89.25</v>
      </c>
      <c r="H244" s="460" t="n">
        <v>5675.96</v>
      </c>
      <c r="I244" s="460" t="n">
        <v>0</v>
      </c>
      <c r="J244" s="460" t="n">
        <v>0</v>
      </c>
      <c r="K244" s="460" t="n">
        <v>0</v>
      </c>
      <c r="L244" s="460" t="n">
        <v>0</v>
      </c>
      <c r="M244" s="460" t="n">
        <v>1891.99</v>
      </c>
      <c r="N244" s="462" t="n">
        <v>4</v>
      </c>
      <c r="O244" s="462" t="n">
        <v>0</v>
      </c>
      <c r="P244" s="462" t="n">
        <v>0</v>
      </c>
      <c r="Q244" s="463" t="n">
        <v>4</v>
      </c>
      <c r="R244" s="463" t="n">
        <v>4</v>
      </c>
      <c r="S244" s="463">
        <f>M244*R244</f>
        <v/>
      </c>
      <c r="T244" s="463">
        <f>I3/K3</f>
        <v/>
      </c>
      <c r="U244" s="463" t="n">
        <v>35078.5</v>
      </c>
      <c r="X244" s="463" t="n">
        <v>0</v>
      </c>
      <c r="Y244" s="463">
        <f>U244</f>
        <v/>
      </c>
      <c r="Z244" s="463">
        <f>X244+Y244</f>
        <v/>
      </c>
      <c r="AA244" s="463">
        <f>IF(X244&lt;=15000,X244*AA$5,15000*AA$5)</f>
        <v/>
      </c>
      <c r="AB244" s="463">
        <f>IF(X244&lt;=15000,0,(X244-15000)*AB$5)</f>
        <v/>
      </c>
      <c r="AC244" s="463">
        <f>SUM(AA244:AB244)</f>
        <v/>
      </c>
      <c r="AD244" s="463">
        <f>IF(Z244&lt;=15000,Z244*AD$5,15000*AD$5)</f>
        <v/>
      </c>
      <c r="AE244" s="463">
        <f>IF(Z244&lt;=15000,0,(Z244-15000)*AE$5)</f>
        <v/>
      </c>
      <c r="AF244" s="463">
        <f>SUM(AD244:AE244)</f>
        <v/>
      </c>
      <c r="AG244" s="463">
        <f>SUM(AF244-AC244)</f>
        <v/>
      </c>
      <c r="AH244" s="463">
        <f>IF(X244&gt;3260,IF(X244&gt;9510,(9510-3260)*AH$5,(X244-3260)*AH$5),0)</f>
        <v/>
      </c>
      <c r="AI244" s="463">
        <f>IF(X244&gt;9510,IF(X244&gt;15000,(15000-9510)*AI$5,(X244-9510)*AI$5),0)</f>
        <v/>
      </c>
      <c r="AJ244" s="463">
        <f>IF(X244&gt;15000,IF(X244&gt;20000,(20000-15000)*AJ$5,(X244-15000)*AJ$5),0)</f>
        <v/>
      </c>
      <c r="AK244" s="463">
        <f>IF(X244&gt;20000,IF(X244&gt;25000,(25000-20000)*AK$5,(X244-20000)*AK$5),0)</f>
        <v/>
      </c>
      <c r="AL244" s="463">
        <f>IF(X244&gt;25000,IF(X244&gt;30000,(30000-25000)*AL$5,(X244-25000)*AL$5),0)</f>
        <v/>
      </c>
      <c r="AM244" s="463">
        <f>IF(X244&gt;30000,(X244-30000)*AM$5,0)</f>
        <v/>
      </c>
      <c r="AN244" s="463">
        <f>SUM(AH244:AM244)</f>
        <v/>
      </c>
      <c r="AO244" s="463">
        <f>IF(Z244&gt;3260,IF(Z244&gt;9510,(9510-3260)*AO$5,(Z244-3260)*AO$5),0)</f>
        <v/>
      </c>
      <c r="AP244" s="463">
        <f>IF(Z244&gt;9510,IF(Z244&gt;15000,(15000-9510)*AP$5,(Z244-9510)*AP$5),0)</f>
        <v/>
      </c>
      <c r="AQ244" s="463">
        <f>IF(Z244&gt;15000,IF(Z244&gt;20000,(20000-15000)*AQ$5,(Z244-15000)*AQ$5),0)</f>
        <v/>
      </c>
      <c r="AR244" s="463">
        <f>IF(Z244&gt;20000,IF(Z244&gt;25000,(25000-20000)*AR$5,(Z244-20000)*AR$5),0)</f>
        <v/>
      </c>
      <c r="AS244" s="463">
        <f>IF(Z244&gt;25000,IF(Z244&gt;30000,(30000-25000)*AS$5,(Z244-25000)*AS$5),0)</f>
        <v/>
      </c>
      <c r="AT244" s="463">
        <f>IF(Z244&gt;30000,(Z244-30000)*AT$5,0)</f>
        <v/>
      </c>
      <c r="AU244" s="463">
        <f>SUM(AO244:AT244)</f>
        <v/>
      </c>
      <c r="AV244" s="463">
        <f>AU244-AN244</f>
        <v/>
      </c>
      <c r="AW244" s="463" t="n"/>
      <c r="AX244" s="463">
        <f>Y244-AG244-AV244-AW244</f>
        <v/>
      </c>
      <c r="AY244" t="inlineStr">
        <is>
          <t>TM</t>
        </is>
      </c>
    </row>
    <row r="245" ht="16.5" customHeight="1" s="235">
      <c r="B245" s="460" t="n">
        <v>240</v>
      </c>
      <c r="C245" s="461" t="inlineStr">
        <is>
          <t>0126</t>
        </is>
      </c>
      <c r="D245" s="461" t="inlineStr">
        <is>
          <t>70092908981</t>
        </is>
      </c>
      <c r="E245" s="461" t="inlineStr">
        <is>
          <t>LUIS ROBERTO ALMAGUER  SOLIS</t>
        </is>
      </c>
      <c r="F245" s="461" t="inlineStr">
        <is>
          <t>XV</t>
        </is>
      </c>
      <c r="G245" s="460" t="n">
        <v>194</v>
      </c>
      <c r="H245" s="460" t="n">
        <v>8448.059999999999</v>
      </c>
      <c r="I245" s="460" t="n">
        <v>193</v>
      </c>
      <c r="J245" s="460" t="n">
        <v>8796.43</v>
      </c>
      <c r="K245" s="460" t="n">
        <v>176</v>
      </c>
      <c r="L245" s="460" t="n">
        <v>7664.22</v>
      </c>
      <c r="M245" s="460" t="n">
        <v>8302.9</v>
      </c>
      <c r="N245" s="462" t="n">
        <v>4</v>
      </c>
      <c r="O245" s="462" t="n">
        <v>4</v>
      </c>
      <c r="P245" s="462" t="n">
        <v>4</v>
      </c>
      <c r="Q245" s="463" t="n">
        <v>4</v>
      </c>
      <c r="R245" s="463" t="n">
        <v>4</v>
      </c>
      <c r="S245" s="463">
        <f>M245*R245</f>
        <v/>
      </c>
      <c r="T245" s="463">
        <f>I3/K3</f>
        <v/>
      </c>
      <c r="U245" s="463" t="n">
        <v>153940.53</v>
      </c>
      <c r="X245" s="463" t="n">
        <v>7664.22</v>
      </c>
      <c r="Y245" s="463">
        <f>U245</f>
        <v/>
      </c>
      <c r="Z245" s="463">
        <f>X245+Y245</f>
        <v/>
      </c>
      <c r="AA245" s="463">
        <f>IF(X245&lt;=15000,X245*AA$5,15000*AA$5)</f>
        <v/>
      </c>
      <c r="AB245" s="463">
        <f>IF(X245&lt;=15000,0,(X245-15000)*AB$5)</f>
        <v/>
      </c>
      <c r="AC245" s="463">
        <f>SUM(AA245:AB245)</f>
        <v/>
      </c>
      <c r="AD245" s="463">
        <f>IF(Z245&lt;=15000,Z245*AD$5,15000*AD$5)</f>
        <v/>
      </c>
      <c r="AE245" s="463">
        <f>IF(Z245&lt;=15000,0,(Z245-15000)*AE$5)</f>
        <v/>
      </c>
      <c r="AF245" s="463">
        <f>SUM(AD245:AE245)</f>
        <v/>
      </c>
      <c r="AG245" s="463">
        <f>SUM(AF245-AC245)</f>
        <v/>
      </c>
      <c r="AH245" s="463">
        <f>IF(X245&gt;3260,IF(X245&gt;9510,(9510-3260)*AH$5,(X245-3260)*AH$5),0)</f>
        <v/>
      </c>
      <c r="AI245" s="463">
        <f>IF(X245&gt;9510,IF(X245&gt;15000,(15000-9510)*AI$5,(X245-9510)*AI$5),0)</f>
        <v/>
      </c>
      <c r="AJ245" s="463">
        <f>IF(X245&gt;15000,IF(X245&gt;20000,(20000-15000)*AJ$5,(X245-15000)*AJ$5),0)</f>
        <v/>
      </c>
      <c r="AK245" s="463">
        <f>IF(X245&gt;20000,IF(X245&gt;25000,(25000-20000)*AK$5,(X245-20000)*AK$5),0)</f>
        <v/>
      </c>
      <c r="AL245" s="463">
        <f>IF(X245&gt;25000,IF(X245&gt;30000,(30000-25000)*AL$5,(X245-25000)*AL$5),0)</f>
        <v/>
      </c>
      <c r="AM245" s="463">
        <f>IF(X245&gt;30000,(X245-30000)*AM$5,0)</f>
        <v/>
      </c>
      <c r="AN245" s="463">
        <f>SUM(AH245:AM245)</f>
        <v/>
      </c>
      <c r="AO245" s="463">
        <f>IF(Z245&gt;3260,IF(Z245&gt;9510,(9510-3260)*AO$5,(Z245-3260)*AO$5),0)</f>
        <v/>
      </c>
      <c r="AP245" s="463">
        <f>IF(Z245&gt;9510,IF(Z245&gt;15000,(15000-9510)*AP$5,(Z245-9510)*AP$5),0)</f>
        <v/>
      </c>
      <c r="AQ245" s="463">
        <f>IF(Z245&gt;15000,IF(Z245&gt;20000,(20000-15000)*AQ$5,(Z245-15000)*AQ$5),0)</f>
        <v/>
      </c>
      <c r="AR245" s="463">
        <f>IF(Z245&gt;20000,IF(Z245&gt;25000,(25000-20000)*AR$5,(Z245-20000)*AR$5),0)</f>
        <v/>
      </c>
      <c r="AS245" s="463">
        <f>IF(Z245&gt;25000,IF(Z245&gt;30000,(30000-25000)*AS$5,(Z245-25000)*AS$5),0)</f>
        <v/>
      </c>
      <c r="AT245" s="463">
        <f>IF(Z245&gt;30000,(Z245-30000)*AT$5,0)</f>
        <v/>
      </c>
      <c r="AU245" s="463">
        <f>SUM(AO245:AT245)</f>
        <v/>
      </c>
      <c r="AV245" s="463">
        <f>AU245-AN245</f>
        <v/>
      </c>
      <c r="AW245" s="463" t="n"/>
      <c r="AX245" s="463">
        <f>Y245-AG245-AV245-AW245</f>
        <v/>
      </c>
      <c r="AY245" t="inlineStr">
        <is>
          <t>TM</t>
        </is>
      </c>
    </row>
    <row r="246" ht="16.5" customFormat="1" customHeight="1" s="299">
      <c r="B246" s="460" t="n">
        <v>241</v>
      </c>
      <c r="C246" s="461" t="inlineStr">
        <is>
          <t>0116</t>
        </is>
      </c>
      <c r="D246" s="461" t="inlineStr">
        <is>
          <t>65022214076</t>
        </is>
      </c>
      <c r="E246" s="461" t="inlineStr">
        <is>
          <t>LIDISMIR DOROTEA VEGA  ARENA</t>
        </is>
      </c>
      <c r="F246" s="461" t="inlineStr">
        <is>
          <t>VI</t>
        </is>
      </c>
      <c r="G246" s="460" t="n">
        <v>178.5</v>
      </c>
      <c r="H246" s="460" t="n">
        <v>5540.15</v>
      </c>
      <c r="I246" s="460" t="n">
        <v>204</v>
      </c>
      <c r="J246" s="460" t="n">
        <v>6726.27</v>
      </c>
      <c r="K246" s="460" t="n">
        <v>191.25</v>
      </c>
      <c r="L246" s="460" t="n">
        <v>5935.87</v>
      </c>
      <c r="M246" s="460" t="n">
        <v>6067.43</v>
      </c>
      <c r="N246" s="462" t="n">
        <v>4</v>
      </c>
      <c r="O246" s="462" t="n">
        <v>4</v>
      </c>
      <c r="P246" s="462" t="n">
        <v>4</v>
      </c>
      <c r="Q246" s="463" t="n">
        <v>4</v>
      </c>
      <c r="R246" s="463" t="n">
        <v>4</v>
      </c>
      <c r="S246" s="463">
        <f>M246*R246</f>
        <v/>
      </c>
      <c r="T246" s="463">
        <f>I3/K3</f>
        <v/>
      </c>
      <c r="U246" s="463" t="n">
        <v>112493.58</v>
      </c>
      <c r="X246" s="463" t="n">
        <v>5935.87</v>
      </c>
      <c r="Y246" s="463">
        <f>U246</f>
        <v/>
      </c>
      <c r="Z246" s="463">
        <f>X246+Y246</f>
        <v/>
      </c>
      <c r="AA246" s="463">
        <f>IF(X246&lt;=15000,X246*AA$5,15000*AA$5)</f>
        <v/>
      </c>
      <c r="AB246" s="463">
        <f>IF(X246&lt;=15000,0,(X246-15000)*AB$5)</f>
        <v/>
      </c>
      <c r="AC246" s="463">
        <f>SUM(AA246:AB246)</f>
        <v/>
      </c>
      <c r="AD246" s="463">
        <f>IF(Z246&lt;=15000,Z246*AD$5,15000*AD$5)</f>
        <v/>
      </c>
      <c r="AE246" s="463">
        <f>IF(Z246&lt;=15000,0,(Z246-15000)*AE$5)</f>
        <v/>
      </c>
      <c r="AF246" s="463">
        <f>SUM(AD246:AE246)</f>
        <v/>
      </c>
      <c r="AG246" s="463">
        <f>SUM(AF246-AC246)</f>
        <v/>
      </c>
      <c r="AH246" s="463">
        <f>IF(X246&gt;3260,IF(X246&gt;9510,(9510-3260)*AH$5,(X246-3260)*AH$5),0)</f>
        <v/>
      </c>
      <c r="AI246" s="463">
        <f>IF(X246&gt;9510,IF(X246&gt;15000,(15000-9510)*AI$5,(X246-9510)*AI$5),0)</f>
        <v/>
      </c>
      <c r="AJ246" s="463">
        <f>IF(X246&gt;15000,IF(X246&gt;20000,(20000-15000)*AJ$5,(X246-15000)*AJ$5),0)</f>
        <v/>
      </c>
      <c r="AK246" s="463">
        <f>IF(X246&gt;20000,IF(X246&gt;25000,(25000-20000)*AK$5,(X246-20000)*AK$5),0)</f>
        <v/>
      </c>
      <c r="AL246" s="463">
        <f>IF(X246&gt;25000,IF(X246&gt;30000,(30000-25000)*AL$5,(X246-25000)*AL$5),0)</f>
        <v/>
      </c>
      <c r="AM246" s="463">
        <f>IF(X246&gt;30000,(X246-30000)*AM$5,0)</f>
        <v/>
      </c>
      <c r="AN246" s="463">
        <f>SUM(AH246:AM246)</f>
        <v/>
      </c>
      <c r="AO246" s="463">
        <f>IF(Z246&gt;3260,IF(Z246&gt;9510,(9510-3260)*AO$5,(Z246-3260)*AO$5),0)</f>
        <v/>
      </c>
      <c r="AP246" s="463">
        <f>IF(Z246&gt;9510,IF(Z246&gt;15000,(15000-9510)*AP$5,(Z246-9510)*AP$5),0)</f>
        <v/>
      </c>
      <c r="AQ246" s="463">
        <f>IF(Z246&gt;15000,IF(Z246&gt;20000,(20000-15000)*AQ$5,(Z246-15000)*AQ$5),0)</f>
        <v/>
      </c>
      <c r="AR246" s="463">
        <f>IF(Z246&gt;20000,IF(Z246&gt;25000,(25000-20000)*AR$5,(Z246-20000)*AR$5),0)</f>
        <v/>
      </c>
      <c r="AS246" s="463">
        <f>IF(Z246&gt;25000,IF(Z246&gt;30000,(30000-25000)*AS$5,(Z246-25000)*AS$5),0)</f>
        <v/>
      </c>
      <c r="AT246" s="463">
        <f>IF(Z246&gt;30000,(Z246-30000)*AT$5,0)</f>
        <v/>
      </c>
      <c r="AU246" s="463">
        <f>SUM(AO246:AT246)</f>
        <v/>
      </c>
      <c r="AV246" s="463">
        <f>AU246-AN246</f>
        <v/>
      </c>
      <c r="AW246" s="463" t="n"/>
      <c r="AX246" s="463">
        <f>Y246-AG246-AV246-AW246</f>
        <v/>
      </c>
      <c r="AY246" t="inlineStr">
        <is>
          <t>TM</t>
        </is>
      </c>
    </row>
    <row r="247" ht="16.5" customHeight="1" s="235">
      <c r="B247" s="460" t="n">
        <v>242</v>
      </c>
      <c r="C247" s="461" t="inlineStr">
        <is>
          <t>03173</t>
        </is>
      </c>
      <c r="D247" s="461" t="inlineStr">
        <is>
          <t>70031422906</t>
        </is>
      </c>
      <c r="E247" s="461" t="inlineStr">
        <is>
          <t>PEDRO RAFAEL ALDANA ZAPATA</t>
        </is>
      </c>
      <c r="F247" s="461" t="inlineStr">
        <is>
          <t>VI</t>
        </is>
      </c>
      <c r="G247" s="460" t="n">
        <v>0</v>
      </c>
      <c r="H247" s="460" t="n">
        <v>0</v>
      </c>
      <c r="I247" s="460" t="n">
        <v>0</v>
      </c>
      <c r="J247" s="460" t="n">
        <v>0</v>
      </c>
      <c r="K247" s="460" t="n">
        <v>178.5</v>
      </c>
      <c r="L247" s="460" t="n">
        <v>5540.15</v>
      </c>
      <c r="M247" s="460" t="n">
        <v>1846.72</v>
      </c>
      <c r="N247" s="462" t="n">
        <v>0</v>
      </c>
      <c r="O247" s="462" t="n">
        <v>0</v>
      </c>
      <c r="P247" s="462" t="n">
        <v>4</v>
      </c>
      <c r="Q247" s="463" t="n">
        <v>4</v>
      </c>
      <c r="R247" s="463" t="n">
        <v>4</v>
      </c>
      <c r="S247" s="463">
        <f>M247*R247</f>
        <v/>
      </c>
      <c r="T247" s="463">
        <f>I3/K3</f>
        <v/>
      </c>
      <c r="U247" s="463" t="n">
        <v>34239.17</v>
      </c>
      <c r="X247" s="463" t="n">
        <v>5540.15</v>
      </c>
      <c r="Y247" s="463">
        <f>U247</f>
        <v/>
      </c>
      <c r="Z247" s="463">
        <f>X247+Y247</f>
        <v/>
      </c>
      <c r="AA247" s="463">
        <f>IF(X247&lt;=15000,X247*AA$5,15000*AA$5)</f>
        <v/>
      </c>
      <c r="AB247" s="463">
        <f>IF(X247&lt;=15000,0,(X247-15000)*AB$5)</f>
        <v/>
      </c>
      <c r="AC247" s="463">
        <f>SUM(AA247:AB247)</f>
        <v/>
      </c>
      <c r="AD247" s="463">
        <f>IF(Z247&lt;=15000,Z247*AD$5,15000*AD$5)</f>
        <v/>
      </c>
      <c r="AE247" s="463">
        <f>IF(Z247&lt;=15000,0,(Z247-15000)*AE$5)</f>
        <v/>
      </c>
      <c r="AF247" s="463">
        <f>SUM(AD247:AE247)</f>
        <v/>
      </c>
      <c r="AG247" s="463">
        <f>SUM(AF247-AC247)</f>
        <v/>
      </c>
      <c r="AH247" s="463">
        <f>IF(X247&gt;3260,IF(X247&gt;9510,(9510-3260)*AH$5,(X247-3260)*AH$5),0)</f>
        <v/>
      </c>
      <c r="AI247" s="463">
        <f>IF(X247&gt;9510,IF(X247&gt;15000,(15000-9510)*AI$5,(X247-9510)*AI$5),0)</f>
        <v/>
      </c>
      <c r="AJ247" s="463">
        <f>IF(X247&gt;15000,IF(X247&gt;20000,(20000-15000)*AJ$5,(X247-15000)*AJ$5),0)</f>
        <v/>
      </c>
      <c r="AK247" s="463">
        <f>IF(X247&gt;20000,IF(X247&gt;25000,(25000-20000)*AK$5,(X247-20000)*AK$5),0)</f>
        <v/>
      </c>
      <c r="AL247" s="463">
        <f>IF(X247&gt;25000,IF(X247&gt;30000,(30000-25000)*AL$5,(X247-25000)*AL$5),0)</f>
        <v/>
      </c>
      <c r="AM247" s="463">
        <f>IF(X247&gt;30000,(X247-30000)*AM$5,0)</f>
        <v/>
      </c>
      <c r="AN247" s="463">
        <f>SUM(AH247:AM247)</f>
        <v/>
      </c>
      <c r="AO247" s="463">
        <f>IF(Z247&gt;3260,IF(Z247&gt;9510,(9510-3260)*AO$5,(Z247-3260)*AO$5),0)</f>
        <v/>
      </c>
      <c r="AP247" s="463">
        <f>IF(Z247&gt;9510,IF(Z247&gt;15000,(15000-9510)*AP$5,(Z247-9510)*AP$5),0)</f>
        <v/>
      </c>
      <c r="AQ247" s="463">
        <f>IF(Z247&gt;15000,IF(Z247&gt;20000,(20000-15000)*AQ$5,(Z247-15000)*AQ$5),0)</f>
        <v/>
      </c>
      <c r="AR247" s="463">
        <f>IF(Z247&gt;20000,IF(Z247&gt;25000,(25000-20000)*AR$5,(Z247-20000)*AR$5),0)</f>
        <v/>
      </c>
      <c r="AS247" s="463">
        <f>IF(Z247&gt;25000,IF(Z247&gt;30000,(30000-25000)*AS$5,(Z247-25000)*AS$5),0)</f>
        <v/>
      </c>
      <c r="AT247" s="463">
        <f>IF(Z247&gt;30000,(Z247-30000)*AT$5,0)</f>
        <v/>
      </c>
      <c r="AU247" s="463">
        <f>SUM(AO247:AT247)</f>
        <v/>
      </c>
      <c r="AV247" s="463">
        <f>AU247-AN247</f>
        <v/>
      </c>
      <c r="AW247" s="463" t="n"/>
      <c r="AX247" s="463">
        <f>Y247-AG247-AV247-AW247</f>
        <v/>
      </c>
      <c r="AY247" t="inlineStr">
        <is>
          <t>TM</t>
        </is>
      </c>
    </row>
    <row r="248" ht="16.5" customHeight="1" s="235">
      <c r="B248" s="460" t="n">
        <v>243</v>
      </c>
      <c r="C248" s="461" t="inlineStr">
        <is>
          <t>03159</t>
        </is>
      </c>
      <c r="D248" s="461" t="inlineStr">
        <is>
          <t>91013042305</t>
        </is>
      </c>
      <c r="E248" s="461" t="inlineStr">
        <is>
          <t>RACIEL PEREDA AGUILERA</t>
        </is>
      </c>
      <c r="F248" s="461" t="inlineStr">
        <is>
          <t>IV</t>
        </is>
      </c>
      <c r="G248" s="460" t="n">
        <v>102</v>
      </c>
      <c r="H248" s="460" t="n">
        <v>2442.67</v>
      </c>
      <c r="I248" s="460" t="n">
        <v>204</v>
      </c>
      <c r="J248" s="460" t="n">
        <v>4977.68</v>
      </c>
      <c r="K248" s="460" t="n">
        <v>182.5</v>
      </c>
      <c r="L248" s="460" t="n">
        <v>4369.96</v>
      </c>
      <c r="M248" s="460" t="n">
        <v>3930.1</v>
      </c>
      <c r="N248" s="462" t="n">
        <v>4</v>
      </c>
      <c r="O248" s="462" t="n">
        <v>4</v>
      </c>
      <c r="P248" s="462" t="n">
        <v>4</v>
      </c>
      <c r="Q248" s="463" t="n">
        <v>4</v>
      </c>
      <c r="R248" s="463" t="n">
        <v>4</v>
      </c>
      <c r="S248" s="463">
        <f>M248*R248</f>
        <v/>
      </c>
      <c r="T248" s="463">
        <f>I3/K3</f>
        <v/>
      </c>
      <c r="U248" s="463" t="n">
        <v>72866.34</v>
      </c>
      <c r="X248" s="463" t="n">
        <v>4369.96</v>
      </c>
      <c r="Y248" s="463">
        <f>U248</f>
        <v/>
      </c>
      <c r="Z248" s="463">
        <f>X248+Y248</f>
        <v/>
      </c>
      <c r="AA248" s="463">
        <f>IF(X248&lt;=15000,X248*AA$5,15000*AA$5)</f>
        <v/>
      </c>
      <c r="AB248" s="463">
        <f>IF(X248&lt;=15000,0,(X248-15000)*AB$5)</f>
        <v/>
      </c>
      <c r="AC248" s="463">
        <f>SUM(AA248:AB248)</f>
        <v/>
      </c>
      <c r="AD248" s="463">
        <f>IF(Z248&lt;=15000,Z248*AD$5,15000*AD$5)</f>
        <v/>
      </c>
      <c r="AE248" s="463">
        <f>IF(Z248&lt;=15000,0,(Z248-15000)*AE$5)</f>
        <v/>
      </c>
      <c r="AF248" s="463">
        <f>SUM(AD248:AE248)</f>
        <v/>
      </c>
      <c r="AG248" s="463">
        <f>SUM(AF248-AC248)</f>
        <v/>
      </c>
      <c r="AH248" s="463">
        <f>IF(X248&gt;3260,IF(X248&gt;9510,(9510-3260)*AH$5,(X248-3260)*AH$5),0)</f>
        <v/>
      </c>
      <c r="AI248" s="463">
        <f>IF(X248&gt;9510,IF(X248&gt;15000,(15000-9510)*AI$5,(X248-9510)*AI$5),0)</f>
        <v/>
      </c>
      <c r="AJ248" s="463">
        <f>IF(X248&gt;15000,IF(X248&gt;20000,(20000-15000)*AJ$5,(X248-15000)*AJ$5),0)</f>
        <v/>
      </c>
      <c r="AK248" s="463">
        <f>IF(X248&gt;20000,IF(X248&gt;25000,(25000-20000)*AK$5,(X248-20000)*AK$5),0)</f>
        <v/>
      </c>
      <c r="AL248" s="463">
        <f>IF(X248&gt;25000,IF(X248&gt;30000,(30000-25000)*AL$5,(X248-25000)*AL$5),0)</f>
        <v/>
      </c>
      <c r="AM248" s="463">
        <f>IF(X248&gt;30000,(X248-30000)*AM$5,0)</f>
        <v/>
      </c>
      <c r="AN248" s="463">
        <f>SUM(AH248:AM248)</f>
        <v/>
      </c>
      <c r="AO248" s="463">
        <f>IF(Z248&gt;3260,IF(Z248&gt;9510,(9510-3260)*AO$5,(Z248-3260)*AO$5),0)</f>
        <v/>
      </c>
      <c r="AP248" s="463">
        <f>IF(Z248&gt;9510,IF(Z248&gt;15000,(15000-9510)*AP$5,(Z248-9510)*AP$5),0)</f>
        <v/>
      </c>
      <c r="AQ248" s="463">
        <f>IF(Z248&gt;15000,IF(Z248&gt;20000,(20000-15000)*AQ$5,(Z248-15000)*AQ$5),0)</f>
        <v/>
      </c>
      <c r="AR248" s="463">
        <f>IF(Z248&gt;20000,IF(Z248&gt;25000,(25000-20000)*AR$5,(Z248-20000)*AR$5),0)</f>
        <v/>
      </c>
      <c r="AS248" s="463">
        <f>IF(Z248&gt;25000,IF(Z248&gt;30000,(30000-25000)*AS$5,(Z248-25000)*AS$5),0)</f>
        <v/>
      </c>
      <c r="AT248" s="463">
        <f>IF(Z248&gt;30000,(Z248-30000)*AT$5,0)</f>
        <v/>
      </c>
      <c r="AU248" s="463">
        <f>SUM(AO248:AT248)</f>
        <v/>
      </c>
      <c r="AV248" s="463">
        <f>AU248-AN248</f>
        <v/>
      </c>
      <c r="AW248" s="463" t="n"/>
      <c r="AX248" s="463">
        <f>Y248-AG248-AV248-AW248</f>
        <v/>
      </c>
      <c r="AY248" t="inlineStr">
        <is>
          <t>TM</t>
        </is>
      </c>
    </row>
    <row r="249" ht="16.5" customHeight="1" s="235">
      <c r="B249" s="460" t="n">
        <v>244</v>
      </c>
      <c r="C249" s="461" t="inlineStr">
        <is>
          <t>0307</t>
        </is>
      </c>
      <c r="D249" s="461" t="inlineStr">
        <is>
          <t>93011820501</t>
        </is>
      </c>
      <c r="E249" s="461" t="inlineStr">
        <is>
          <t>ANNIER  CHAVEZ  LECTO</t>
        </is>
      </c>
      <c r="F249" s="461" t="inlineStr">
        <is>
          <t>IV</t>
        </is>
      </c>
      <c r="G249" s="460" t="n">
        <v>178.5</v>
      </c>
      <c r="H249" s="460" t="n">
        <v>7052.66</v>
      </c>
      <c r="I249" s="460" t="n">
        <v>102</v>
      </c>
      <c r="J249" s="460" t="n">
        <v>2737.68</v>
      </c>
      <c r="K249" s="460" t="n">
        <v>191.25</v>
      </c>
      <c r="L249" s="460" t="n">
        <v>5133.14</v>
      </c>
      <c r="M249" s="460" t="n">
        <v>4974.49</v>
      </c>
      <c r="N249" s="462" t="n">
        <v>4</v>
      </c>
      <c r="O249" s="462" t="n">
        <v>4</v>
      </c>
      <c r="P249" s="462" t="n">
        <v>4</v>
      </c>
      <c r="Q249" s="463" t="n">
        <v>4</v>
      </c>
      <c r="R249" s="463" t="n">
        <v>4</v>
      </c>
      <c r="S249" s="463">
        <f>M249*R249</f>
        <v/>
      </c>
      <c r="T249" s="463">
        <f>I3/K3</f>
        <v/>
      </c>
      <c r="U249" s="463" t="n">
        <v>92229.92</v>
      </c>
      <c r="X249" s="463" t="n">
        <v>5133.14</v>
      </c>
      <c r="Y249" s="463">
        <f>U249</f>
        <v/>
      </c>
      <c r="Z249" s="463">
        <f>X249+Y249</f>
        <v/>
      </c>
      <c r="AA249" s="463">
        <f>IF(X249&lt;=15000,X249*AA$5,15000*AA$5)</f>
        <v/>
      </c>
      <c r="AB249" s="463">
        <f>IF(X249&lt;=15000,0,(X249-15000)*AB$5)</f>
        <v/>
      </c>
      <c r="AC249" s="463">
        <f>SUM(AA249:AB249)</f>
        <v/>
      </c>
      <c r="AD249" s="463">
        <f>IF(Z249&lt;=15000,Z249*AD$5,15000*AD$5)</f>
        <v/>
      </c>
      <c r="AE249" s="463">
        <f>IF(Z249&lt;=15000,0,(Z249-15000)*AE$5)</f>
        <v/>
      </c>
      <c r="AF249" s="463">
        <f>SUM(AD249:AE249)</f>
        <v/>
      </c>
      <c r="AG249" s="463">
        <f>SUM(AF249-AC249)</f>
        <v/>
      </c>
      <c r="AH249" s="463">
        <f>IF(X249&gt;3260,IF(X249&gt;9510,(9510-3260)*AH$5,(X249-3260)*AH$5),0)</f>
        <v/>
      </c>
      <c r="AI249" s="463">
        <f>IF(X249&gt;9510,IF(X249&gt;15000,(15000-9510)*AI$5,(X249-9510)*AI$5),0)</f>
        <v/>
      </c>
      <c r="AJ249" s="463">
        <f>IF(X249&gt;15000,IF(X249&gt;20000,(20000-15000)*AJ$5,(X249-15000)*AJ$5),0)</f>
        <v/>
      </c>
      <c r="AK249" s="463">
        <f>IF(X249&gt;20000,IF(X249&gt;25000,(25000-20000)*AK$5,(X249-20000)*AK$5),0)</f>
        <v/>
      </c>
      <c r="AL249" s="463">
        <f>IF(X249&gt;25000,IF(X249&gt;30000,(30000-25000)*AL$5,(X249-25000)*AL$5),0)</f>
        <v/>
      </c>
      <c r="AM249" s="463">
        <f>IF(X249&gt;30000,(X249-30000)*AM$5,0)</f>
        <v/>
      </c>
      <c r="AN249" s="463">
        <f>SUM(AH249:AM249)</f>
        <v/>
      </c>
      <c r="AO249" s="463">
        <f>IF(Z249&gt;3260,IF(Z249&gt;9510,(9510-3260)*AO$5,(Z249-3260)*AO$5),0)</f>
        <v/>
      </c>
      <c r="AP249" s="463">
        <f>IF(Z249&gt;9510,IF(Z249&gt;15000,(15000-9510)*AP$5,(Z249-9510)*AP$5),0)</f>
        <v/>
      </c>
      <c r="AQ249" s="463">
        <f>IF(Z249&gt;15000,IF(Z249&gt;20000,(20000-15000)*AQ$5,(Z249-15000)*AQ$5),0)</f>
        <v/>
      </c>
      <c r="AR249" s="463">
        <f>IF(Z249&gt;20000,IF(Z249&gt;25000,(25000-20000)*AR$5,(Z249-20000)*AR$5),0)</f>
        <v/>
      </c>
      <c r="AS249" s="463">
        <f>IF(Z249&gt;25000,IF(Z249&gt;30000,(30000-25000)*AS$5,(Z249-25000)*AS$5),0)</f>
        <v/>
      </c>
      <c r="AT249" s="463">
        <f>IF(Z249&gt;30000,(Z249-30000)*AT$5,0)</f>
        <v/>
      </c>
      <c r="AU249" s="463">
        <f>SUM(AO249:AT249)</f>
        <v/>
      </c>
      <c r="AV249" s="463">
        <f>AU249-AN249</f>
        <v/>
      </c>
      <c r="AW249" s="463" t="n"/>
      <c r="AX249" s="463">
        <f>Y249-AG249-AV249-AW249</f>
        <v/>
      </c>
      <c r="AY249" t="inlineStr">
        <is>
          <t>TM</t>
        </is>
      </c>
    </row>
    <row r="250" ht="16.5" customHeight="1" s="235">
      <c r="B250" s="460" t="n">
        <v>245</v>
      </c>
      <c r="C250" s="461" t="inlineStr">
        <is>
          <t>0212</t>
        </is>
      </c>
      <c r="D250" s="461" t="inlineStr">
        <is>
          <t>80072419106</t>
        </is>
      </c>
      <c r="E250" s="461" t="inlineStr">
        <is>
          <t>YOSVANY PRIETO  MERIÑO</t>
        </is>
      </c>
      <c r="F250" s="461" t="inlineStr">
        <is>
          <t>VI</t>
        </is>
      </c>
      <c r="G250" s="460" t="n">
        <v>194</v>
      </c>
      <c r="H250" s="460" t="n">
        <v>8976.92</v>
      </c>
      <c r="I250" s="460" t="n">
        <v>105</v>
      </c>
      <c r="J250" s="460" t="n">
        <v>3506.47</v>
      </c>
      <c r="K250" s="460" t="n">
        <v>176</v>
      </c>
      <c r="L250" s="460" t="n">
        <v>5448.06</v>
      </c>
      <c r="M250" s="460" t="n">
        <v>5977.15</v>
      </c>
      <c r="N250" s="462" t="n">
        <v>4</v>
      </c>
      <c r="O250" s="462" t="n">
        <v>4</v>
      </c>
      <c r="P250" s="462" t="n">
        <v>4</v>
      </c>
      <c r="Q250" s="463" t="n">
        <v>4</v>
      </c>
      <c r="R250" s="463" t="n">
        <v>4</v>
      </c>
      <c r="S250" s="463">
        <f>M250*R250</f>
        <v/>
      </c>
      <c r="T250" s="463">
        <f>I3/K3</f>
        <v/>
      </c>
      <c r="U250" s="463" t="n">
        <v>110819.74</v>
      </c>
      <c r="X250" s="463" t="n">
        <v>4105.37</v>
      </c>
      <c r="Y250" s="463">
        <f>U250</f>
        <v/>
      </c>
      <c r="Z250" s="463">
        <f>X250+Y250</f>
        <v/>
      </c>
      <c r="AA250" s="463">
        <f>IF(X250&lt;=15000,X250*AA$5,15000*AA$5)</f>
        <v/>
      </c>
      <c r="AB250" s="463">
        <f>IF(X250&lt;=15000,0,(X250-15000)*AB$5)</f>
        <v/>
      </c>
      <c r="AC250" s="463">
        <f>SUM(AA250:AB250)</f>
        <v/>
      </c>
      <c r="AD250" s="463">
        <f>IF(Z250&lt;=15000,Z250*AD$5,15000*AD$5)</f>
        <v/>
      </c>
      <c r="AE250" s="463">
        <f>IF(Z250&lt;=15000,0,(Z250-15000)*AE$5)</f>
        <v/>
      </c>
      <c r="AF250" s="463">
        <f>SUM(AD250:AE250)</f>
        <v/>
      </c>
      <c r="AG250" s="463">
        <f>SUM(AF250-AC250)</f>
        <v/>
      </c>
      <c r="AH250" s="463">
        <f>IF(X250&gt;3260,IF(X250&gt;9510,(9510-3260)*AH$5,(X250-3260)*AH$5),0)</f>
        <v/>
      </c>
      <c r="AI250" s="463">
        <f>IF(X250&gt;9510,IF(X250&gt;15000,(15000-9510)*AI$5,(X250-9510)*AI$5),0)</f>
        <v/>
      </c>
      <c r="AJ250" s="463">
        <f>IF(X250&gt;15000,IF(X250&gt;20000,(20000-15000)*AJ$5,(X250-15000)*AJ$5),0)</f>
        <v/>
      </c>
      <c r="AK250" s="463">
        <f>IF(X250&gt;20000,IF(X250&gt;25000,(25000-20000)*AK$5,(X250-20000)*AK$5),0)</f>
        <v/>
      </c>
      <c r="AL250" s="463">
        <f>IF(X250&gt;25000,IF(X250&gt;30000,(30000-25000)*AL$5,(X250-25000)*AL$5),0)</f>
        <v/>
      </c>
      <c r="AM250" s="463">
        <f>IF(X250&gt;30000,(X250-30000)*AM$5,0)</f>
        <v/>
      </c>
      <c r="AN250" s="463">
        <f>SUM(AH250:AM250)</f>
        <v/>
      </c>
      <c r="AO250" s="463">
        <f>IF(Z250&gt;3260,IF(Z250&gt;9510,(9510-3260)*AO$5,(Z250-3260)*AO$5),0)</f>
        <v/>
      </c>
      <c r="AP250" s="463">
        <f>IF(Z250&gt;9510,IF(Z250&gt;15000,(15000-9510)*AP$5,(Z250-9510)*AP$5),0)</f>
        <v/>
      </c>
      <c r="AQ250" s="463">
        <f>IF(Z250&gt;15000,IF(Z250&gt;20000,(20000-15000)*AQ$5,(Z250-15000)*AQ$5),0)</f>
        <v/>
      </c>
      <c r="AR250" s="463">
        <f>IF(Z250&gt;20000,IF(Z250&gt;25000,(25000-20000)*AR$5,(Z250-20000)*AR$5),0)</f>
        <v/>
      </c>
      <c r="AS250" s="463">
        <f>IF(Z250&gt;25000,IF(Z250&gt;30000,(30000-25000)*AS$5,(Z250-25000)*AS$5),0)</f>
        <v/>
      </c>
      <c r="AT250" s="463">
        <f>IF(Z250&gt;30000,(Z250-30000)*AT$5,0)</f>
        <v/>
      </c>
      <c r="AU250" s="463">
        <f>SUM(AO250:AT250)</f>
        <v/>
      </c>
      <c r="AV250" s="463">
        <f>AU250-AN250</f>
        <v/>
      </c>
      <c r="AW250" s="463" t="n"/>
      <c r="AX250" s="463">
        <f>Y250-AG250-AV250-AW250</f>
        <v/>
      </c>
      <c r="AY250" t="inlineStr">
        <is>
          <t>TM</t>
        </is>
      </c>
    </row>
    <row r="251" ht="16.5" customHeight="1" s="235">
      <c r="B251" s="460" t="n">
        <v>246</v>
      </c>
      <c r="C251" s="461" t="inlineStr">
        <is>
          <t>0335</t>
        </is>
      </c>
      <c r="D251" s="461" t="inlineStr">
        <is>
          <t>90111741222</t>
        </is>
      </c>
      <c r="E251" s="461" t="inlineStr">
        <is>
          <t>CARLOS COBIRLLA AGUILERA</t>
        </is>
      </c>
      <c r="F251" s="461" t="inlineStr">
        <is>
          <t>II</t>
        </is>
      </c>
      <c r="G251" s="460" t="n">
        <v>187.5</v>
      </c>
      <c r="H251" s="460" t="n">
        <v>4490.49</v>
      </c>
      <c r="I251" s="460" t="n">
        <v>0</v>
      </c>
      <c r="J251" s="460" t="n">
        <v>0</v>
      </c>
      <c r="K251" s="460" t="n">
        <v>0</v>
      </c>
      <c r="L251" s="460" t="n">
        <v>0</v>
      </c>
      <c r="M251" s="460" t="n">
        <v>1496.83</v>
      </c>
      <c r="N251" s="462" t="n">
        <v>4</v>
      </c>
      <c r="O251" s="462" t="n">
        <v>0</v>
      </c>
      <c r="P251" s="462" t="n">
        <v>0</v>
      </c>
      <c r="Q251" s="463" t="n">
        <v>4</v>
      </c>
      <c r="R251" s="463" t="n">
        <v>4</v>
      </c>
      <c r="S251" s="463">
        <f>M251*R251</f>
        <v/>
      </c>
      <c r="T251" s="463">
        <f>I3/K3</f>
        <v/>
      </c>
      <c r="U251" s="463" t="n">
        <v>27752.07</v>
      </c>
      <c r="X251" s="463" t="n">
        <v>0</v>
      </c>
      <c r="Y251" s="463">
        <f>U251</f>
        <v/>
      </c>
      <c r="Z251" s="463">
        <f>X251+Y251</f>
        <v/>
      </c>
      <c r="AA251" s="463">
        <f>IF(X251&lt;=15000,X251*AA$5,15000*AA$5)</f>
        <v/>
      </c>
      <c r="AB251" s="463">
        <f>IF(X251&lt;=15000,0,(X251-15000)*AB$5)</f>
        <v/>
      </c>
      <c r="AC251" s="463">
        <f>SUM(AA251:AB251)</f>
        <v/>
      </c>
      <c r="AD251" s="463">
        <f>IF(Z251&lt;=15000,Z251*AD$5,15000*AD$5)</f>
        <v/>
      </c>
      <c r="AE251" s="463">
        <f>IF(Z251&lt;=15000,0,(Z251-15000)*AE$5)</f>
        <v/>
      </c>
      <c r="AF251" s="463">
        <f>SUM(AD251:AE251)</f>
        <v/>
      </c>
      <c r="AG251" s="463">
        <f>SUM(AF251-AC251)</f>
        <v/>
      </c>
      <c r="AH251" s="463">
        <f>IF(X251&gt;3260,IF(X251&gt;9510,(9510-3260)*AH$5,(X251-3260)*AH$5),0)</f>
        <v/>
      </c>
      <c r="AI251" s="463">
        <f>IF(X251&gt;9510,IF(X251&gt;15000,(15000-9510)*AI$5,(X251-9510)*AI$5),0)</f>
        <v/>
      </c>
      <c r="AJ251" s="463">
        <f>IF(X251&gt;15000,IF(X251&gt;20000,(20000-15000)*AJ$5,(X251-15000)*AJ$5),0)</f>
        <v/>
      </c>
      <c r="AK251" s="463">
        <f>IF(X251&gt;20000,IF(X251&gt;25000,(25000-20000)*AK$5,(X251-20000)*AK$5),0)</f>
        <v/>
      </c>
      <c r="AL251" s="463">
        <f>IF(X251&gt;25000,IF(X251&gt;30000,(30000-25000)*AL$5,(X251-25000)*AL$5),0)</f>
        <v/>
      </c>
      <c r="AM251" s="463">
        <f>IF(X251&gt;30000,(X251-30000)*AM$5,0)</f>
        <v/>
      </c>
      <c r="AN251" s="463">
        <f>SUM(AH251:AM251)</f>
        <v/>
      </c>
      <c r="AO251" s="463">
        <f>IF(Z251&gt;3260,IF(Z251&gt;9510,(9510-3260)*AO$5,(Z251-3260)*AO$5),0)</f>
        <v/>
      </c>
      <c r="AP251" s="463">
        <f>IF(Z251&gt;9510,IF(Z251&gt;15000,(15000-9510)*AP$5,(Z251-9510)*AP$5),0)</f>
        <v/>
      </c>
      <c r="AQ251" s="463">
        <f>IF(Z251&gt;15000,IF(Z251&gt;20000,(20000-15000)*AQ$5,(Z251-15000)*AQ$5),0)</f>
        <v/>
      </c>
      <c r="AR251" s="463">
        <f>IF(Z251&gt;20000,IF(Z251&gt;25000,(25000-20000)*AR$5,(Z251-20000)*AR$5),0)</f>
        <v/>
      </c>
      <c r="AS251" s="463">
        <f>IF(Z251&gt;25000,IF(Z251&gt;30000,(30000-25000)*AS$5,(Z251-25000)*AS$5),0)</f>
        <v/>
      </c>
      <c r="AT251" s="463">
        <f>IF(Z251&gt;30000,(Z251-30000)*AT$5,0)</f>
        <v/>
      </c>
      <c r="AU251" s="463">
        <f>SUM(AO251:AT251)</f>
        <v/>
      </c>
      <c r="AV251" s="463">
        <f>AU251-AN251</f>
        <v/>
      </c>
      <c r="AW251" s="463" t="n"/>
      <c r="AX251" s="463">
        <f>Y251-AG251-AV251-AW251</f>
        <v/>
      </c>
      <c r="AY251" t="inlineStr">
        <is>
          <t>TM</t>
        </is>
      </c>
    </row>
    <row r="252" ht="16.5" customHeight="1" s="235">
      <c r="B252" s="460" t="n">
        <v>247</v>
      </c>
      <c r="C252" s="461" t="inlineStr">
        <is>
          <t>0021</t>
        </is>
      </c>
      <c r="D252" s="461" t="inlineStr">
        <is>
          <t>81052023586</t>
        </is>
      </c>
      <c r="E252" s="461" t="inlineStr">
        <is>
          <t>ILIAT REVILLA  BARRIENTOS</t>
        </is>
      </c>
      <c r="F252" s="461" t="inlineStr">
        <is>
          <t>II</t>
        </is>
      </c>
      <c r="G252" s="460" t="n">
        <v>168</v>
      </c>
      <c r="H252" s="460" t="n">
        <v>3959.48</v>
      </c>
      <c r="I252" s="460" t="n">
        <v>96</v>
      </c>
      <c r="J252" s="460" t="n">
        <v>4836.25</v>
      </c>
      <c r="K252" s="460" t="n">
        <v>184</v>
      </c>
      <c r="L252" s="460" t="n">
        <v>4331.24</v>
      </c>
      <c r="M252" s="460" t="n">
        <v>4375.66</v>
      </c>
      <c r="N252" s="462" t="n">
        <v>4</v>
      </c>
      <c r="O252" s="462" t="n">
        <v>4</v>
      </c>
      <c r="P252" s="462" t="n">
        <v>4</v>
      </c>
      <c r="Q252" s="463" t="n">
        <v>4</v>
      </c>
      <c r="R252" s="463" t="n">
        <v>4</v>
      </c>
      <c r="S252" s="463">
        <f>M252*R252</f>
        <v/>
      </c>
      <c r="T252" s="463">
        <f>I3/K3</f>
        <v/>
      </c>
      <c r="U252" s="463" t="n">
        <v>81127.14999999999</v>
      </c>
      <c r="X252" s="463" t="n">
        <v>4331.24</v>
      </c>
      <c r="Y252" s="463">
        <f>U252</f>
        <v/>
      </c>
      <c r="Z252" s="463">
        <f>X252+Y252</f>
        <v/>
      </c>
      <c r="AA252" s="463">
        <f>IF(X252&lt;=15000,X252*AA$5,15000*AA$5)</f>
        <v/>
      </c>
      <c r="AB252" s="463">
        <f>IF(X252&lt;=15000,0,(X252-15000)*AB$5)</f>
        <v/>
      </c>
      <c r="AC252" s="463">
        <f>SUM(AA252:AB252)</f>
        <v/>
      </c>
      <c r="AD252" s="463">
        <f>IF(Z252&lt;=15000,Z252*AD$5,15000*AD$5)</f>
        <v/>
      </c>
      <c r="AE252" s="463">
        <f>IF(Z252&lt;=15000,0,(Z252-15000)*AE$5)</f>
        <v/>
      </c>
      <c r="AF252" s="463">
        <f>SUM(AD252:AE252)</f>
        <v/>
      </c>
      <c r="AG252" s="463">
        <f>SUM(AF252-AC252)</f>
        <v/>
      </c>
      <c r="AH252" s="463">
        <f>IF(X252&gt;3260,IF(X252&gt;9510,(9510-3260)*AH$5,(X252-3260)*AH$5),0)</f>
        <v/>
      </c>
      <c r="AI252" s="463">
        <f>IF(X252&gt;9510,IF(X252&gt;15000,(15000-9510)*AI$5,(X252-9510)*AI$5),0)</f>
        <v/>
      </c>
      <c r="AJ252" s="463">
        <f>IF(X252&gt;15000,IF(X252&gt;20000,(20000-15000)*AJ$5,(X252-15000)*AJ$5),0)</f>
        <v/>
      </c>
      <c r="AK252" s="463">
        <f>IF(X252&gt;20000,IF(X252&gt;25000,(25000-20000)*AK$5,(X252-20000)*AK$5),0)</f>
        <v/>
      </c>
      <c r="AL252" s="463">
        <f>IF(X252&gt;25000,IF(X252&gt;30000,(30000-25000)*AL$5,(X252-25000)*AL$5),0)</f>
        <v/>
      </c>
      <c r="AM252" s="463">
        <f>IF(X252&gt;30000,(X252-30000)*AM$5,0)</f>
        <v/>
      </c>
      <c r="AN252" s="463">
        <f>SUM(AH252:AM252)</f>
        <v/>
      </c>
      <c r="AO252" s="463">
        <f>IF(Z252&gt;3260,IF(Z252&gt;9510,(9510-3260)*AO$5,(Z252-3260)*AO$5),0)</f>
        <v/>
      </c>
      <c r="AP252" s="463">
        <f>IF(Z252&gt;9510,IF(Z252&gt;15000,(15000-9510)*AP$5,(Z252-9510)*AP$5),0)</f>
        <v/>
      </c>
      <c r="AQ252" s="463">
        <f>IF(Z252&gt;15000,IF(Z252&gt;20000,(20000-15000)*AQ$5,(Z252-15000)*AQ$5),0)</f>
        <v/>
      </c>
      <c r="AR252" s="463">
        <f>IF(Z252&gt;20000,IF(Z252&gt;25000,(25000-20000)*AR$5,(Z252-20000)*AR$5),0)</f>
        <v/>
      </c>
      <c r="AS252" s="463">
        <f>IF(Z252&gt;25000,IF(Z252&gt;30000,(30000-25000)*AS$5,(Z252-25000)*AS$5),0)</f>
        <v/>
      </c>
      <c r="AT252" s="463">
        <f>IF(Z252&gt;30000,(Z252-30000)*AT$5,0)</f>
        <v/>
      </c>
      <c r="AU252" s="463">
        <f>SUM(AO252:AT252)</f>
        <v/>
      </c>
      <c r="AV252" s="463">
        <f>AU252-AN252</f>
        <v/>
      </c>
      <c r="AW252" s="463" t="n"/>
      <c r="AX252" s="463">
        <f>Y252-AG252-AV252-AW252</f>
        <v/>
      </c>
      <c r="AY252" t="inlineStr">
        <is>
          <t>TM</t>
        </is>
      </c>
    </row>
    <row r="253" ht="16.5" customHeight="1" s="235">
      <c r="B253" s="460" t="n">
        <v>248</v>
      </c>
      <c r="C253" s="461" t="inlineStr">
        <is>
          <t>0023</t>
        </is>
      </c>
      <c r="D253" s="461" t="inlineStr">
        <is>
          <t>85071026793</t>
        </is>
      </c>
      <c r="E253" s="461" t="inlineStr">
        <is>
          <t>DIUNEIKY GIRÓN  NOA</t>
        </is>
      </c>
      <c r="F253" s="461" t="inlineStr">
        <is>
          <t>II</t>
        </is>
      </c>
      <c r="G253" s="460" t="n">
        <v>72</v>
      </c>
      <c r="H253" s="460" t="n">
        <v>3796.91</v>
      </c>
      <c r="I253" s="460" t="n">
        <v>192</v>
      </c>
      <c r="J253" s="460" t="n">
        <v>4525.12</v>
      </c>
      <c r="K253" s="460" t="n">
        <v>184</v>
      </c>
      <c r="L253" s="460" t="n">
        <v>4332.39</v>
      </c>
      <c r="M253" s="460" t="n">
        <v>4218.14</v>
      </c>
      <c r="N253" s="462" t="n">
        <v>4</v>
      </c>
      <c r="O253" s="462" t="n">
        <v>4</v>
      </c>
      <c r="P253" s="462" t="n">
        <v>4</v>
      </c>
      <c r="Q253" s="463" t="n">
        <v>4</v>
      </c>
      <c r="R253" s="463" t="n">
        <v>4</v>
      </c>
      <c r="S253" s="463">
        <f>M253*R253</f>
        <v/>
      </c>
      <c r="T253" s="463">
        <f>I3/K3</f>
        <v/>
      </c>
      <c r="U253" s="463" t="n">
        <v>78206.7</v>
      </c>
      <c r="X253" s="463" t="n">
        <v>4332.39</v>
      </c>
      <c r="Y253" s="463">
        <f>U253</f>
        <v/>
      </c>
      <c r="Z253" s="463">
        <f>X253+Y253</f>
        <v/>
      </c>
      <c r="AA253" s="463">
        <f>IF(X253&lt;=15000,X253*AA$5,15000*AA$5)</f>
        <v/>
      </c>
      <c r="AB253" s="463">
        <f>IF(X253&lt;=15000,0,(X253-15000)*AB$5)</f>
        <v/>
      </c>
      <c r="AC253" s="463">
        <f>SUM(AA253:AB253)</f>
        <v/>
      </c>
      <c r="AD253" s="463">
        <f>IF(Z253&lt;=15000,Z253*AD$5,15000*AD$5)</f>
        <v/>
      </c>
      <c r="AE253" s="463">
        <f>IF(Z253&lt;=15000,0,(Z253-15000)*AE$5)</f>
        <v/>
      </c>
      <c r="AF253" s="463">
        <f>SUM(AD253:AE253)</f>
        <v/>
      </c>
      <c r="AG253" s="463">
        <f>SUM(AF253-AC253)</f>
        <v/>
      </c>
      <c r="AH253" s="463">
        <f>IF(X253&gt;3260,IF(X253&gt;9510,(9510-3260)*AH$5,(X253-3260)*AH$5),0)</f>
        <v/>
      </c>
      <c r="AI253" s="463">
        <f>IF(X253&gt;9510,IF(X253&gt;15000,(15000-9510)*AI$5,(X253-9510)*AI$5),0)</f>
        <v/>
      </c>
      <c r="AJ253" s="463">
        <f>IF(X253&gt;15000,IF(X253&gt;20000,(20000-15000)*AJ$5,(X253-15000)*AJ$5),0)</f>
        <v/>
      </c>
      <c r="AK253" s="463">
        <f>IF(X253&gt;20000,IF(X253&gt;25000,(25000-20000)*AK$5,(X253-20000)*AK$5),0)</f>
        <v/>
      </c>
      <c r="AL253" s="463">
        <f>IF(X253&gt;25000,IF(X253&gt;30000,(30000-25000)*AL$5,(X253-25000)*AL$5),0)</f>
        <v/>
      </c>
      <c r="AM253" s="463">
        <f>IF(X253&gt;30000,(X253-30000)*AM$5,0)</f>
        <v/>
      </c>
      <c r="AN253" s="463">
        <f>SUM(AH253:AM253)</f>
        <v/>
      </c>
      <c r="AO253" s="463">
        <f>IF(Z253&gt;3260,IF(Z253&gt;9510,(9510-3260)*AO$5,(Z253-3260)*AO$5),0)</f>
        <v/>
      </c>
      <c r="AP253" s="463">
        <f>IF(Z253&gt;9510,IF(Z253&gt;15000,(15000-9510)*AP$5,(Z253-9510)*AP$5),0)</f>
        <v/>
      </c>
      <c r="AQ253" s="463">
        <f>IF(Z253&gt;15000,IF(Z253&gt;20000,(20000-15000)*AQ$5,(Z253-15000)*AQ$5),0)</f>
        <v/>
      </c>
      <c r="AR253" s="463">
        <f>IF(Z253&gt;20000,IF(Z253&gt;25000,(25000-20000)*AR$5,(Z253-20000)*AR$5),0)</f>
        <v/>
      </c>
      <c r="AS253" s="463">
        <f>IF(Z253&gt;25000,IF(Z253&gt;30000,(30000-25000)*AS$5,(Z253-25000)*AS$5),0)</f>
        <v/>
      </c>
      <c r="AT253" s="463">
        <f>IF(Z253&gt;30000,(Z253-30000)*AT$5,0)</f>
        <v/>
      </c>
      <c r="AU253" s="463">
        <f>SUM(AO253:AT253)</f>
        <v/>
      </c>
      <c r="AV253" s="463">
        <f>AU253-AN253</f>
        <v/>
      </c>
      <c r="AW253" s="463" t="n"/>
      <c r="AX253" s="463">
        <f>Y253-AG253-AV253-AW253</f>
        <v/>
      </c>
      <c r="AY253" t="inlineStr">
        <is>
          <t>TM</t>
        </is>
      </c>
    </row>
    <row r="254" ht="16.5" customHeight="1" s="235">
      <c r="B254" s="460" t="n">
        <v>249</v>
      </c>
      <c r="C254" s="461" t="inlineStr">
        <is>
          <t>0131</t>
        </is>
      </c>
      <c r="D254" s="461" t="inlineStr">
        <is>
          <t>73092710173</t>
        </is>
      </c>
      <c r="E254" s="461" t="inlineStr">
        <is>
          <t>GRISEL ORTEGA  ALVAREZ</t>
        </is>
      </c>
      <c r="F254" s="461" t="inlineStr">
        <is>
          <t>VI</t>
        </is>
      </c>
      <c r="G254" s="460" t="n">
        <v>191.25</v>
      </c>
      <c r="H254" s="460" t="n">
        <v>5935.87</v>
      </c>
      <c r="I254" s="460" t="n">
        <v>204</v>
      </c>
      <c r="J254" s="460" t="n">
        <v>6331.6</v>
      </c>
      <c r="K254" s="460" t="n">
        <v>178.5</v>
      </c>
      <c r="L254" s="460" t="n">
        <v>5540.15</v>
      </c>
      <c r="M254" s="460" t="n">
        <v>5935.87</v>
      </c>
      <c r="N254" s="462" t="n">
        <v>4</v>
      </c>
      <c r="O254" s="462" t="n">
        <v>4</v>
      </c>
      <c r="P254" s="462" t="n">
        <v>4</v>
      </c>
      <c r="Q254" s="463" t="n">
        <v>4</v>
      </c>
      <c r="R254" s="463" t="n">
        <v>4</v>
      </c>
      <c r="S254" s="463">
        <f>M254*R254</f>
        <v/>
      </c>
      <c r="T254" s="463">
        <f>I3/K3</f>
        <v/>
      </c>
      <c r="U254" s="463" t="n">
        <v>110054.45</v>
      </c>
      <c r="X254" s="463" t="n">
        <v>5540.15</v>
      </c>
      <c r="Y254" s="463">
        <f>U254</f>
        <v/>
      </c>
      <c r="Z254" s="463">
        <f>X254+Y254</f>
        <v/>
      </c>
      <c r="AA254" s="463">
        <f>IF(X254&lt;=15000,X254*AA$5,15000*AA$5)</f>
        <v/>
      </c>
      <c r="AB254" s="463">
        <f>IF(X254&lt;=15000,0,(X254-15000)*AB$5)</f>
        <v/>
      </c>
      <c r="AC254" s="463">
        <f>SUM(AA254:AB254)</f>
        <v/>
      </c>
      <c r="AD254" s="463">
        <f>IF(Z254&lt;=15000,Z254*AD$5,15000*AD$5)</f>
        <v/>
      </c>
      <c r="AE254" s="463">
        <f>IF(Z254&lt;=15000,0,(Z254-15000)*AE$5)</f>
        <v/>
      </c>
      <c r="AF254" s="463">
        <f>SUM(AD254:AE254)</f>
        <v/>
      </c>
      <c r="AG254" s="463">
        <f>SUM(AF254-AC254)</f>
        <v/>
      </c>
      <c r="AH254" s="463">
        <f>IF(X254&gt;3260,IF(X254&gt;9510,(9510-3260)*AH$5,(X254-3260)*AH$5),0)</f>
        <v/>
      </c>
      <c r="AI254" s="463">
        <f>IF(X254&gt;9510,IF(X254&gt;15000,(15000-9510)*AI$5,(X254-9510)*AI$5),0)</f>
        <v/>
      </c>
      <c r="AJ254" s="463">
        <f>IF(X254&gt;15000,IF(X254&gt;20000,(20000-15000)*AJ$5,(X254-15000)*AJ$5),0)</f>
        <v/>
      </c>
      <c r="AK254" s="463">
        <f>IF(X254&gt;20000,IF(X254&gt;25000,(25000-20000)*AK$5,(X254-20000)*AK$5),0)</f>
        <v/>
      </c>
      <c r="AL254" s="463">
        <f>IF(X254&gt;25000,IF(X254&gt;30000,(30000-25000)*AL$5,(X254-25000)*AL$5),0)</f>
        <v/>
      </c>
      <c r="AM254" s="463">
        <f>IF(X254&gt;30000,(X254-30000)*AM$5,0)</f>
        <v/>
      </c>
      <c r="AN254" s="463">
        <f>SUM(AH254:AM254)</f>
        <v/>
      </c>
      <c r="AO254" s="463">
        <f>IF(Z254&gt;3260,IF(Z254&gt;9510,(9510-3260)*AO$5,(Z254-3260)*AO$5),0)</f>
        <v/>
      </c>
      <c r="AP254" s="463">
        <f>IF(Z254&gt;9510,IF(Z254&gt;15000,(15000-9510)*AP$5,(Z254-9510)*AP$5),0)</f>
        <v/>
      </c>
      <c r="AQ254" s="463">
        <f>IF(Z254&gt;15000,IF(Z254&gt;20000,(20000-15000)*AQ$5,(Z254-15000)*AQ$5),0)</f>
        <v/>
      </c>
      <c r="AR254" s="463">
        <f>IF(Z254&gt;20000,IF(Z254&gt;25000,(25000-20000)*AR$5,(Z254-20000)*AR$5),0)</f>
        <v/>
      </c>
      <c r="AS254" s="463">
        <f>IF(Z254&gt;25000,IF(Z254&gt;30000,(30000-25000)*AS$5,(Z254-25000)*AS$5),0)</f>
        <v/>
      </c>
      <c r="AT254" s="463">
        <f>IF(Z254&gt;30000,(Z254-30000)*AT$5,0)</f>
        <v/>
      </c>
      <c r="AU254" s="463">
        <f>SUM(AO254:AT254)</f>
        <v/>
      </c>
      <c r="AV254" s="463">
        <f>AU254-AN254</f>
        <v/>
      </c>
      <c r="AW254" s="463" t="n"/>
      <c r="AX254" s="463">
        <f>Y254-AG254-AV254-AW254</f>
        <v/>
      </c>
      <c r="AY254" t="inlineStr">
        <is>
          <t>TM</t>
        </is>
      </c>
    </row>
    <row r="255" ht="16.5" customHeight="1" s="235">
      <c r="B255" s="460" t="n">
        <v>250</v>
      </c>
      <c r="C255" s="461" t="inlineStr">
        <is>
          <t>0149</t>
        </is>
      </c>
      <c r="D255" s="461" t="inlineStr">
        <is>
          <t>80121023416</t>
        </is>
      </c>
      <c r="E255" s="461" t="inlineStr">
        <is>
          <t>LEYANNE MEDINA  SANABIA</t>
        </is>
      </c>
      <c r="F255" s="461" t="inlineStr">
        <is>
          <t>VI</t>
        </is>
      </c>
      <c r="G255" s="460" t="n">
        <v>153</v>
      </c>
      <c r="H255" s="460" t="n">
        <v>6203.64</v>
      </c>
      <c r="I255" s="460" t="n">
        <v>204</v>
      </c>
      <c r="J255" s="460" t="n">
        <v>6726.27</v>
      </c>
      <c r="K255" s="460" t="n">
        <v>191.25</v>
      </c>
      <c r="L255" s="460" t="n">
        <v>5935.87</v>
      </c>
      <c r="M255" s="460" t="n">
        <v>6288.59</v>
      </c>
      <c r="N255" s="462" t="n">
        <v>4</v>
      </c>
      <c r="O255" s="462" t="n">
        <v>4</v>
      </c>
      <c r="P255" s="462" t="n">
        <v>4</v>
      </c>
      <c r="Q255" s="463" t="n">
        <v>4</v>
      </c>
      <c r="R255" s="463" t="n">
        <v>4</v>
      </c>
      <c r="S255" s="463">
        <f>M255*R255</f>
        <v/>
      </c>
      <c r="T255" s="463">
        <f>I3/K3</f>
        <v/>
      </c>
      <c r="U255" s="463" t="n">
        <v>116594.08</v>
      </c>
      <c r="X255" s="463" t="n">
        <v>5935.87</v>
      </c>
      <c r="Y255" s="463">
        <f>U255</f>
        <v/>
      </c>
      <c r="Z255" s="463">
        <f>X255+Y255</f>
        <v/>
      </c>
      <c r="AA255" s="463">
        <f>IF(X255&lt;=15000,X255*AA$5,15000*AA$5)</f>
        <v/>
      </c>
      <c r="AB255" s="463">
        <f>IF(X255&lt;=15000,0,(X255-15000)*AB$5)</f>
        <v/>
      </c>
      <c r="AC255" s="463">
        <f>SUM(AA255:AB255)</f>
        <v/>
      </c>
      <c r="AD255" s="463">
        <f>IF(Z255&lt;=15000,Z255*AD$5,15000*AD$5)</f>
        <v/>
      </c>
      <c r="AE255" s="463">
        <f>IF(Z255&lt;=15000,0,(Z255-15000)*AE$5)</f>
        <v/>
      </c>
      <c r="AF255" s="463">
        <f>SUM(AD255:AE255)</f>
        <v/>
      </c>
      <c r="AG255" s="463">
        <f>SUM(AF255-AC255)</f>
        <v/>
      </c>
      <c r="AH255" s="463">
        <f>IF(X255&gt;3260,IF(X255&gt;9510,(9510-3260)*AH$5,(X255-3260)*AH$5),0)</f>
        <v/>
      </c>
      <c r="AI255" s="463">
        <f>IF(X255&gt;9510,IF(X255&gt;15000,(15000-9510)*AI$5,(X255-9510)*AI$5),0)</f>
        <v/>
      </c>
      <c r="AJ255" s="463">
        <f>IF(X255&gt;15000,IF(X255&gt;20000,(20000-15000)*AJ$5,(X255-15000)*AJ$5),0)</f>
        <v/>
      </c>
      <c r="AK255" s="463">
        <f>IF(X255&gt;20000,IF(X255&gt;25000,(25000-20000)*AK$5,(X255-20000)*AK$5),0)</f>
        <v/>
      </c>
      <c r="AL255" s="463">
        <f>IF(X255&gt;25000,IF(X255&gt;30000,(30000-25000)*AL$5,(X255-25000)*AL$5),0)</f>
        <v/>
      </c>
      <c r="AM255" s="463">
        <f>IF(X255&gt;30000,(X255-30000)*AM$5,0)</f>
        <v/>
      </c>
      <c r="AN255" s="463">
        <f>SUM(AH255:AM255)</f>
        <v/>
      </c>
      <c r="AO255" s="463">
        <f>IF(Z255&gt;3260,IF(Z255&gt;9510,(9510-3260)*AO$5,(Z255-3260)*AO$5),0)</f>
        <v/>
      </c>
      <c r="AP255" s="463">
        <f>IF(Z255&gt;9510,IF(Z255&gt;15000,(15000-9510)*AP$5,(Z255-9510)*AP$5),0)</f>
        <v/>
      </c>
      <c r="AQ255" s="463">
        <f>IF(Z255&gt;15000,IF(Z255&gt;20000,(20000-15000)*AQ$5,(Z255-15000)*AQ$5),0)</f>
        <v/>
      </c>
      <c r="AR255" s="463">
        <f>IF(Z255&gt;20000,IF(Z255&gt;25000,(25000-20000)*AR$5,(Z255-20000)*AR$5),0)</f>
        <v/>
      </c>
      <c r="AS255" s="463">
        <f>IF(Z255&gt;25000,IF(Z255&gt;30000,(30000-25000)*AS$5,(Z255-25000)*AS$5),0)</f>
        <v/>
      </c>
      <c r="AT255" s="463">
        <f>IF(Z255&gt;30000,(Z255-30000)*AT$5,0)</f>
        <v/>
      </c>
      <c r="AU255" s="463">
        <f>SUM(AO255:AT255)</f>
        <v/>
      </c>
      <c r="AV255" s="463">
        <f>AU255-AN255</f>
        <v/>
      </c>
      <c r="AW255" s="463" t="n"/>
      <c r="AX255" s="463">
        <f>Y255-AG255-AV255-AW255</f>
        <v/>
      </c>
      <c r="AY255" t="inlineStr">
        <is>
          <t>TM</t>
        </is>
      </c>
    </row>
    <row r="256" ht="16.5" customHeight="1" s="235">
      <c r="B256" s="460" t="n">
        <v>251</v>
      </c>
      <c r="C256" s="461" t="inlineStr">
        <is>
          <t>0200</t>
        </is>
      </c>
      <c r="D256" s="461" t="inlineStr">
        <is>
          <t>68092207224</t>
        </is>
      </c>
      <c r="E256" s="461" t="inlineStr">
        <is>
          <t>YOELKIS VIAMONTE  MENDOZA</t>
        </is>
      </c>
      <c r="F256" s="461" t="inlineStr">
        <is>
          <t>XV</t>
        </is>
      </c>
      <c r="G256" s="460" t="n">
        <v>194</v>
      </c>
      <c r="H256" s="460" t="n">
        <v>8448.059999999999</v>
      </c>
      <c r="I256" s="460" t="n">
        <v>193</v>
      </c>
      <c r="J256" s="460" t="n">
        <v>8796.43</v>
      </c>
      <c r="K256" s="460" t="n">
        <v>132</v>
      </c>
      <c r="L256" s="460" t="n">
        <v>7453.31</v>
      </c>
      <c r="M256" s="460" t="n">
        <v>8232.6</v>
      </c>
      <c r="N256" s="462" t="n">
        <v>4</v>
      </c>
      <c r="O256" s="462" t="n">
        <v>4</v>
      </c>
      <c r="P256" s="462" t="n">
        <v>4</v>
      </c>
      <c r="Q256" s="463" t="n">
        <v>4</v>
      </c>
      <c r="R256" s="463" t="n">
        <v>4</v>
      </c>
      <c r="S256" s="463">
        <f>M256*R256</f>
        <v/>
      </c>
      <c r="T256" s="463">
        <f>I3/K3</f>
        <v/>
      </c>
      <c r="U256" s="463" t="n">
        <v>152637.06</v>
      </c>
      <c r="X256" s="463" t="n">
        <v>5748.16</v>
      </c>
      <c r="Y256" s="463">
        <f>U256</f>
        <v/>
      </c>
      <c r="Z256" s="463">
        <f>X256+Y256</f>
        <v/>
      </c>
      <c r="AA256" s="463">
        <f>IF(X256&lt;=15000,X256*AA$5,15000*AA$5)</f>
        <v/>
      </c>
      <c r="AB256" s="463">
        <f>IF(X256&lt;=15000,0,(X256-15000)*AB$5)</f>
        <v/>
      </c>
      <c r="AC256" s="463">
        <f>SUM(AA256:AB256)</f>
        <v/>
      </c>
      <c r="AD256" s="463">
        <f>IF(Z256&lt;=15000,Z256*AD$5,15000*AD$5)</f>
        <v/>
      </c>
      <c r="AE256" s="463">
        <f>IF(Z256&lt;=15000,0,(Z256-15000)*AE$5)</f>
        <v/>
      </c>
      <c r="AF256" s="463">
        <f>SUM(AD256:AE256)</f>
        <v/>
      </c>
      <c r="AG256" s="463">
        <f>SUM(AF256-AC256)</f>
        <v/>
      </c>
      <c r="AH256" s="463">
        <f>IF(X256&gt;3260,IF(X256&gt;9510,(9510-3260)*AH$5,(X256-3260)*AH$5),0)</f>
        <v/>
      </c>
      <c r="AI256" s="463">
        <f>IF(X256&gt;9510,IF(X256&gt;15000,(15000-9510)*AI$5,(X256-9510)*AI$5),0)</f>
        <v/>
      </c>
      <c r="AJ256" s="463">
        <f>IF(X256&gt;15000,IF(X256&gt;20000,(20000-15000)*AJ$5,(X256-15000)*AJ$5),0)</f>
        <v/>
      </c>
      <c r="AK256" s="463">
        <f>IF(X256&gt;20000,IF(X256&gt;25000,(25000-20000)*AK$5,(X256-20000)*AK$5),0)</f>
        <v/>
      </c>
      <c r="AL256" s="463">
        <f>IF(X256&gt;25000,IF(X256&gt;30000,(30000-25000)*AL$5,(X256-25000)*AL$5),0)</f>
        <v/>
      </c>
      <c r="AM256" s="463">
        <f>IF(X256&gt;30000,(X256-30000)*AM$5,0)</f>
        <v/>
      </c>
      <c r="AN256" s="463">
        <f>SUM(AH256:AM256)</f>
        <v/>
      </c>
      <c r="AO256" s="463">
        <f>IF(Z256&gt;3260,IF(Z256&gt;9510,(9510-3260)*AO$5,(Z256-3260)*AO$5),0)</f>
        <v/>
      </c>
      <c r="AP256" s="463">
        <f>IF(Z256&gt;9510,IF(Z256&gt;15000,(15000-9510)*AP$5,(Z256-9510)*AP$5),0)</f>
        <v/>
      </c>
      <c r="AQ256" s="463">
        <f>IF(Z256&gt;15000,IF(Z256&gt;20000,(20000-15000)*AQ$5,(Z256-15000)*AQ$5),0)</f>
        <v/>
      </c>
      <c r="AR256" s="463">
        <f>IF(Z256&gt;20000,IF(Z256&gt;25000,(25000-20000)*AR$5,(Z256-20000)*AR$5),0)</f>
        <v/>
      </c>
      <c r="AS256" s="463">
        <f>IF(Z256&gt;25000,IF(Z256&gt;30000,(30000-25000)*AS$5,(Z256-25000)*AS$5),0)</f>
        <v/>
      </c>
      <c r="AT256" s="463">
        <f>IF(Z256&gt;30000,(Z256-30000)*AT$5,0)</f>
        <v/>
      </c>
      <c r="AU256" s="463">
        <f>SUM(AO256:AT256)</f>
        <v/>
      </c>
      <c r="AV256" s="463">
        <f>AU256-AN256</f>
        <v/>
      </c>
      <c r="AW256" s="463" t="n"/>
      <c r="AX256" s="463">
        <f>Y256-AG256-AV256-AW256</f>
        <v/>
      </c>
      <c r="AY256" t="inlineStr">
        <is>
          <t>TM</t>
        </is>
      </c>
    </row>
    <row r="257" ht="16.5" customHeight="1" s="235">
      <c r="B257" s="460" t="n">
        <v>252</v>
      </c>
      <c r="C257" s="461" t="inlineStr">
        <is>
          <t>0303</t>
        </is>
      </c>
      <c r="D257" s="461" t="inlineStr">
        <is>
          <t>81031923462</t>
        </is>
      </c>
      <c r="E257" s="461" t="inlineStr">
        <is>
          <t>ARIAN HECHAVARRIA CASTILLO</t>
        </is>
      </c>
      <c r="F257" s="461" t="inlineStr">
        <is>
          <t>II</t>
        </is>
      </c>
      <c r="G257" s="460" t="n">
        <v>168</v>
      </c>
      <c r="H257" s="460" t="n">
        <v>3959.48</v>
      </c>
      <c r="I257" s="460" t="n">
        <v>168</v>
      </c>
      <c r="J257" s="460" t="n">
        <v>3959.48</v>
      </c>
      <c r="K257" s="460" t="n">
        <v>24</v>
      </c>
      <c r="L257" s="460" t="n">
        <v>565.64</v>
      </c>
      <c r="M257" s="460" t="n">
        <v>2828.2</v>
      </c>
      <c r="N257" s="462" t="n">
        <v>4</v>
      </c>
      <c r="O257" s="462" t="n">
        <v>4</v>
      </c>
      <c r="P257" s="462" t="n">
        <v>4</v>
      </c>
      <c r="Q257" s="463" t="n">
        <v>4</v>
      </c>
      <c r="R257" s="463" t="n">
        <v>4</v>
      </c>
      <c r="S257" s="463">
        <f>M257*R257</f>
        <v/>
      </c>
      <c r="T257" s="463">
        <f>I3/K3</f>
        <v/>
      </c>
      <c r="U257" s="463" t="n">
        <v>52436.43</v>
      </c>
      <c r="X257" s="463" t="n">
        <v>565.64</v>
      </c>
      <c r="Y257" s="463">
        <f>U257</f>
        <v/>
      </c>
      <c r="Z257" s="463">
        <f>X257+Y257</f>
        <v/>
      </c>
      <c r="AA257" s="463">
        <f>IF(X257&lt;=15000,X257*AA$5,15000*AA$5)</f>
        <v/>
      </c>
      <c r="AB257" s="463">
        <f>IF(X257&lt;=15000,0,(X257-15000)*AB$5)</f>
        <v/>
      </c>
      <c r="AC257" s="463">
        <f>SUM(AA257:AB257)</f>
        <v/>
      </c>
      <c r="AD257" s="463">
        <f>IF(Z257&lt;=15000,Z257*AD$5,15000*AD$5)</f>
        <v/>
      </c>
      <c r="AE257" s="463">
        <f>IF(Z257&lt;=15000,0,(Z257-15000)*AE$5)</f>
        <v/>
      </c>
      <c r="AF257" s="463">
        <f>SUM(AD257:AE257)</f>
        <v/>
      </c>
      <c r="AG257" s="463">
        <f>SUM(AF257-AC257)</f>
        <v/>
      </c>
      <c r="AH257" s="463">
        <f>IF(X257&gt;3260,IF(X257&gt;9510,(9510-3260)*AH$5,(X257-3260)*AH$5),0)</f>
        <v/>
      </c>
      <c r="AI257" s="463">
        <f>IF(X257&gt;9510,IF(X257&gt;15000,(15000-9510)*AI$5,(X257-9510)*AI$5),0)</f>
        <v/>
      </c>
      <c r="AJ257" s="463">
        <f>IF(X257&gt;15000,IF(X257&gt;20000,(20000-15000)*AJ$5,(X257-15000)*AJ$5),0)</f>
        <v/>
      </c>
      <c r="AK257" s="463">
        <f>IF(X257&gt;20000,IF(X257&gt;25000,(25000-20000)*AK$5,(X257-20000)*AK$5),0)</f>
        <v/>
      </c>
      <c r="AL257" s="463">
        <f>IF(X257&gt;25000,IF(X257&gt;30000,(30000-25000)*AL$5,(X257-25000)*AL$5),0)</f>
        <v/>
      </c>
      <c r="AM257" s="463">
        <f>IF(X257&gt;30000,(X257-30000)*AM$5,0)</f>
        <v/>
      </c>
      <c r="AN257" s="463">
        <f>SUM(AH257:AM257)</f>
        <v/>
      </c>
      <c r="AO257" s="463">
        <f>IF(Z257&gt;3260,IF(Z257&gt;9510,(9510-3260)*AO$5,(Z257-3260)*AO$5),0)</f>
        <v/>
      </c>
      <c r="AP257" s="463">
        <f>IF(Z257&gt;9510,IF(Z257&gt;15000,(15000-9510)*AP$5,(Z257-9510)*AP$5),0)</f>
        <v/>
      </c>
      <c r="AQ257" s="463">
        <f>IF(Z257&gt;15000,IF(Z257&gt;20000,(20000-15000)*AQ$5,(Z257-15000)*AQ$5),0)</f>
        <v/>
      </c>
      <c r="AR257" s="463">
        <f>IF(Z257&gt;20000,IF(Z257&gt;25000,(25000-20000)*AR$5,(Z257-20000)*AR$5),0)</f>
        <v/>
      </c>
      <c r="AS257" s="463">
        <f>IF(Z257&gt;25000,IF(Z257&gt;30000,(30000-25000)*AS$5,(Z257-25000)*AS$5),0)</f>
        <v/>
      </c>
      <c r="AT257" s="463">
        <f>IF(Z257&gt;30000,(Z257-30000)*AT$5,0)</f>
        <v/>
      </c>
      <c r="AU257" s="463">
        <f>SUM(AO257:AT257)</f>
        <v/>
      </c>
      <c r="AV257" s="463">
        <f>AU257-AN257</f>
        <v/>
      </c>
      <c r="AW257" s="463" t="n"/>
      <c r="AX257" s="463">
        <f>Y257-AG257-AV257-AW257</f>
        <v/>
      </c>
      <c r="AY257" t="inlineStr">
        <is>
          <t>TM</t>
        </is>
      </c>
    </row>
    <row r="258" ht="16.5" customHeight="1" s="235">
      <c r="B258" s="460" t="n">
        <v>253</v>
      </c>
      <c r="C258" s="461" t="inlineStr">
        <is>
          <t>0368</t>
        </is>
      </c>
      <c r="D258" s="461" t="inlineStr">
        <is>
          <t>71041211283</t>
        </is>
      </c>
      <c r="E258" s="461" t="inlineStr">
        <is>
          <t>ONIS GORGUET NUÑEZ</t>
        </is>
      </c>
      <c r="F258" s="461" t="inlineStr">
        <is>
          <t>III</t>
        </is>
      </c>
      <c r="G258" s="460" t="n">
        <v>0</v>
      </c>
      <c r="H258" s="460" t="n">
        <v>0</v>
      </c>
      <c r="I258" s="460" t="n">
        <v>112</v>
      </c>
      <c r="J258" s="460" t="n">
        <v>2761.8</v>
      </c>
      <c r="K258" s="460" t="n">
        <v>180</v>
      </c>
      <c r="L258" s="460" t="n">
        <v>4438.61</v>
      </c>
      <c r="M258" s="460" t="n">
        <v>2400.14</v>
      </c>
      <c r="N258" s="462" t="n">
        <v>0</v>
      </c>
      <c r="O258" s="462" t="n">
        <v>4</v>
      </c>
      <c r="P258" s="462" t="n">
        <v>4</v>
      </c>
      <c r="Q258" s="463" t="n">
        <v>4</v>
      </c>
      <c r="R258" s="463" t="n">
        <v>4</v>
      </c>
      <c r="S258" s="463">
        <f>M258*R258</f>
        <v/>
      </c>
      <c r="T258" s="463">
        <f>I3/K3</f>
        <v/>
      </c>
      <c r="U258" s="463" t="n">
        <v>44499.89</v>
      </c>
      <c r="X258" s="463" t="n">
        <v>4438.61</v>
      </c>
      <c r="Y258" s="463">
        <f>U258</f>
        <v/>
      </c>
      <c r="Z258" s="463">
        <f>X258+Y258</f>
        <v/>
      </c>
      <c r="AA258" s="463">
        <f>IF(X258&lt;=15000,X258*AA$5,15000*AA$5)</f>
        <v/>
      </c>
      <c r="AB258" s="463">
        <f>IF(X258&lt;=15000,0,(X258-15000)*AB$5)</f>
        <v/>
      </c>
      <c r="AC258" s="463">
        <f>SUM(AA258:AB258)</f>
        <v/>
      </c>
      <c r="AD258" s="463">
        <f>IF(Z258&lt;=15000,Z258*AD$5,15000*AD$5)</f>
        <v/>
      </c>
      <c r="AE258" s="463">
        <f>IF(Z258&lt;=15000,0,(Z258-15000)*AE$5)</f>
        <v/>
      </c>
      <c r="AF258" s="463">
        <f>SUM(AD258:AE258)</f>
        <v/>
      </c>
      <c r="AG258" s="463">
        <f>SUM(AF258-AC258)</f>
        <v/>
      </c>
      <c r="AH258" s="463">
        <f>IF(X258&gt;3260,IF(X258&gt;9510,(9510-3260)*AH$5,(X258-3260)*AH$5),0)</f>
        <v/>
      </c>
      <c r="AI258" s="463">
        <f>IF(X258&gt;9510,IF(X258&gt;15000,(15000-9510)*AI$5,(X258-9510)*AI$5),0)</f>
        <v/>
      </c>
      <c r="AJ258" s="463">
        <f>IF(X258&gt;15000,IF(X258&gt;20000,(20000-15000)*AJ$5,(X258-15000)*AJ$5),0)</f>
        <v/>
      </c>
      <c r="AK258" s="463">
        <f>IF(X258&gt;20000,IF(X258&gt;25000,(25000-20000)*AK$5,(X258-20000)*AK$5),0)</f>
        <v/>
      </c>
      <c r="AL258" s="463">
        <f>IF(X258&gt;25000,IF(X258&gt;30000,(30000-25000)*AL$5,(X258-25000)*AL$5),0)</f>
        <v/>
      </c>
      <c r="AM258" s="463">
        <f>IF(X258&gt;30000,(X258-30000)*AM$5,0)</f>
        <v/>
      </c>
      <c r="AN258" s="463">
        <f>SUM(AH258:AM258)</f>
        <v/>
      </c>
      <c r="AO258" s="463">
        <f>IF(Z258&gt;3260,IF(Z258&gt;9510,(9510-3260)*AO$5,(Z258-3260)*AO$5),0)</f>
        <v/>
      </c>
      <c r="AP258" s="463">
        <f>IF(Z258&gt;9510,IF(Z258&gt;15000,(15000-9510)*AP$5,(Z258-9510)*AP$5),0)</f>
        <v/>
      </c>
      <c r="AQ258" s="463">
        <f>IF(Z258&gt;15000,IF(Z258&gt;20000,(20000-15000)*AQ$5,(Z258-15000)*AQ$5),0)</f>
        <v/>
      </c>
      <c r="AR258" s="463">
        <f>IF(Z258&gt;20000,IF(Z258&gt;25000,(25000-20000)*AR$5,(Z258-20000)*AR$5),0)</f>
        <v/>
      </c>
      <c r="AS258" s="463">
        <f>IF(Z258&gt;25000,IF(Z258&gt;30000,(30000-25000)*AS$5,(Z258-25000)*AS$5),0)</f>
        <v/>
      </c>
      <c r="AT258" s="463">
        <f>IF(Z258&gt;30000,(Z258-30000)*AT$5,0)</f>
        <v/>
      </c>
      <c r="AU258" s="463">
        <f>SUM(AO258:AT258)</f>
        <v/>
      </c>
      <c r="AV258" s="463">
        <f>AU258-AN258</f>
        <v/>
      </c>
      <c r="AW258" s="463" t="n"/>
      <c r="AX258" s="463">
        <f>Y258-AG258-AV258-AW258</f>
        <v/>
      </c>
      <c r="AY258" t="inlineStr">
        <is>
          <t>TM</t>
        </is>
      </c>
    </row>
    <row r="259" ht="16.5" customHeight="1" s="235">
      <c r="B259" s="460" t="n">
        <v>254</v>
      </c>
      <c r="C259" s="461" t="inlineStr">
        <is>
          <t>0119</t>
        </is>
      </c>
      <c r="D259" s="461" t="inlineStr">
        <is>
          <t>66010807008</t>
        </is>
      </c>
      <c r="E259" s="461" t="inlineStr">
        <is>
          <t>ALFREDO RODRÍGUEZ  LEÓN</t>
        </is>
      </c>
      <c r="F259" s="461" t="inlineStr">
        <is>
          <t>VI</t>
        </is>
      </c>
      <c r="G259" s="460" t="n">
        <v>191.25</v>
      </c>
      <c r="H259" s="460" t="n">
        <v>5935.87</v>
      </c>
      <c r="I259" s="460" t="n">
        <v>102</v>
      </c>
      <c r="J259" s="460" t="n">
        <v>6145.7</v>
      </c>
      <c r="K259" s="460" t="n">
        <v>204</v>
      </c>
      <c r="L259" s="460" t="n">
        <v>6331.6</v>
      </c>
      <c r="M259" s="460" t="n">
        <v>6137.72</v>
      </c>
      <c r="N259" s="462" t="n">
        <v>4</v>
      </c>
      <c r="O259" s="462" t="n">
        <v>4</v>
      </c>
      <c r="P259" s="462" t="n">
        <v>4</v>
      </c>
      <c r="Q259" s="463" t="n">
        <v>4</v>
      </c>
      <c r="R259" s="463" t="n">
        <v>4</v>
      </c>
      <c r="S259" s="463">
        <f>M259*R259</f>
        <v/>
      </c>
      <c r="T259" s="463">
        <f>I3/K3</f>
        <v/>
      </c>
      <c r="U259" s="463" t="n">
        <v>113796.86</v>
      </c>
      <c r="X259" s="463" t="n">
        <v>6331.6</v>
      </c>
      <c r="Y259" s="463">
        <f>U259</f>
        <v/>
      </c>
      <c r="Z259" s="463">
        <f>X259+Y259</f>
        <v/>
      </c>
      <c r="AA259" s="463">
        <f>IF(X259&lt;=15000,X259*AA$5,15000*AA$5)</f>
        <v/>
      </c>
      <c r="AB259" s="463">
        <f>IF(X259&lt;=15000,0,(X259-15000)*AB$5)</f>
        <v/>
      </c>
      <c r="AC259" s="463">
        <f>SUM(AA259:AB259)</f>
        <v/>
      </c>
      <c r="AD259" s="463">
        <f>IF(Z259&lt;=15000,Z259*AD$5,15000*AD$5)</f>
        <v/>
      </c>
      <c r="AE259" s="463">
        <f>IF(Z259&lt;=15000,0,(Z259-15000)*AE$5)</f>
        <v/>
      </c>
      <c r="AF259" s="463">
        <f>SUM(AD259:AE259)</f>
        <v/>
      </c>
      <c r="AG259" s="463">
        <f>SUM(AF259-AC259)</f>
        <v/>
      </c>
      <c r="AH259" s="463">
        <f>IF(X259&gt;3260,IF(X259&gt;9510,(9510-3260)*AH$5,(X259-3260)*AH$5),0)</f>
        <v/>
      </c>
      <c r="AI259" s="463">
        <f>IF(X259&gt;9510,IF(X259&gt;15000,(15000-9510)*AI$5,(X259-9510)*AI$5),0)</f>
        <v/>
      </c>
      <c r="AJ259" s="463">
        <f>IF(X259&gt;15000,IF(X259&gt;20000,(20000-15000)*AJ$5,(X259-15000)*AJ$5),0)</f>
        <v/>
      </c>
      <c r="AK259" s="463">
        <f>IF(X259&gt;20000,IF(X259&gt;25000,(25000-20000)*AK$5,(X259-20000)*AK$5),0)</f>
        <v/>
      </c>
      <c r="AL259" s="463">
        <f>IF(X259&gt;25000,IF(X259&gt;30000,(30000-25000)*AL$5,(X259-25000)*AL$5),0)</f>
        <v/>
      </c>
      <c r="AM259" s="463">
        <f>IF(X259&gt;30000,(X259-30000)*AM$5,0)</f>
        <v/>
      </c>
      <c r="AN259" s="463">
        <f>SUM(AH259:AM259)</f>
        <v/>
      </c>
      <c r="AO259" s="463">
        <f>IF(Z259&gt;3260,IF(Z259&gt;9510,(9510-3260)*AO$5,(Z259-3260)*AO$5),0)</f>
        <v/>
      </c>
      <c r="AP259" s="463">
        <f>IF(Z259&gt;9510,IF(Z259&gt;15000,(15000-9510)*AP$5,(Z259-9510)*AP$5),0)</f>
        <v/>
      </c>
      <c r="AQ259" s="463">
        <f>IF(Z259&gt;15000,IF(Z259&gt;20000,(20000-15000)*AQ$5,(Z259-15000)*AQ$5),0)</f>
        <v/>
      </c>
      <c r="AR259" s="463">
        <f>IF(Z259&gt;20000,IF(Z259&gt;25000,(25000-20000)*AR$5,(Z259-20000)*AR$5),0)</f>
        <v/>
      </c>
      <c r="AS259" s="463">
        <f>IF(Z259&gt;25000,IF(Z259&gt;30000,(30000-25000)*AS$5,(Z259-25000)*AS$5),0)</f>
        <v/>
      </c>
      <c r="AT259" s="463">
        <f>IF(Z259&gt;30000,(Z259-30000)*AT$5,0)</f>
        <v/>
      </c>
      <c r="AU259" s="463">
        <f>SUM(AO259:AT259)</f>
        <v/>
      </c>
      <c r="AV259" s="463">
        <f>AU259-AN259</f>
        <v/>
      </c>
      <c r="AW259" s="463" t="n"/>
      <c r="AX259" s="463">
        <f>Y259-AG259-AV259-AW259</f>
        <v/>
      </c>
      <c r="AY259" t="inlineStr">
        <is>
          <t>TM</t>
        </is>
      </c>
    </row>
    <row r="260" ht="16.5" customHeight="1" s="235">
      <c r="B260" s="460" t="n">
        <v>255</v>
      </c>
      <c r="C260" s="461" t="inlineStr">
        <is>
          <t>0018</t>
        </is>
      </c>
      <c r="D260" s="461" t="inlineStr">
        <is>
          <t>74010610566</t>
        </is>
      </c>
      <c r="E260" s="461" t="inlineStr">
        <is>
          <t>JOSE ALAIN MASSO  ALMENARES</t>
        </is>
      </c>
      <c r="F260" s="461" t="inlineStr">
        <is>
          <t>IV</t>
        </is>
      </c>
      <c r="G260" s="460" t="n">
        <v>184</v>
      </c>
      <c r="H260" s="460" t="n">
        <v>4332.39</v>
      </c>
      <c r="I260" s="460" t="n">
        <v>128</v>
      </c>
      <c r="J260" s="460" t="n">
        <v>5391.08</v>
      </c>
      <c r="K260" s="460" t="n">
        <v>144</v>
      </c>
      <c r="L260" s="460" t="n">
        <v>3393.84</v>
      </c>
      <c r="M260" s="460" t="n">
        <v>4372.44</v>
      </c>
      <c r="N260" s="462" t="n">
        <v>4</v>
      </c>
      <c r="O260" s="462" t="n">
        <v>4</v>
      </c>
      <c r="P260" s="462" t="n">
        <v>4</v>
      </c>
      <c r="Q260" s="463" t="n">
        <v>4</v>
      </c>
      <c r="R260" s="463" t="n">
        <v>4</v>
      </c>
      <c r="S260" s="463">
        <f>M260*R260</f>
        <v/>
      </c>
      <c r="T260" s="463">
        <f>I3/K3</f>
        <v/>
      </c>
      <c r="U260" s="463" t="n">
        <v>81067.45</v>
      </c>
      <c r="X260" s="463" t="n">
        <v>3393.84</v>
      </c>
      <c r="Y260" s="463">
        <f>U260</f>
        <v/>
      </c>
      <c r="Z260" s="463">
        <f>X260+Y260</f>
        <v/>
      </c>
      <c r="AA260" s="463">
        <f>IF(X260&lt;=15000,X260*AA$5,15000*AA$5)</f>
        <v/>
      </c>
      <c r="AB260" s="463">
        <f>IF(X260&lt;=15000,0,(X260-15000)*AB$5)</f>
        <v/>
      </c>
      <c r="AC260" s="463">
        <f>SUM(AA260:AB260)</f>
        <v/>
      </c>
      <c r="AD260" s="463">
        <f>IF(Z260&lt;=15000,Z260*AD$5,15000*AD$5)</f>
        <v/>
      </c>
      <c r="AE260" s="463">
        <f>IF(Z260&lt;=15000,0,(Z260-15000)*AE$5)</f>
        <v/>
      </c>
      <c r="AF260" s="463">
        <f>SUM(AD260:AE260)</f>
        <v/>
      </c>
      <c r="AG260" s="463">
        <f>SUM(AF260-AC260)</f>
        <v/>
      </c>
      <c r="AH260" s="463">
        <f>IF(X260&gt;3260,IF(X260&gt;9510,(9510-3260)*AH$5,(X260-3260)*AH$5),0)</f>
        <v/>
      </c>
      <c r="AI260" s="463">
        <f>IF(X260&gt;9510,IF(X260&gt;15000,(15000-9510)*AI$5,(X260-9510)*AI$5),0)</f>
        <v/>
      </c>
      <c r="AJ260" s="463">
        <f>IF(X260&gt;15000,IF(X260&gt;20000,(20000-15000)*AJ$5,(X260-15000)*AJ$5),0)</f>
        <v/>
      </c>
      <c r="AK260" s="463">
        <f>IF(X260&gt;20000,IF(X260&gt;25000,(25000-20000)*AK$5,(X260-20000)*AK$5),0)</f>
        <v/>
      </c>
      <c r="AL260" s="463">
        <f>IF(X260&gt;25000,IF(X260&gt;30000,(30000-25000)*AL$5,(X260-25000)*AL$5),0)</f>
        <v/>
      </c>
      <c r="AM260" s="463">
        <f>IF(X260&gt;30000,(X260-30000)*AM$5,0)</f>
        <v/>
      </c>
      <c r="AN260" s="463">
        <f>SUM(AH260:AM260)</f>
        <v/>
      </c>
      <c r="AO260" s="463">
        <f>IF(Z260&gt;3260,IF(Z260&gt;9510,(9510-3260)*AO$5,(Z260-3260)*AO$5),0)</f>
        <v/>
      </c>
      <c r="AP260" s="463">
        <f>IF(Z260&gt;9510,IF(Z260&gt;15000,(15000-9510)*AP$5,(Z260-9510)*AP$5),0)</f>
        <v/>
      </c>
      <c r="AQ260" s="463">
        <f>IF(Z260&gt;15000,IF(Z260&gt;20000,(20000-15000)*AQ$5,(Z260-15000)*AQ$5),0)</f>
        <v/>
      </c>
      <c r="AR260" s="463">
        <f>IF(Z260&gt;20000,IF(Z260&gt;25000,(25000-20000)*AR$5,(Z260-20000)*AR$5),0)</f>
        <v/>
      </c>
      <c r="AS260" s="463">
        <f>IF(Z260&gt;25000,IF(Z260&gt;30000,(30000-25000)*AS$5,(Z260-25000)*AS$5),0)</f>
        <v/>
      </c>
      <c r="AT260" s="463">
        <f>IF(Z260&gt;30000,(Z260-30000)*AT$5,0)</f>
        <v/>
      </c>
      <c r="AU260" s="463">
        <f>SUM(AO260:AT260)</f>
        <v/>
      </c>
      <c r="AV260" s="463">
        <f>AU260-AN260</f>
        <v/>
      </c>
      <c r="AW260" s="463" t="n"/>
      <c r="AX260" s="463">
        <f>Y260-AG260-AV260-AW260</f>
        <v/>
      </c>
      <c r="AY260" t="inlineStr">
        <is>
          <t>TM</t>
        </is>
      </c>
    </row>
    <row r="261" ht="16.5" customHeight="1" s="235">
      <c r="B261" s="460" t="n">
        <v>256</v>
      </c>
      <c r="C261" s="461" t="inlineStr">
        <is>
          <t>0211</t>
        </is>
      </c>
      <c r="D261" s="461" t="inlineStr">
        <is>
          <t>75020713705</t>
        </is>
      </c>
      <c r="E261" s="461" t="inlineStr">
        <is>
          <t>ARNULFO EDGAR LUNA  MENDOZA</t>
        </is>
      </c>
      <c r="F261" s="461" t="inlineStr">
        <is>
          <t>VI</t>
        </is>
      </c>
      <c r="G261" s="460" t="n">
        <v>192</v>
      </c>
      <c r="H261" s="460" t="n">
        <v>5943.34</v>
      </c>
      <c r="I261" s="460" t="n">
        <v>148</v>
      </c>
      <c r="J261" s="460" t="n">
        <v>6183.18</v>
      </c>
      <c r="K261" s="460" t="n">
        <v>180</v>
      </c>
      <c r="L261" s="460" t="n">
        <v>5571.88</v>
      </c>
      <c r="M261" s="460" t="n">
        <v>5899.47</v>
      </c>
      <c r="N261" s="462" t="n">
        <v>4</v>
      </c>
      <c r="O261" s="462" t="n">
        <v>4</v>
      </c>
      <c r="P261" s="462" t="n">
        <v>4</v>
      </c>
      <c r="Q261" s="463" t="n">
        <v>4</v>
      </c>
      <c r="R261" s="463" t="n">
        <v>4</v>
      </c>
      <c r="S261" s="463">
        <f>M261*R261</f>
        <v/>
      </c>
      <c r="T261" s="463">
        <f>I3/K3</f>
        <v/>
      </c>
      <c r="U261" s="463" t="n">
        <v>109379.45</v>
      </c>
      <c r="X261" s="463" t="n">
        <v>7461.34</v>
      </c>
      <c r="Y261" s="463">
        <f>U261</f>
        <v/>
      </c>
      <c r="Z261" s="463">
        <f>X261+Y261</f>
        <v/>
      </c>
      <c r="AA261" s="463">
        <f>IF(X261&lt;=15000,X261*AA$5,15000*AA$5)</f>
        <v/>
      </c>
      <c r="AB261" s="463">
        <f>IF(X261&lt;=15000,0,(X261-15000)*AB$5)</f>
        <v/>
      </c>
      <c r="AC261" s="463">
        <f>SUM(AA261:AB261)</f>
        <v/>
      </c>
      <c r="AD261" s="463">
        <f>IF(Z261&lt;=15000,Z261*AD$5,15000*AD$5)</f>
        <v/>
      </c>
      <c r="AE261" s="463">
        <f>IF(Z261&lt;=15000,0,(Z261-15000)*AE$5)</f>
        <v/>
      </c>
      <c r="AF261" s="463">
        <f>SUM(AD261:AE261)</f>
        <v/>
      </c>
      <c r="AG261" s="463">
        <f>SUM(AF261-AC261)</f>
        <v/>
      </c>
      <c r="AH261" s="463">
        <f>IF(X261&gt;3260,IF(X261&gt;9510,(9510-3260)*AH$5,(X261-3260)*AH$5),0)</f>
        <v/>
      </c>
      <c r="AI261" s="463">
        <f>IF(X261&gt;9510,IF(X261&gt;15000,(15000-9510)*AI$5,(X261-9510)*AI$5),0)</f>
        <v/>
      </c>
      <c r="AJ261" s="463">
        <f>IF(X261&gt;15000,IF(X261&gt;20000,(20000-15000)*AJ$5,(X261-15000)*AJ$5),0)</f>
        <v/>
      </c>
      <c r="AK261" s="463">
        <f>IF(X261&gt;20000,IF(X261&gt;25000,(25000-20000)*AK$5,(X261-20000)*AK$5),0)</f>
        <v/>
      </c>
      <c r="AL261" s="463">
        <f>IF(X261&gt;25000,IF(X261&gt;30000,(30000-25000)*AL$5,(X261-25000)*AL$5),0)</f>
        <v/>
      </c>
      <c r="AM261" s="463">
        <f>IF(X261&gt;30000,(X261-30000)*AM$5,0)</f>
        <v/>
      </c>
      <c r="AN261" s="463">
        <f>SUM(AH261:AM261)</f>
        <v/>
      </c>
      <c r="AO261" s="463">
        <f>IF(Z261&gt;3260,IF(Z261&gt;9510,(9510-3260)*AO$5,(Z261-3260)*AO$5),0)</f>
        <v/>
      </c>
      <c r="AP261" s="463">
        <f>IF(Z261&gt;9510,IF(Z261&gt;15000,(15000-9510)*AP$5,(Z261-9510)*AP$5),0)</f>
        <v/>
      </c>
      <c r="AQ261" s="463">
        <f>IF(Z261&gt;15000,IF(Z261&gt;20000,(20000-15000)*AQ$5,(Z261-15000)*AQ$5),0)</f>
        <v/>
      </c>
      <c r="AR261" s="463">
        <f>IF(Z261&gt;20000,IF(Z261&gt;25000,(25000-20000)*AR$5,(Z261-20000)*AR$5),0)</f>
        <v/>
      </c>
      <c r="AS261" s="463">
        <f>IF(Z261&gt;25000,IF(Z261&gt;30000,(30000-25000)*AS$5,(Z261-25000)*AS$5),0)</f>
        <v/>
      </c>
      <c r="AT261" s="463">
        <f>IF(Z261&gt;30000,(Z261-30000)*AT$5,0)</f>
        <v/>
      </c>
      <c r="AU261" s="463">
        <f>SUM(AO261:AT261)</f>
        <v/>
      </c>
      <c r="AV261" s="463">
        <f>AU261-AN261</f>
        <v/>
      </c>
      <c r="AW261" s="463" t="n"/>
      <c r="AX261" s="463">
        <f>Y261-AG261-AV261-AW261</f>
        <v/>
      </c>
      <c r="AY261" t="inlineStr">
        <is>
          <t>TM</t>
        </is>
      </c>
    </row>
    <row r="262" ht="16.5" customHeight="1" s="235">
      <c r="B262" s="460" t="n">
        <v>257</v>
      </c>
      <c r="C262" s="461" t="inlineStr">
        <is>
          <t>0072</t>
        </is>
      </c>
      <c r="D262" s="461" t="inlineStr">
        <is>
          <t>74100311048</t>
        </is>
      </c>
      <c r="E262" s="461" t="inlineStr">
        <is>
          <t>ALEXANDER MARTÍNEZ  VIDAL</t>
        </is>
      </c>
      <c r="F262" s="461" t="inlineStr">
        <is>
          <t>IV</t>
        </is>
      </c>
      <c r="G262" s="460" t="n">
        <v>190.6</v>
      </c>
      <c r="H262" s="460" t="n">
        <v>5195.23</v>
      </c>
      <c r="I262" s="460" t="n">
        <v>190.6</v>
      </c>
      <c r="J262" s="460" t="n">
        <v>5627.83</v>
      </c>
      <c r="K262" s="460" t="n">
        <v>190.6</v>
      </c>
      <c r="L262" s="460" t="n">
        <v>5166.32</v>
      </c>
      <c r="M262" s="460" t="n">
        <v>5329.79</v>
      </c>
      <c r="N262" s="462" t="n">
        <v>4</v>
      </c>
      <c r="O262" s="462" t="n">
        <v>4</v>
      </c>
      <c r="P262" s="462" t="n">
        <v>4</v>
      </c>
      <c r="Q262" s="463" t="n">
        <v>4</v>
      </c>
      <c r="R262" s="463" t="n">
        <v>4</v>
      </c>
      <c r="S262" s="463">
        <f>M262*R262</f>
        <v/>
      </c>
      <c r="T262" s="463">
        <f>I3/K3</f>
        <v/>
      </c>
      <c r="U262" s="463" t="n">
        <v>98817.38</v>
      </c>
      <c r="X262" s="463" t="n">
        <v>5166.32</v>
      </c>
      <c r="Y262" s="463">
        <f>U262</f>
        <v/>
      </c>
      <c r="Z262" s="463">
        <f>X262+Y262</f>
        <v/>
      </c>
      <c r="AA262" s="463">
        <f>IF(X262&lt;=15000,X262*AA$5,15000*AA$5)</f>
        <v/>
      </c>
      <c r="AB262" s="463">
        <f>IF(X262&lt;=15000,0,(X262-15000)*AB$5)</f>
        <v/>
      </c>
      <c r="AC262" s="463">
        <f>SUM(AA262:AB262)</f>
        <v/>
      </c>
      <c r="AD262" s="463">
        <f>IF(Z262&lt;=15000,Z262*AD$5,15000*AD$5)</f>
        <v/>
      </c>
      <c r="AE262" s="463">
        <f>IF(Z262&lt;=15000,0,(Z262-15000)*AE$5)</f>
        <v/>
      </c>
      <c r="AF262" s="463">
        <f>SUM(AD262:AE262)</f>
        <v/>
      </c>
      <c r="AG262" s="463">
        <f>SUM(AF262-AC262)</f>
        <v/>
      </c>
      <c r="AH262" s="463">
        <f>IF(X262&gt;3260,IF(X262&gt;9510,(9510-3260)*AH$5,(X262-3260)*AH$5),0)</f>
        <v/>
      </c>
      <c r="AI262" s="463">
        <f>IF(X262&gt;9510,IF(X262&gt;15000,(15000-9510)*AI$5,(X262-9510)*AI$5),0)</f>
        <v/>
      </c>
      <c r="AJ262" s="463">
        <f>IF(X262&gt;15000,IF(X262&gt;20000,(20000-15000)*AJ$5,(X262-15000)*AJ$5),0)</f>
        <v/>
      </c>
      <c r="AK262" s="463">
        <f>IF(X262&gt;20000,IF(X262&gt;25000,(25000-20000)*AK$5,(X262-20000)*AK$5),0)</f>
        <v/>
      </c>
      <c r="AL262" s="463">
        <f>IF(X262&gt;25000,IF(X262&gt;30000,(30000-25000)*AL$5,(X262-25000)*AL$5),0)</f>
        <v/>
      </c>
      <c r="AM262" s="463">
        <f>IF(X262&gt;30000,(X262-30000)*AM$5,0)</f>
        <v/>
      </c>
      <c r="AN262" s="463">
        <f>SUM(AH262:AM262)</f>
        <v/>
      </c>
      <c r="AO262" s="463">
        <f>IF(Z262&gt;3260,IF(Z262&gt;9510,(9510-3260)*AO$5,(Z262-3260)*AO$5),0)</f>
        <v/>
      </c>
      <c r="AP262" s="463">
        <f>IF(Z262&gt;9510,IF(Z262&gt;15000,(15000-9510)*AP$5,(Z262-9510)*AP$5),0)</f>
        <v/>
      </c>
      <c r="AQ262" s="463">
        <f>IF(Z262&gt;15000,IF(Z262&gt;20000,(20000-15000)*AQ$5,(Z262-15000)*AQ$5),0)</f>
        <v/>
      </c>
      <c r="AR262" s="463">
        <f>IF(Z262&gt;20000,IF(Z262&gt;25000,(25000-20000)*AR$5,(Z262-20000)*AR$5),0)</f>
        <v/>
      </c>
      <c r="AS262" s="463">
        <f>IF(Z262&gt;25000,IF(Z262&gt;30000,(30000-25000)*AS$5,(Z262-25000)*AS$5),0)</f>
        <v/>
      </c>
      <c r="AT262" s="463">
        <f>IF(Z262&gt;30000,(Z262-30000)*AT$5,0)</f>
        <v/>
      </c>
      <c r="AU262" s="463">
        <f>SUM(AO262:AT262)</f>
        <v/>
      </c>
      <c r="AV262" s="463">
        <f>AU262-AN262</f>
        <v/>
      </c>
      <c r="AW262" s="463" t="n"/>
      <c r="AX262" s="463">
        <f>Y262-AG262-AV262-AW262</f>
        <v/>
      </c>
      <c r="AY262" t="inlineStr">
        <is>
          <t>TM</t>
        </is>
      </c>
    </row>
    <row r="263" ht="16.5" customHeight="1" s="235">
      <c r="B263" s="460" t="n">
        <v>258</v>
      </c>
      <c r="C263" s="461" t="inlineStr">
        <is>
          <t>0001</t>
        </is>
      </c>
      <c r="D263" s="461" t="inlineStr">
        <is>
          <t>68100113668</t>
        </is>
      </c>
      <c r="E263" s="461" t="inlineStr">
        <is>
          <t>ALFREDO IGARZA  BARRIEL</t>
        </is>
      </c>
      <c r="F263" s="461" t="inlineStr">
        <is>
          <t>II</t>
        </is>
      </c>
      <c r="G263" s="460" t="n">
        <v>120</v>
      </c>
      <c r="H263" s="460" t="n">
        <v>4580.15</v>
      </c>
      <c r="I263" s="460" t="n">
        <v>160</v>
      </c>
      <c r="J263" s="460" t="n">
        <v>3766.75</v>
      </c>
      <c r="K263" s="460" t="n">
        <v>176</v>
      </c>
      <c r="L263" s="460" t="n">
        <v>4152.21</v>
      </c>
      <c r="M263" s="460" t="n">
        <v>4166.37</v>
      </c>
      <c r="N263" s="462" t="n">
        <v>4</v>
      </c>
      <c r="O263" s="462" t="n">
        <v>4</v>
      </c>
      <c r="P263" s="462" t="n">
        <v>4</v>
      </c>
      <c r="Q263" s="463" t="n">
        <v>4</v>
      </c>
      <c r="R263" s="463" t="n">
        <v>4</v>
      </c>
      <c r="S263" s="463">
        <f>M263*R263</f>
        <v/>
      </c>
      <c r="T263" s="463">
        <f>I3/K3</f>
        <v/>
      </c>
      <c r="U263" s="463" t="n">
        <v>77246.86</v>
      </c>
      <c r="X263" s="463" t="n">
        <v>4152.21</v>
      </c>
      <c r="Y263" s="463">
        <f>U263</f>
        <v/>
      </c>
      <c r="Z263" s="463">
        <f>X263+Y263</f>
        <v/>
      </c>
      <c r="AA263" s="463">
        <f>IF(X263&lt;=15000,X263*AA$5,15000*AA$5)</f>
        <v/>
      </c>
      <c r="AB263" s="463">
        <f>IF(X263&lt;=15000,0,(X263-15000)*AB$5)</f>
        <v/>
      </c>
      <c r="AC263" s="463">
        <f>SUM(AA263:AB263)</f>
        <v/>
      </c>
      <c r="AD263" s="463">
        <f>IF(Z263&lt;=15000,Z263*AD$5,15000*AD$5)</f>
        <v/>
      </c>
      <c r="AE263" s="463">
        <f>IF(Z263&lt;=15000,0,(Z263-15000)*AE$5)</f>
        <v/>
      </c>
      <c r="AF263" s="463">
        <f>SUM(AD263:AE263)</f>
        <v/>
      </c>
      <c r="AG263" s="463">
        <f>SUM(AF263-AC263)</f>
        <v/>
      </c>
      <c r="AH263" s="463">
        <f>IF(X263&gt;3260,IF(X263&gt;9510,(9510-3260)*AH$5,(X263-3260)*AH$5),0)</f>
        <v/>
      </c>
      <c r="AI263" s="463">
        <f>IF(X263&gt;9510,IF(X263&gt;15000,(15000-9510)*AI$5,(X263-9510)*AI$5),0)</f>
        <v/>
      </c>
      <c r="AJ263" s="463">
        <f>IF(X263&gt;15000,IF(X263&gt;20000,(20000-15000)*AJ$5,(X263-15000)*AJ$5),0)</f>
        <v/>
      </c>
      <c r="AK263" s="463">
        <f>IF(X263&gt;20000,IF(X263&gt;25000,(25000-20000)*AK$5,(X263-20000)*AK$5),0)</f>
        <v/>
      </c>
      <c r="AL263" s="463">
        <f>IF(X263&gt;25000,IF(X263&gt;30000,(30000-25000)*AL$5,(X263-25000)*AL$5),0)</f>
        <v/>
      </c>
      <c r="AM263" s="463">
        <f>IF(X263&gt;30000,(X263-30000)*AM$5,0)</f>
        <v/>
      </c>
      <c r="AN263" s="463">
        <f>SUM(AH263:AM263)</f>
        <v/>
      </c>
      <c r="AO263" s="463">
        <f>IF(Z263&gt;3260,IF(Z263&gt;9510,(9510-3260)*AO$5,(Z263-3260)*AO$5),0)</f>
        <v/>
      </c>
      <c r="AP263" s="463">
        <f>IF(Z263&gt;9510,IF(Z263&gt;15000,(15000-9510)*AP$5,(Z263-9510)*AP$5),0)</f>
        <v/>
      </c>
      <c r="AQ263" s="463">
        <f>IF(Z263&gt;15000,IF(Z263&gt;20000,(20000-15000)*AQ$5,(Z263-15000)*AQ$5),0)</f>
        <v/>
      </c>
      <c r="AR263" s="463">
        <f>IF(Z263&gt;20000,IF(Z263&gt;25000,(25000-20000)*AR$5,(Z263-20000)*AR$5),0)</f>
        <v/>
      </c>
      <c r="AS263" s="463">
        <f>IF(Z263&gt;25000,IF(Z263&gt;30000,(30000-25000)*AS$5,(Z263-25000)*AS$5),0)</f>
        <v/>
      </c>
      <c r="AT263" s="463">
        <f>IF(Z263&gt;30000,(Z263-30000)*AT$5,0)</f>
        <v/>
      </c>
      <c r="AU263" s="463">
        <f>SUM(AO263:AT263)</f>
        <v/>
      </c>
      <c r="AV263" s="463">
        <f>AU263-AN263</f>
        <v/>
      </c>
      <c r="AW263" s="463" t="n"/>
      <c r="AX263" s="463">
        <f>Y263-AG263-AV263-AW263</f>
        <v/>
      </c>
      <c r="AY263" t="inlineStr">
        <is>
          <t>TM</t>
        </is>
      </c>
    </row>
    <row r="264" ht="16.5" customHeight="1" s="235">
      <c r="B264" s="460" t="n">
        <v>259</v>
      </c>
      <c r="C264" s="461" t="inlineStr">
        <is>
          <t>0015</t>
        </is>
      </c>
      <c r="D264" s="461" t="inlineStr">
        <is>
          <t>71061529583</t>
        </is>
      </c>
      <c r="E264" s="461" t="inlineStr">
        <is>
          <t>ROBERTO SUÁREZ  ANTÚNEZ</t>
        </is>
      </c>
      <c r="F264" s="461" t="inlineStr">
        <is>
          <t>II</t>
        </is>
      </c>
      <c r="G264" s="460" t="n">
        <v>178.5</v>
      </c>
      <c r="H264" s="460" t="n">
        <v>4309.36</v>
      </c>
      <c r="I264" s="460" t="n">
        <v>153</v>
      </c>
      <c r="J264" s="460" t="n">
        <v>4896.27</v>
      </c>
      <c r="K264" s="460" t="n">
        <v>191.25</v>
      </c>
      <c r="L264" s="460" t="n">
        <v>4448.26</v>
      </c>
      <c r="M264" s="460" t="n">
        <v>4551.3</v>
      </c>
      <c r="N264" s="462" t="n">
        <v>4</v>
      </c>
      <c r="O264" s="462" t="n">
        <v>4</v>
      </c>
      <c r="P264" s="462" t="n">
        <v>4</v>
      </c>
      <c r="Q264" s="463" t="n">
        <v>4</v>
      </c>
      <c r="R264" s="463" t="n">
        <v>4</v>
      </c>
      <c r="S264" s="463">
        <f>M264*R264</f>
        <v/>
      </c>
      <c r="T264" s="463">
        <f>I3/K3</f>
        <v/>
      </c>
      <c r="U264" s="463" t="n">
        <v>84383.61</v>
      </c>
      <c r="X264" s="463" t="n">
        <v>4448.26</v>
      </c>
      <c r="Y264" s="463">
        <f>U264</f>
        <v/>
      </c>
      <c r="Z264" s="463">
        <f>X264+Y264</f>
        <v/>
      </c>
      <c r="AA264" s="463">
        <f>IF(X264&lt;=15000,X264*AA$5,15000*AA$5)</f>
        <v/>
      </c>
      <c r="AB264" s="463">
        <f>IF(X264&lt;=15000,0,(X264-15000)*AB$5)</f>
        <v/>
      </c>
      <c r="AC264" s="463">
        <f>SUM(AA264:AB264)</f>
        <v/>
      </c>
      <c r="AD264" s="463">
        <f>IF(Z264&lt;=15000,Z264*AD$5,15000*AD$5)</f>
        <v/>
      </c>
      <c r="AE264" s="463">
        <f>IF(Z264&lt;=15000,0,(Z264-15000)*AE$5)</f>
        <v/>
      </c>
      <c r="AF264" s="463">
        <f>SUM(AD264:AE264)</f>
        <v/>
      </c>
      <c r="AG264" s="463">
        <f>SUM(AF264-AC264)</f>
        <v/>
      </c>
      <c r="AH264" s="463">
        <f>IF(X264&gt;3260,IF(X264&gt;9510,(9510-3260)*AH$5,(X264-3260)*AH$5),0)</f>
        <v/>
      </c>
      <c r="AI264" s="463">
        <f>IF(X264&gt;9510,IF(X264&gt;15000,(15000-9510)*AI$5,(X264-9510)*AI$5),0)</f>
        <v/>
      </c>
      <c r="AJ264" s="463">
        <f>IF(X264&gt;15000,IF(X264&gt;20000,(20000-15000)*AJ$5,(X264-15000)*AJ$5),0)</f>
        <v/>
      </c>
      <c r="AK264" s="463">
        <f>IF(X264&gt;20000,IF(X264&gt;25000,(25000-20000)*AK$5,(X264-20000)*AK$5),0)</f>
        <v/>
      </c>
      <c r="AL264" s="463">
        <f>IF(X264&gt;25000,IF(X264&gt;30000,(30000-25000)*AL$5,(X264-25000)*AL$5),0)</f>
        <v/>
      </c>
      <c r="AM264" s="463">
        <f>IF(X264&gt;30000,(X264-30000)*AM$5,0)</f>
        <v/>
      </c>
      <c r="AN264" s="463">
        <f>SUM(AH264:AM264)</f>
        <v/>
      </c>
      <c r="AO264" s="463">
        <f>IF(Z264&gt;3260,IF(Z264&gt;9510,(9510-3260)*AO$5,(Z264-3260)*AO$5),0)</f>
        <v/>
      </c>
      <c r="AP264" s="463">
        <f>IF(Z264&gt;9510,IF(Z264&gt;15000,(15000-9510)*AP$5,(Z264-9510)*AP$5),0)</f>
        <v/>
      </c>
      <c r="AQ264" s="463">
        <f>IF(Z264&gt;15000,IF(Z264&gt;20000,(20000-15000)*AQ$5,(Z264-15000)*AQ$5),0)</f>
        <v/>
      </c>
      <c r="AR264" s="463">
        <f>IF(Z264&gt;20000,IF(Z264&gt;25000,(25000-20000)*AR$5,(Z264-20000)*AR$5),0)</f>
        <v/>
      </c>
      <c r="AS264" s="463">
        <f>IF(Z264&gt;25000,IF(Z264&gt;30000,(30000-25000)*AS$5,(Z264-25000)*AS$5),0)</f>
        <v/>
      </c>
      <c r="AT264" s="463">
        <f>IF(Z264&gt;30000,(Z264-30000)*AT$5,0)</f>
        <v/>
      </c>
      <c r="AU264" s="463">
        <f>SUM(AO264:AT264)</f>
        <v/>
      </c>
      <c r="AV264" s="463">
        <f>AU264-AN264</f>
        <v/>
      </c>
      <c r="AW264" s="463" t="n"/>
      <c r="AX264" s="463">
        <f>Y264-AG264-AV264-AW264</f>
        <v/>
      </c>
      <c r="AY264" t="inlineStr">
        <is>
          <t>TM</t>
        </is>
      </c>
    </row>
    <row r="265" ht="16.5" customHeight="1" s="235">
      <c r="B265" s="460" t="n">
        <v>260</v>
      </c>
      <c r="C265" s="461" t="inlineStr">
        <is>
          <t>03127</t>
        </is>
      </c>
      <c r="D265" s="461" t="inlineStr">
        <is>
          <t>84020107709</t>
        </is>
      </c>
      <c r="E265" s="461" t="inlineStr">
        <is>
          <t>HECTOR DANIEL MENDOZA VAZQUEZ</t>
        </is>
      </c>
      <c r="F265" s="461" t="inlineStr">
        <is>
          <t>II</t>
        </is>
      </c>
      <c r="G265" s="460" t="n">
        <v>204</v>
      </c>
      <c r="H265" s="460" t="n">
        <v>4885.34</v>
      </c>
      <c r="I265" s="460" t="n">
        <v>191.25</v>
      </c>
      <c r="J265" s="460" t="n">
        <v>4780.85</v>
      </c>
      <c r="K265" s="460" t="n">
        <v>200</v>
      </c>
      <c r="L265" s="460" t="n">
        <v>4790.05</v>
      </c>
      <c r="M265" s="460" t="n">
        <v>4818.75</v>
      </c>
      <c r="N265" s="462" t="n">
        <v>4</v>
      </c>
      <c r="O265" s="462" t="n">
        <v>4</v>
      </c>
      <c r="P265" s="462" t="n">
        <v>4</v>
      </c>
      <c r="Q265" s="463" t="n">
        <v>4</v>
      </c>
      <c r="R265" s="463" t="n">
        <v>4</v>
      </c>
      <c r="S265" s="463">
        <f>M265*R265</f>
        <v/>
      </c>
      <c r="T265" s="463">
        <f>I3/K3</f>
        <v/>
      </c>
      <c r="U265" s="463" t="n">
        <v>89342.28999999999</v>
      </c>
      <c r="X265" s="463" t="n">
        <v>4790.05</v>
      </c>
      <c r="Y265" s="463">
        <f>U265</f>
        <v/>
      </c>
      <c r="Z265" s="463">
        <f>X265+Y265</f>
        <v/>
      </c>
      <c r="AA265" s="463">
        <f>IF(X265&lt;=15000,X265*AA$5,15000*AA$5)</f>
        <v/>
      </c>
      <c r="AB265" s="463">
        <f>IF(X265&lt;=15000,0,(X265-15000)*AB$5)</f>
        <v/>
      </c>
      <c r="AC265" s="463">
        <f>SUM(AA265:AB265)</f>
        <v/>
      </c>
      <c r="AD265" s="463">
        <f>IF(Z265&lt;=15000,Z265*AD$5,15000*AD$5)</f>
        <v/>
      </c>
      <c r="AE265" s="463">
        <f>IF(Z265&lt;=15000,0,(Z265-15000)*AE$5)</f>
        <v/>
      </c>
      <c r="AF265" s="463">
        <f>SUM(AD265:AE265)</f>
        <v/>
      </c>
      <c r="AG265" s="463">
        <f>SUM(AF265-AC265)</f>
        <v/>
      </c>
      <c r="AH265" s="463">
        <f>IF(X265&gt;3260,IF(X265&gt;9510,(9510-3260)*AH$5,(X265-3260)*AH$5),0)</f>
        <v/>
      </c>
      <c r="AI265" s="463">
        <f>IF(X265&gt;9510,IF(X265&gt;15000,(15000-9510)*AI$5,(X265-9510)*AI$5),0)</f>
        <v/>
      </c>
      <c r="AJ265" s="463">
        <f>IF(X265&gt;15000,IF(X265&gt;20000,(20000-15000)*AJ$5,(X265-15000)*AJ$5),0)</f>
        <v/>
      </c>
      <c r="AK265" s="463">
        <f>IF(X265&gt;20000,IF(X265&gt;25000,(25000-20000)*AK$5,(X265-20000)*AK$5),0)</f>
        <v/>
      </c>
      <c r="AL265" s="463">
        <f>IF(X265&gt;25000,IF(X265&gt;30000,(30000-25000)*AL$5,(X265-25000)*AL$5),0)</f>
        <v/>
      </c>
      <c r="AM265" s="463">
        <f>IF(X265&gt;30000,(X265-30000)*AM$5,0)</f>
        <v/>
      </c>
      <c r="AN265" s="463">
        <f>SUM(AH265:AM265)</f>
        <v/>
      </c>
      <c r="AO265" s="463">
        <f>IF(Z265&gt;3260,IF(Z265&gt;9510,(9510-3260)*AO$5,(Z265-3260)*AO$5),0)</f>
        <v/>
      </c>
      <c r="AP265" s="463">
        <f>IF(Z265&gt;9510,IF(Z265&gt;15000,(15000-9510)*AP$5,(Z265-9510)*AP$5),0)</f>
        <v/>
      </c>
      <c r="AQ265" s="463">
        <f>IF(Z265&gt;15000,IF(Z265&gt;20000,(20000-15000)*AQ$5,(Z265-15000)*AQ$5),0)</f>
        <v/>
      </c>
      <c r="AR265" s="463">
        <f>IF(Z265&gt;20000,IF(Z265&gt;25000,(25000-20000)*AR$5,(Z265-20000)*AR$5),0)</f>
        <v/>
      </c>
      <c r="AS265" s="463">
        <f>IF(Z265&gt;25000,IF(Z265&gt;30000,(30000-25000)*AS$5,(Z265-25000)*AS$5),0)</f>
        <v/>
      </c>
      <c r="AT265" s="463">
        <f>IF(Z265&gt;30000,(Z265-30000)*AT$5,0)</f>
        <v/>
      </c>
      <c r="AU265" s="463">
        <f>SUM(AO265:AT265)</f>
        <v/>
      </c>
      <c r="AV265" s="463">
        <f>AU265-AN265</f>
        <v/>
      </c>
      <c r="AW265" s="463" t="n"/>
      <c r="AX265" s="463">
        <f>Y265-AG265-AV265-AW265</f>
        <v/>
      </c>
      <c r="AY265" t="inlineStr">
        <is>
          <t>TM</t>
        </is>
      </c>
    </row>
    <row r="266" ht="16.5" customHeight="1" s="235">
      <c r="B266" s="460" t="n">
        <v>261</v>
      </c>
      <c r="C266" s="461" t="inlineStr">
        <is>
          <t>0252</t>
        </is>
      </c>
      <c r="D266" s="461" t="inlineStr">
        <is>
          <t>50061609841</t>
        </is>
      </c>
      <c r="E266" s="461" t="inlineStr">
        <is>
          <t>FRANCISCO JIMÉNEZ  FÚ</t>
        </is>
      </c>
      <c r="F266" s="461" t="inlineStr">
        <is>
          <t>II</t>
        </is>
      </c>
      <c r="G266" s="460" t="n">
        <v>187.25</v>
      </c>
      <c r="H266" s="460" t="n">
        <v>4484.72</v>
      </c>
      <c r="I266" s="460" t="n">
        <v>204</v>
      </c>
      <c r="J266" s="460" t="n">
        <v>4977.68</v>
      </c>
      <c r="K266" s="460" t="n">
        <v>182.5</v>
      </c>
      <c r="L266" s="460" t="n">
        <v>4369.96</v>
      </c>
      <c r="M266" s="460" t="n">
        <v>4610.79</v>
      </c>
      <c r="N266" s="462" t="n">
        <v>4</v>
      </c>
      <c r="O266" s="462" t="n">
        <v>4</v>
      </c>
      <c r="P266" s="462" t="n">
        <v>4</v>
      </c>
      <c r="Q266" s="463" t="n">
        <v>4</v>
      </c>
      <c r="R266" s="463" t="n">
        <v>4</v>
      </c>
      <c r="S266" s="463">
        <f>M266*R266</f>
        <v/>
      </c>
      <c r="T266" s="463">
        <f>I3/K3</f>
        <v/>
      </c>
      <c r="U266" s="463" t="n">
        <v>85486.59</v>
      </c>
      <c r="X266" s="463" t="n">
        <v>4369.96</v>
      </c>
      <c r="Y266" s="463">
        <f>U266</f>
        <v/>
      </c>
      <c r="Z266" s="463">
        <f>X266+Y266</f>
        <v/>
      </c>
      <c r="AA266" s="463">
        <f>IF(X266&lt;=15000,X266*AA$5,15000*AA$5)</f>
        <v/>
      </c>
      <c r="AB266" s="463">
        <f>IF(X266&lt;=15000,0,(X266-15000)*AB$5)</f>
        <v/>
      </c>
      <c r="AC266" s="463">
        <f>SUM(AA266:AB266)</f>
        <v/>
      </c>
      <c r="AD266" s="463">
        <f>IF(Z266&lt;=15000,Z266*AD$5,15000*AD$5)</f>
        <v/>
      </c>
      <c r="AE266" s="463">
        <f>IF(Z266&lt;=15000,0,(Z266-15000)*AE$5)</f>
        <v/>
      </c>
      <c r="AF266" s="463">
        <f>SUM(AD266:AE266)</f>
        <v/>
      </c>
      <c r="AG266" s="463">
        <f>SUM(AF266-AC266)</f>
        <v/>
      </c>
      <c r="AH266" s="463">
        <f>IF(X266&gt;3260,IF(X266&gt;9510,(9510-3260)*AH$5,(X266-3260)*AH$5),0)</f>
        <v/>
      </c>
      <c r="AI266" s="463">
        <f>IF(X266&gt;9510,IF(X266&gt;15000,(15000-9510)*AI$5,(X266-9510)*AI$5),0)</f>
        <v/>
      </c>
      <c r="AJ266" s="463">
        <f>IF(X266&gt;15000,IF(X266&gt;20000,(20000-15000)*AJ$5,(X266-15000)*AJ$5),0)</f>
        <v/>
      </c>
      <c r="AK266" s="463">
        <f>IF(X266&gt;20000,IF(X266&gt;25000,(25000-20000)*AK$5,(X266-20000)*AK$5),0)</f>
        <v/>
      </c>
      <c r="AL266" s="463">
        <f>IF(X266&gt;25000,IF(X266&gt;30000,(30000-25000)*AL$5,(X266-25000)*AL$5),0)</f>
        <v/>
      </c>
      <c r="AM266" s="463">
        <f>IF(X266&gt;30000,(X266-30000)*AM$5,0)</f>
        <v/>
      </c>
      <c r="AN266" s="463">
        <f>SUM(AH266:AM266)</f>
        <v/>
      </c>
      <c r="AO266" s="463">
        <f>IF(Z266&gt;3260,IF(Z266&gt;9510,(9510-3260)*AO$5,(Z266-3260)*AO$5),0)</f>
        <v/>
      </c>
      <c r="AP266" s="463">
        <f>IF(Z266&gt;9510,IF(Z266&gt;15000,(15000-9510)*AP$5,(Z266-9510)*AP$5),0)</f>
        <v/>
      </c>
      <c r="AQ266" s="463">
        <f>IF(Z266&gt;15000,IF(Z266&gt;20000,(20000-15000)*AQ$5,(Z266-15000)*AQ$5),0)</f>
        <v/>
      </c>
      <c r="AR266" s="463">
        <f>IF(Z266&gt;20000,IF(Z266&gt;25000,(25000-20000)*AR$5,(Z266-20000)*AR$5),0)</f>
        <v/>
      </c>
      <c r="AS266" s="463">
        <f>IF(Z266&gt;25000,IF(Z266&gt;30000,(30000-25000)*AS$5,(Z266-25000)*AS$5),0)</f>
        <v/>
      </c>
      <c r="AT266" s="463">
        <f>IF(Z266&gt;30000,(Z266-30000)*AT$5,0)</f>
        <v/>
      </c>
      <c r="AU266" s="463">
        <f>SUM(AO266:AT266)</f>
        <v/>
      </c>
      <c r="AV266" s="463">
        <f>AU266-AN266</f>
        <v/>
      </c>
      <c r="AW266" s="463" t="n"/>
      <c r="AX266" s="463">
        <f>Y266-AG266-AV266-AW266</f>
        <v/>
      </c>
      <c r="AY266" t="inlineStr">
        <is>
          <t>TM</t>
        </is>
      </c>
    </row>
    <row r="267" ht="16.5" customHeight="1" s="235">
      <c r="B267" s="460" t="n">
        <v>262</v>
      </c>
      <c r="C267" s="461" t="inlineStr">
        <is>
          <t>0402</t>
        </is>
      </c>
      <c r="D267" s="461" t="inlineStr">
        <is>
          <t>92110530422</t>
        </is>
      </c>
      <c r="E267" s="461" t="inlineStr">
        <is>
          <t xml:space="preserve">DAYLON  QUESADA  HECHAVARRÍA </t>
        </is>
      </c>
      <c r="F267" s="461" t="inlineStr">
        <is>
          <t>II</t>
        </is>
      </c>
      <c r="G267" s="460" t="n">
        <v>194</v>
      </c>
      <c r="H267" s="460" t="n">
        <v>7023.08</v>
      </c>
      <c r="I267" s="460" t="n">
        <v>176</v>
      </c>
      <c r="J267" s="460" t="n">
        <v>6697.27</v>
      </c>
      <c r="K267" s="460" t="n">
        <v>132</v>
      </c>
      <c r="L267" s="460" t="n">
        <v>4778.59</v>
      </c>
      <c r="M267" s="460" t="n">
        <v>6166.31</v>
      </c>
      <c r="N267" s="462" t="n">
        <v>4</v>
      </c>
      <c r="O267" s="462" t="n">
        <v>3</v>
      </c>
      <c r="P267" s="462" t="n">
        <v>4</v>
      </c>
      <c r="Q267" s="463" t="n">
        <v>3.666666666666667</v>
      </c>
      <c r="R267" s="463" t="n">
        <v>3.666666666666667</v>
      </c>
      <c r="S267" s="463">
        <f>M267*R267</f>
        <v/>
      </c>
      <c r="T267" s="463">
        <f>I3/K3</f>
        <v/>
      </c>
      <c r="U267" s="463" t="n">
        <v>104799.69</v>
      </c>
      <c r="X267" s="463" t="n">
        <v>4778.59</v>
      </c>
      <c r="Y267" s="463">
        <f>U267</f>
        <v/>
      </c>
      <c r="Z267" s="463">
        <f>X267+Y267</f>
        <v/>
      </c>
      <c r="AA267" s="463">
        <f>IF(X267&lt;=15000,X267*AA$5,15000*AA$5)</f>
        <v/>
      </c>
      <c r="AB267" s="463">
        <f>IF(X267&lt;=15000,0,(X267-15000)*AB$5)</f>
        <v/>
      </c>
      <c r="AC267" s="463">
        <f>SUM(AA267:AB267)</f>
        <v/>
      </c>
      <c r="AD267" s="463">
        <f>IF(Z267&lt;=15000,Z267*AD$5,15000*AD$5)</f>
        <v/>
      </c>
      <c r="AE267" s="463">
        <f>IF(Z267&lt;=15000,0,(Z267-15000)*AE$5)</f>
        <v/>
      </c>
      <c r="AF267" s="463">
        <f>SUM(AD267:AE267)</f>
        <v/>
      </c>
      <c r="AG267" s="463">
        <f>SUM(AF267-AC267)</f>
        <v/>
      </c>
      <c r="AH267" s="463">
        <f>IF(X267&gt;3260,IF(X267&gt;9510,(9510-3260)*AH$5,(X267-3260)*AH$5),0)</f>
        <v/>
      </c>
      <c r="AI267" s="463">
        <f>IF(X267&gt;9510,IF(X267&gt;15000,(15000-9510)*AI$5,(X267-9510)*AI$5),0)</f>
        <v/>
      </c>
      <c r="AJ267" s="463">
        <f>IF(X267&gt;15000,IF(X267&gt;20000,(20000-15000)*AJ$5,(X267-15000)*AJ$5),0)</f>
        <v/>
      </c>
      <c r="AK267" s="463">
        <f>IF(X267&gt;20000,IF(X267&gt;25000,(25000-20000)*AK$5,(X267-20000)*AK$5),0)</f>
        <v/>
      </c>
      <c r="AL267" s="463">
        <f>IF(X267&gt;25000,IF(X267&gt;30000,(30000-25000)*AL$5,(X267-25000)*AL$5),0)</f>
        <v/>
      </c>
      <c r="AM267" s="463">
        <f>IF(X267&gt;30000,(X267-30000)*AM$5,0)</f>
        <v/>
      </c>
      <c r="AN267" s="463">
        <f>SUM(AH267:AM267)</f>
        <v/>
      </c>
      <c r="AO267" s="463">
        <f>IF(Z267&gt;3260,IF(Z267&gt;9510,(9510-3260)*AO$5,(Z267-3260)*AO$5),0)</f>
        <v/>
      </c>
      <c r="AP267" s="463">
        <f>IF(Z267&gt;9510,IF(Z267&gt;15000,(15000-9510)*AP$5,(Z267-9510)*AP$5),0)</f>
        <v/>
      </c>
      <c r="AQ267" s="463">
        <f>IF(Z267&gt;15000,IF(Z267&gt;20000,(20000-15000)*AQ$5,(Z267-15000)*AQ$5),0)</f>
        <v/>
      </c>
      <c r="AR267" s="463">
        <f>IF(Z267&gt;20000,IF(Z267&gt;25000,(25000-20000)*AR$5,(Z267-20000)*AR$5),0)</f>
        <v/>
      </c>
      <c r="AS267" s="463">
        <f>IF(Z267&gt;25000,IF(Z267&gt;30000,(30000-25000)*AS$5,(Z267-25000)*AS$5),0)</f>
        <v/>
      </c>
      <c r="AT267" s="463">
        <f>IF(Z267&gt;30000,(Z267-30000)*AT$5,0)</f>
        <v/>
      </c>
      <c r="AU267" s="463">
        <f>SUM(AO267:AT267)</f>
        <v/>
      </c>
      <c r="AV267" s="463">
        <f>AU267-AN267</f>
        <v/>
      </c>
      <c r="AW267" s="463" t="n"/>
      <c r="AX267" s="463">
        <f>Y267-AG267-AV267-AW267</f>
        <v/>
      </c>
      <c r="AY267" t="inlineStr">
        <is>
          <t>TM</t>
        </is>
      </c>
    </row>
    <row r="268" ht="16.5" customHeight="1" s="235">
      <c r="B268" s="460" t="n">
        <v>263</v>
      </c>
      <c r="C268" s="461" t="inlineStr">
        <is>
          <t>03120</t>
        </is>
      </c>
      <c r="D268" s="461" t="inlineStr">
        <is>
          <t>68040704042</t>
        </is>
      </c>
      <c r="E268" s="461" t="inlineStr">
        <is>
          <t>ROLANDO  GONZALEZ PADRO</t>
        </is>
      </c>
      <c r="F268" s="461" t="inlineStr">
        <is>
          <t>II</t>
        </is>
      </c>
      <c r="G268" s="460" t="n">
        <v>204</v>
      </c>
      <c r="H268" s="460" t="n">
        <v>4726.14</v>
      </c>
      <c r="I268" s="460" t="n">
        <v>191.25</v>
      </c>
      <c r="J268" s="460" t="n">
        <v>6416.54</v>
      </c>
      <c r="K268" s="460" t="n">
        <v>89.25</v>
      </c>
      <c r="L268" s="460" t="n">
        <v>2067.69</v>
      </c>
      <c r="M268" s="460" t="n">
        <v>4403.46</v>
      </c>
      <c r="N268" s="462" t="n">
        <v>4</v>
      </c>
      <c r="O268" s="462" t="n">
        <v>4</v>
      </c>
      <c r="P268" s="462" t="n">
        <v>4</v>
      </c>
      <c r="Q268" s="463" t="n">
        <v>4</v>
      </c>
      <c r="R268" s="463" t="n">
        <v>4</v>
      </c>
      <c r="S268" s="463">
        <f>M268*R268</f>
        <v/>
      </c>
      <c r="T268" s="463">
        <f>I3/K3</f>
        <v/>
      </c>
      <c r="U268" s="463" t="n">
        <v>81642.58</v>
      </c>
      <c r="X268" s="463" t="n">
        <v>2067.69</v>
      </c>
      <c r="Y268" s="463">
        <f>U268</f>
        <v/>
      </c>
      <c r="Z268" s="463">
        <f>X268+Y268</f>
        <v/>
      </c>
      <c r="AA268" s="463">
        <f>IF(X268&lt;=15000,X268*AA$5,15000*AA$5)</f>
        <v/>
      </c>
      <c r="AB268" s="463">
        <f>IF(X268&lt;=15000,0,(X268-15000)*AB$5)</f>
        <v/>
      </c>
      <c r="AC268" s="463">
        <f>SUM(AA268:AB268)</f>
        <v/>
      </c>
      <c r="AD268" s="463">
        <f>IF(Z268&lt;=15000,Z268*AD$5,15000*AD$5)</f>
        <v/>
      </c>
      <c r="AE268" s="463">
        <f>IF(Z268&lt;=15000,0,(Z268-15000)*AE$5)</f>
        <v/>
      </c>
      <c r="AF268" s="463">
        <f>SUM(AD268:AE268)</f>
        <v/>
      </c>
      <c r="AG268" s="463">
        <f>SUM(AF268-AC268)</f>
        <v/>
      </c>
      <c r="AH268" s="463">
        <f>IF(X268&gt;3260,IF(X268&gt;9510,(9510-3260)*AH$5,(X268-3260)*AH$5),0)</f>
        <v/>
      </c>
      <c r="AI268" s="463">
        <f>IF(X268&gt;9510,IF(X268&gt;15000,(15000-9510)*AI$5,(X268-9510)*AI$5),0)</f>
        <v/>
      </c>
      <c r="AJ268" s="463">
        <f>IF(X268&gt;15000,IF(X268&gt;20000,(20000-15000)*AJ$5,(X268-15000)*AJ$5),0)</f>
        <v/>
      </c>
      <c r="AK268" s="463">
        <f>IF(X268&gt;20000,IF(X268&gt;25000,(25000-20000)*AK$5,(X268-20000)*AK$5),0)</f>
        <v/>
      </c>
      <c r="AL268" s="463">
        <f>IF(X268&gt;25000,IF(X268&gt;30000,(30000-25000)*AL$5,(X268-25000)*AL$5),0)</f>
        <v/>
      </c>
      <c r="AM268" s="463">
        <f>IF(X268&gt;30000,(X268-30000)*AM$5,0)</f>
        <v/>
      </c>
      <c r="AN268" s="463">
        <f>SUM(AH268:AM268)</f>
        <v/>
      </c>
      <c r="AO268" s="463">
        <f>IF(Z268&gt;3260,IF(Z268&gt;9510,(9510-3260)*AO$5,(Z268-3260)*AO$5),0)</f>
        <v/>
      </c>
      <c r="AP268" s="463">
        <f>IF(Z268&gt;9510,IF(Z268&gt;15000,(15000-9510)*AP$5,(Z268-9510)*AP$5),0)</f>
        <v/>
      </c>
      <c r="AQ268" s="463">
        <f>IF(Z268&gt;15000,IF(Z268&gt;20000,(20000-15000)*AQ$5,(Z268-15000)*AQ$5),0)</f>
        <v/>
      </c>
      <c r="AR268" s="463">
        <f>IF(Z268&gt;20000,IF(Z268&gt;25000,(25000-20000)*AR$5,(Z268-20000)*AR$5),0)</f>
        <v/>
      </c>
      <c r="AS268" s="463">
        <f>IF(Z268&gt;25000,IF(Z268&gt;30000,(30000-25000)*AS$5,(Z268-25000)*AS$5),0)</f>
        <v/>
      </c>
      <c r="AT268" s="463">
        <f>IF(Z268&gt;30000,(Z268-30000)*AT$5,0)</f>
        <v/>
      </c>
      <c r="AU268" s="463">
        <f>SUM(AO268:AT268)</f>
        <v/>
      </c>
      <c r="AV268" s="463">
        <f>AU268-AN268</f>
        <v/>
      </c>
      <c r="AW268" s="463" t="n"/>
      <c r="AX268" s="463">
        <f>Y268-AG268-AV268-AW268</f>
        <v/>
      </c>
      <c r="AY268" t="inlineStr">
        <is>
          <t>TM</t>
        </is>
      </c>
    </row>
    <row r="269" ht="20.25" customHeight="1" s="235">
      <c r="B269" s="460" t="n">
        <v>264</v>
      </c>
      <c r="C269" s="461" t="inlineStr">
        <is>
          <t>0387</t>
        </is>
      </c>
      <c r="D269" s="461" t="inlineStr">
        <is>
          <t>63081402387</t>
        </is>
      </c>
      <c r="E269" s="461" t="inlineStr">
        <is>
          <t>GERARDO  FERNÁNDEZ BORROTO</t>
        </is>
      </c>
      <c r="F269" s="461" t="inlineStr">
        <is>
          <t>II</t>
        </is>
      </c>
      <c r="G269" s="460" t="n">
        <v>76.5</v>
      </c>
      <c r="H269" s="460" t="n">
        <v>3981.7</v>
      </c>
      <c r="I269" s="460" t="n">
        <v>204</v>
      </c>
      <c r="J269" s="460" t="n">
        <v>5179.67</v>
      </c>
      <c r="K269" s="460" t="n">
        <v>182.5</v>
      </c>
      <c r="L269" s="460" t="n">
        <v>4369.96</v>
      </c>
      <c r="M269" s="460" t="n">
        <v>4510.44</v>
      </c>
      <c r="N269" s="462" t="n">
        <v>4</v>
      </c>
      <c r="O269" s="462" t="n">
        <v>4</v>
      </c>
      <c r="P269" s="462" t="n">
        <v>4</v>
      </c>
      <c r="Q269" s="463" t="n">
        <v>4</v>
      </c>
      <c r="R269" s="463" t="n">
        <v>4</v>
      </c>
      <c r="S269" s="463">
        <f>M269*R269</f>
        <v/>
      </c>
      <c r="T269" s="463">
        <f>I3/K3</f>
        <v/>
      </c>
      <c r="U269" s="463" t="n">
        <v>83626.17</v>
      </c>
      <c r="X269" s="463" t="n">
        <v>4369.96</v>
      </c>
      <c r="Y269" s="463">
        <f>U269</f>
        <v/>
      </c>
      <c r="Z269" s="463">
        <f>X269+Y269</f>
        <v/>
      </c>
      <c r="AA269" s="463">
        <f>IF(X269&lt;=15000,X269*AA$5,15000*AA$5)</f>
        <v/>
      </c>
      <c r="AB269" s="463">
        <f>IF(X269&lt;=15000,0,(X269-15000)*AB$5)</f>
        <v/>
      </c>
      <c r="AC269" s="463">
        <f>SUM(AA269:AB269)</f>
        <v/>
      </c>
      <c r="AD269" s="463">
        <f>IF(Z269&lt;=15000,Z269*AD$5,15000*AD$5)</f>
        <v/>
      </c>
      <c r="AE269" s="463">
        <f>IF(Z269&lt;=15000,0,(Z269-15000)*AE$5)</f>
        <v/>
      </c>
      <c r="AF269" s="463">
        <f>SUM(AD269:AE269)</f>
        <v/>
      </c>
      <c r="AG269" s="463">
        <f>SUM(AF269-AC269)</f>
        <v/>
      </c>
      <c r="AH269" s="463">
        <f>IF(X269&gt;3260,IF(X269&gt;9510,(9510-3260)*AH$5,(X269-3260)*AH$5),0)</f>
        <v/>
      </c>
      <c r="AI269" s="463">
        <f>IF(X269&gt;9510,IF(X269&gt;15000,(15000-9510)*AI$5,(X269-9510)*AI$5),0)</f>
        <v/>
      </c>
      <c r="AJ269" s="463">
        <f>IF(X269&gt;15000,IF(X269&gt;20000,(20000-15000)*AJ$5,(X269-15000)*AJ$5),0)</f>
        <v/>
      </c>
      <c r="AK269" s="463">
        <f>IF(X269&gt;20000,IF(X269&gt;25000,(25000-20000)*AK$5,(X269-20000)*AK$5),0)</f>
        <v/>
      </c>
      <c r="AL269" s="463">
        <f>IF(X269&gt;25000,IF(X269&gt;30000,(30000-25000)*AL$5,(X269-25000)*AL$5),0)</f>
        <v/>
      </c>
      <c r="AM269" s="463">
        <f>IF(X269&gt;30000,(X269-30000)*AM$5,0)</f>
        <v/>
      </c>
      <c r="AN269" s="463">
        <f>SUM(AH269:AM269)</f>
        <v/>
      </c>
      <c r="AO269" s="463">
        <f>IF(Z269&gt;3260,IF(Z269&gt;9510,(9510-3260)*AO$5,(Z269-3260)*AO$5),0)</f>
        <v/>
      </c>
      <c r="AP269" s="463">
        <f>IF(Z269&gt;9510,IF(Z269&gt;15000,(15000-9510)*AP$5,(Z269-9510)*AP$5),0)</f>
        <v/>
      </c>
      <c r="AQ269" s="463">
        <f>IF(Z269&gt;15000,IF(Z269&gt;20000,(20000-15000)*AQ$5,(Z269-15000)*AQ$5),0)</f>
        <v/>
      </c>
      <c r="AR269" s="463">
        <f>IF(Z269&gt;20000,IF(Z269&gt;25000,(25000-20000)*AR$5,(Z269-20000)*AR$5),0)</f>
        <v/>
      </c>
      <c r="AS269" s="463">
        <f>IF(Z269&gt;25000,IF(Z269&gt;30000,(30000-25000)*AS$5,(Z269-25000)*AS$5),0)</f>
        <v/>
      </c>
      <c r="AT269" s="463">
        <f>IF(Z269&gt;30000,(Z269-30000)*AT$5,0)</f>
        <v/>
      </c>
      <c r="AU269" s="463">
        <f>SUM(AO269:AT269)</f>
        <v/>
      </c>
      <c r="AV269" s="463">
        <f>AU269-AN269</f>
        <v/>
      </c>
      <c r="AW269" s="463" t="n"/>
      <c r="AX269" s="463">
        <f>Y269-AG269-AV269-AW269</f>
        <v/>
      </c>
      <c r="AY269" t="inlineStr">
        <is>
          <t>TM</t>
        </is>
      </c>
    </row>
    <row r="270" ht="18" customFormat="1" customHeight="1" s="302">
      <c r="B270" s="460" t="n">
        <v>265</v>
      </c>
      <c r="C270" s="461" t="inlineStr">
        <is>
          <t>0361</t>
        </is>
      </c>
      <c r="D270" s="461" t="inlineStr">
        <is>
          <t>65101303162</t>
        </is>
      </c>
      <c r="E270" s="461" t="inlineStr">
        <is>
          <t>EDUARDO LEYVA SIANKA</t>
        </is>
      </c>
      <c r="F270" s="461" t="inlineStr">
        <is>
          <t>II</t>
        </is>
      </c>
      <c r="G270" s="460" t="n">
        <v>200</v>
      </c>
      <c r="H270" s="460" t="n">
        <v>4790.05</v>
      </c>
      <c r="I270" s="460" t="n">
        <v>195.25</v>
      </c>
      <c r="J270" s="460" t="n">
        <v>4675.3</v>
      </c>
      <c r="K270" s="460" t="n">
        <v>0</v>
      </c>
      <c r="L270" s="460" t="n">
        <v>0</v>
      </c>
      <c r="M270" s="460" t="n">
        <v>3155.12</v>
      </c>
      <c r="N270" s="462" t="n">
        <v>4</v>
      </c>
      <c r="O270" s="462" t="n">
        <v>4</v>
      </c>
      <c r="P270" s="462" t="n">
        <v>4</v>
      </c>
      <c r="Q270" s="463" t="n">
        <v>4</v>
      </c>
      <c r="R270" s="463" t="n">
        <v>4</v>
      </c>
      <c r="S270" s="463">
        <f>M270*R270</f>
        <v/>
      </c>
      <c r="T270" s="463">
        <f>I3/K3</f>
        <v/>
      </c>
      <c r="U270" s="463" t="n">
        <v>58497.65</v>
      </c>
      <c r="X270" s="463" t="n">
        <v>0</v>
      </c>
      <c r="Y270" s="463">
        <f>U270</f>
        <v/>
      </c>
      <c r="Z270" s="463">
        <f>X270+Y270</f>
        <v/>
      </c>
      <c r="AA270" s="463">
        <f>IF(X270&lt;=15000,X270*AA$5,15000*AA$5)</f>
        <v/>
      </c>
      <c r="AB270" s="463">
        <f>IF(X270&lt;=15000,0,(X270-15000)*AB$5)</f>
        <v/>
      </c>
      <c r="AC270" s="463">
        <f>SUM(AA270:AB270)</f>
        <v/>
      </c>
      <c r="AD270" s="463">
        <f>IF(Z270&lt;=15000,Z270*AD$5,15000*AD$5)</f>
        <v/>
      </c>
      <c r="AE270" s="463">
        <f>IF(Z270&lt;=15000,0,(Z270-15000)*AE$5)</f>
        <v/>
      </c>
      <c r="AF270" s="463">
        <f>SUM(AD270:AE270)</f>
        <v/>
      </c>
      <c r="AG270" s="463">
        <f>SUM(AF270-AC270)</f>
        <v/>
      </c>
      <c r="AH270" s="463">
        <f>IF(X270&gt;3260,IF(X270&gt;9510,(9510-3260)*AH$5,(X270-3260)*AH$5),0)</f>
        <v/>
      </c>
      <c r="AI270" s="463">
        <f>IF(X270&gt;9510,IF(X270&gt;15000,(15000-9510)*AI$5,(X270-9510)*AI$5),0)</f>
        <v/>
      </c>
      <c r="AJ270" s="463">
        <f>IF(X270&gt;15000,IF(X270&gt;20000,(20000-15000)*AJ$5,(X270-15000)*AJ$5),0)</f>
        <v/>
      </c>
      <c r="AK270" s="463">
        <f>IF(X270&gt;20000,IF(X270&gt;25000,(25000-20000)*AK$5,(X270-20000)*AK$5),0)</f>
        <v/>
      </c>
      <c r="AL270" s="463">
        <f>IF(X270&gt;25000,IF(X270&gt;30000,(30000-25000)*AL$5,(X270-25000)*AL$5),0)</f>
        <v/>
      </c>
      <c r="AM270" s="463">
        <f>IF(X270&gt;30000,(X270-30000)*AM$5,0)</f>
        <v/>
      </c>
      <c r="AN270" s="463">
        <f>SUM(AH270:AM270)</f>
        <v/>
      </c>
      <c r="AO270" s="463">
        <f>IF(Z270&gt;3260,IF(Z270&gt;9510,(9510-3260)*AO$5,(Z270-3260)*AO$5),0)</f>
        <v/>
      </c>
      <c r="AP270" s="463">
        <f>IF(Z270&gt;9510,IF(Z270&gt;15000,(15000-9510)*AP$5,(Z270-9510)*AP$5),0)</f>
        <v/>
      </c>
      <c r="AQ270" s="463">
        <f>IF(Z270&gt;15000,IF(Z270&gt;20000,(20000-15000)*AQ$5,(Z270-15000)*AQ$5),0)</f>
        <v/>
      </c>
      <c r="AR270" s="463">
        <f>IF(Z270&gt;20000,IF(Z270&gt;25000,(25000-20000)*AR$5,(Z270-20000)*AR$5),0)</f>
        <v/>
      </c>
      <c r="AS270" s="463">
        <f>IF(Z270&gt;25000,IF(Z270&gt;30000,(30000-25000)*AS$5,(Z270-25000)*AS$5),0)</f>
        <v/>
      </c>
      <c r="AT270" s="463">
        <f>IF(Z270&gt;30000,(Z270-30000)*AT$5,0)</f>
        <v/>
      </c>
      <c r="AU270" s="463">
        <f>SUM(AO270:AT270)</f>
        <v/>
      </c>
      <c r="AV270" s="463">
        <f>AU270-AN270</f>
        <v/>
      </c>
      <c r="AW270" s="463" t="n"/>
      <c r="AX270" s="463">
        <f>Y270-AG270-AV270-AW270</f>
        <v/>
      </c>
      <c r="AY270" t="inlineStr">
        <is>
          <t>TM</t>
        </is>
      </c>
    </row>
    <row r="271" ht="18" customFormat="1" customHeight="1" s="302">
      <c r="B271" s="460" t="n">
        <v>266</v>
      </c>
      <c r="C271" s="461" t="inlineStr">
        <is>
          <t>03129</t>
        </is>
      </c>
      <c r="D271" s="461" t="inlineStr">
        <is>
          <t>97080908102</t>
        </is>
      </c>
      <c r="E271" s="461" t="inlineStr">
        <is>
          <t>ANDY  FERNANDEZ RAMON</t>
        </is>
      </c>
      <c r="F271" s="461" t="inlineStr">
        <is>
          <t>II</t>
        </is>
      </c>
      <c r="G271" s="460" t="n">
        <v>150.75</v>
      </c>
      <c r="H271" s="460" t="n">
        <v>4497.51</v>
      </c>
      <c r="I271" s="460" t="n">
        <v>191.25</v>
      </c>
      <c r="J271" s="460" t="n">
        <v>4780.85</v>
      </c>
      <c r="K271" s="460" t="n">
        <v>98</v>
      </c>
      <c r="L271" s="460" t="n">
        <v>3648.45</v>
      </c>
      <c r="M271" s="460" t="n">
        <v>4308.94</v>
      </c>
      <c r="N271" s="462" t="n">
        <v>4</v>
      </c>
      <c r="O271" s="462" t="n">
        <v>4</v>
      </c>
      <c r="P271" s="462" t="n">
        <v>3</v>
      </c>
      <c r="Q271" s="463" t="n">
        <v>3.666666666666667</v>
      </c>
      <c r="R271" s="463" t="n">
        <v>3.666666666666667</v>
      </c>
      <c r="S271" s="463">
        <f>M271*R271</f>
        <v/>
      </c>
      <c r="T271" s="463">
        <f>I3/K3</f>
        <v/>
      </c>
      <c r="U271" s="463" t="n">
        <v>73232.61</v>
      </c>
      <c r="X271" s="463" t="n">
        <v>2347.38</v>
      </c>
      <c r="Y271" s="463">
        <f>U271</f>
        <v/>
      </c>
      <c r="Z271" s="463">
        <f>X271+Y271</f>
        <v/>
      </c>
      <c r="AA271" s="463">
        <f>IF(X271&lt;=15000,X271*AA$5,15000*AA$5)</f>
        <v/>
      </c>
      <c r="AB271" s="463">
        <f>IF(X271&lt;=15000,0,(X271-15000)*AB$5)</f>
        <v/>
      </c>
      <c r="AC271" s="463">
        <f>SUM(AA271:AB271)</f>
        <v/>
      </c>
      <c r="AD271" s="463">
        <f>IF(Z271&lt;=15000,Z271*AD$5,15000*AD$5)</f>
        <v/>
      </c>
      <c r="AE271" s="463">
        <f>IF(Z271&lt;=15000,0,(Z271-15000)*AE$5)</f>
        <v/>
      </c>
      <c r="AF271" s="463">
        <f>SUM(AD271:AE271)</f>
        <v/>
      </c>
      <c r="AG271" s="463">
        <f>SUM(AF271-AC271)</f>
        <v/>
      </c>
      <c r="AH271" s="463">
        <f>IF(X271&gt;3260,IF(X271&gt;9510,(9510-3260)*AH$5,(X271-3260)*AH$5),0)</f>
        <v/>
      </c>
      <c r="AI271" s="463">
        <f>IF(X271&gt;9510,IF(X271&gt;15000,(15000-9510)*AI$5,(X271-9510)*AI$5),0)</f>
        <v/>
      </c>
      <c r="AJ271" s="463">
        <f>IF(X271&gt;15000,IF(X271&gt;20000,(20000-15000)*AJ$5,(X271-15000)*AJ$5),0)</f>
        <v/>
      </c>
      <c r="AK271" s="463">
        <f>IF(X271&gt;20000,IF(X271&gt;25000,(25000-20000)*AK$5,(X271-20000)*AK$5),0)</f>
        <v/>
      </c>
      <c r="AL271" s="463">
        <f>IF(X271&gt;25000,IF(X271&gt;30000,(30000-25000)*AL$5,(X271-25000)*AL$5),0)</f>
        <v/>
      </c>
      <c r="AM271" s="463">
        <f>IF(X271&gt;30000,(X271-30000)*AM$5,0)</f>
        <v/>
      </c>
      <c r="AN271" s="463">
        <f>SUM(AH271:AM271)</f>
        <v/>
      </c>
      <c r="AO271" s="463">
        <f>IF(Z271&gt;3260,IF(Z271&gt;9510,(9510-3260)*AO$5,(Z271-3260)*AO$5),0)</f>
        <v/>
      </c>
      <c r="AP271" s="463">
        <f>IF(Z271&gt;9510,IF(Z271&gt;15000,(15000-9510)*AP$5,(Z271-9510)*AP$5),0)</f>
        <v/>
      </c>
      <c r="AQ271" s="463">
        <f>IF(Z271&gt;15000,IF(Z271&gt;20000,(20000-15000)*AQ$5,(Z271-15000)*AQ$5),0)</f>
        <v/>
      </c>
      <c r="AR271" s="463">
        <f>IF(Z271&gt;20000,IF(Z271&gt;25000,(25000-20000)*AR$5,(Z271-20000)*AR$5),0)</f>
        <v/>
      </c>
      <c r="AS271" s="463">
        <f>IF(Z271&gt;25000,IF(Z271&gt;30000,(30000-25000)*AS$5,(Z271-25000)*AS$5),0)</f>
        <v/>
      </c>
      <c r="AT271" s="463">
        <f>IF(Z271&gt;30000,(Z271-30000)*AT$5,0)</f>
        <v/>
      </c>
      <c r="AU271" s="463">
        <f>SUM(AO271:AT271)</f>
        <v/>
      </c>
      <c r="AV271" s="463">
        <f>AU271-AN271</f>
        <v/>
      </c>
      <c r="AW271" s="463" t="n"/>
      <c r="AX271" s="463">
        <f>Y271-AG271-AV271-AW271</f>
        <v/>
      </c>
      <c r="AY271" t="inlineStr">
        <is>
          <t>TM</t>
        </is>
      </c>
    </row>
    <row r="272" ht="29.25" customFormat="1" customHeight="1" s="302"/>
    <row r="273" ht="18.75" customFormat="1" customHeight="1" s="302"/>
    <row r="274" ht="18" customFormat="1" customHeight="1" s="302"/>
    <row r="275" ht="18" customFormat="1" customHeight="1" s="302"/>
    <row r="276" ht="18" customFormat="1" customHeight="1" s="302"/>
    <row r="277" ht="36" customFormat="1" customHeight="1" s="302"/>
    <row r="278" ht="18" customFormat="1" customHeight="1" s="302"/>
    <row r="279" ht="18" customFormat="1" customHeight="1" s="302"/>
    <row r="280" ht="18" customFormat="1" customHeight="1" s="302"/>
    <row r="281" ht="18" customFormat="1" customHeight="1" s="302"/>
    <row r="282" ht="18" customFormat="1" customHeight="1" s="302"/>
    <row r="283" ht="18" customFormat="1" customHeight="1" s="302"/>
    <row r="284" ht="18" customFormat="1" customHeight="1" s="302"/>
    <row r="285" ht="18" customFormat="1" customHeight="1" s="302"/>
    <row r="286" ht="18" customFormat="1" customHeight="1" s="302"/>
    <row r="287" ht="18" customFormat="1" customHeight="1" s="302"/>
    <row r="288" ht="18" customFormat="1" customHeight="1" s="302"/>
    <row r="289" ht="18" customFormat="1" customHeight="1" s="302"/>
    <row r="290" ht="18" customFormat="1" customHeight="1" s="302"/>
    <row r="291" ht="18" customFormat="1" customHeight="1" s="302"/>
    <row r="292" ht="18" customFormat="1" customHeight="1" s="302"/>
    <row r="293" ht="18" customFormat="1" customHeight="1" s="302"/>
    <row r="294" ht="18" customFormat="1" customHeight="1" s="302"/>
    <row r="295" ht="18" customFormat="1" customHeight="1" s="302"/>
    <row r="296" ht="18" customFormat="1" customHeight="1" s="302"/>
    <row r="297" ht="25.5" customFormat="1" customHeight="1" s="302"/>
    <row r="298" ht="18" customFormat="1" customHeight="1" s="302"/>
    <row r="299" ht="18" customFormat="1" customHeight="1" s="302"/>
    <row r="300" ht="18" customFormat="1" customHeight="1" s="302"/>
    <row r="301" ht="18" customFormat="1" customHeight="1" s="302"/>
    <row r="302" ht="18" customFormat="1" customHeight="1" s="302"/>
    <row r="303" ht="18" customFormat="1" customHeight="1" s="302"/>
    <row r="304" ht="18" customFormat="1" customHeight="1" s="302"/>
    <row r="305" ht="18" customFormat="1" customHeight="1" s="302"/>
    <row r="306" ht="18" customFormat="1" customHeight="1" s="302"/>
    <row r="307" ht="18" customFormat="1" customHeight="1" s="302"/>
    <row r="308" ht="18" customFormat="1" customHeight="1" s="302"/>
    <row r="309" ht="18" customFormat="1" customHeight="1" s="302"/>
    <row r="310" ht="18" customFormat="1" customHeight="1" s="302"/>
    <row r="311" ht="18" customFormat="1" customHeight="1" s="302"/>
    <row r="312" ht="18" customFormat="1" customHeight="1" s="302"/>
    <row r="313" ht="18" customFormat="1" customHeight="1" s="302"/>
    <row r="314" ht="18" customFormat="1" customHeight="1" s="302"/>
    <row r="315" ht="18" customFormat="1" customHeight="1" s="302"/>
    <row r="316" ht="18" customFormat="1" customHeight="1" s="302"/>
    <row r="317" ht="18" customFormat="1" customHeight="1" s="302"/>
    <row r="318" ht="18" customFormat="1" customHeight="1" s="302"/>
    <row r="319" ht="18" customFormat="1" customHeight="1" s="302"/>
    <row r="320" ht="18" customFormat="1" customHeight="1" s="302"/>
    <row r="321" ht="18" customFormat="1" customHeight="1" s="302"/>
    <row r="322" ht="18" customFormat="1" customHeight="1" s="302"/>
    <row r="323" ht="18" customFormat="1" customHeight="1" s="302"/>
    <row r="324" ht="18" customFormat="1" customHeight="1" s="302"/>
    <row r="325" ht="18" customFormat="1" customHeight="1" s="302"/>
    <row r="326" ht="18" customFormat="1" customHeight="1" s="302"/>
    <row r="327" ht="18" customFormat="1" customHeight="1" s="302"/>
    <row r="328" ht="18" customFormat="1" customHeight="1" s="302"/>
    <row r="329" ht="18" customFormat="1" customHeight="1" s="302"/>
    <row r="330" ht="18" customFormat="1" customHeight="1" s="302"/>
    <row r="331" ht="18" customFormat="1" customHeight="1" s="302"/>
    <row r="332" ht="18" customFormat="1" customHeight="1" s="302"/>
    <row r="333" ht="18" customFormat="1" customHeight="1" s="302"/>
    <row r="334" ht="18" customFormat="1" customHeight="1" s="302"/>
    <row r="335" ht="18" customFormat="1" customHeight="1" s="302"/>
    <row r="336" ht="18" customFormat="1" customHeight="1" s="302"/>
    <row r="337" ht="18" customFormat="1" customHeight="1" s="302"/>
    <row r="338" ht="18" customFormat="1" customHeight="1" s="302"/>
    <row r="339" ht="18" customFormat="1" customHeight="1" s="302"/>
    <row r="340" ht="18" customFormat="1" customHeight="1" s="302"/>
    <row r="341" ht="18" customFormat="1" customHeight="1" s="302"/>
    <row r="342" ht="18" customFormat="1" customHeight="1" s="302"/>
    <row r="343" ht="18" customFormat="1" customHeight="1" s="302"/>
    <row r="344" ht="18" customFormat="1" customHeight="1" s="302"/>
    <row r="345" ht="18" customFormat="1" customHeight="1" s="302"/>
    <row r="346" ht="18" customFormat="1" customHeight="1" s="302"/>
    <row r="347" ht="18" customFormat="1" customHeight="1" s="302"/>
    <row r="348" ht="18" customFormat="1" customHeight="1" s="302"/>
    <row r="349" ht="18" customFormat="1" customHeight="1" s="302"/>
    <row r="350" ht="18" customFormat="1" customHeight="1" s="302"/>
    <row r="351" ht="18" customFormat="1" customHeight="1" s="302"/>
    <row r="352" ht="18" customFormat="1" customHeight="1" s="302"/>
    <row r="353" ht="18" customFormat="1" customHeight="1" s="302"/>
    <row r="354" ht="18" customFormat="1" customHeight="1" s="302"/>
    <row r="355" ht="18" customFormat="1" customHeight="1" s="302"/>
    <row r="356" ht="18" customFormat="1" customHeight="1" s="302"/>
    <row r="357" ht="18" customFormat="1" customHeight="1" s="302"/>
    <row r="358" ht="18" customFormat="1" customHeight="1" s="302"/>
    <row r="359" ht="18" customFormat="1" customHeight="1" s="302"/>
    <row r="360" ht="18" customFormat="1" customHeight="1" s="302"/>
    <row r="361" ht="18" customFormat="1" customHeight="1" s="302"/>
    <row r="362" ht="18" customFormat="1" customHeight="1" s="302"/>
    <row r="363" ht="18" customFormat="1" customHeight="1" s="302"/>
    <row r="364" ht="18" customFormat="1" customHeight="1" s="302"/>
    <row r="365" ht="18" customFormat="1" customHeight="1" s="302"/>
    <row r="366" ht="18" customFormat="1" customHeight="1" s="302"/>
    <row r="367" ht="18" customFormat="1" customHeight="1" s="302"/>
    <row r="368" ht="18" customFormat="1" customHeight="1" s="302"/>
    <row r="369" ht="18" customFormat="1" customHeight="1" s="302"/>
    <row r="370" ht="18" customFormat="1" customHeight="1" s="302"/>
    <row r="371" ht="18" customFormat="1" customHeight="1" s="302"/>
    <row r="372" ht="18" customFormat="1" customHeight="1" s="302"/>
    <row r="373" ht="18" customFormat="1" customHeight="1" s="302"/>
    <row r="374" ht="18" customFormat="1" customHeight="1" s="302"/>
    <row r="375" ht="18" customFormat="1" customHeight="1" s="302"/>
    <row r="376" ht="18" customFormat="1" customHeight="1" s="302"/>
    <row r="377" ht="18" customFormat="1" customHeight="1" s="302"/>
    <row r="378" ht="18" customFormat="1" customHeight="1" s="302"/>
    <row r="379" ht="18" customFormat="1" customHeight="1" s="302"/>
    <row r="380" ht="18" customFormat="1" customHeight="1" s="302"/>
    <row r="381" ht="18" customFormat="1" customHeight="1" s="302"/>
    <row r="382" ht="18" customFormat="1" customHeight="1" s="302"/>
    <row r="383" ht="18" customFormat="1" customHeight="1" s="302"/>
    <row r="384" ht="18" customFormat="1" customHeight="1" s="302"/>
    <row r="385" ht="18" customFormat="1" customHeight="1" s="302"/>
    <row r="386" ht="18" customFormat="1" customHeight="1" s="302"/>
    <row r="387" ht="18" customFormat="1" customHeight="1" s="302"/>
    <row r="388" ht="18" customFormat="1" customHeight="1" s="302"/>
    <row r="389" ht="18" customFormat="1" customHeight="1" s="302"/>
    <row r="390" ht="18" customFormat="1" customHeight="1" s="302"/>
    <row r="391" ht="18" customFormat="1" customHeight="1" s="302"/>
    <row r="392" ht="18" customFormat="1" customHeight="1" s="302"/>
    <row r="393" ht="18" customFormat="1" customHeight="1" s="302"/>
    <row r="394" ht="18" customFormat="1" customHeight="1" s="302"/>
    <row r="395" ht="18" customFormat="1" customHeight="1" s="302"/>
    <row r="396" ht="18" customFormat="1" customHeight="1" s="302"/>
    <row r="397" ht="18" customFormat="1" customHeight="1" s="302"/>
    <row r="398" ht="18" customFormat="1" customHeight="1" s="302"/>
    <row r="399" ht="18" customFormat="1" customHeight="1" s="302"/>
    <row r="400" ht="18" customFormat="1" customHeight="1" s="302"/>
    <row r="401" ht="18" customFormat="1" customHeight="1" s="302"/>
    <row r="402" ht="18" customFormat="1" customHeight="1" s="302"/>
    <row r="403" ht="18" customFormat="1" customHeight="1" s="302"/>
    <row r="404" ht="18" customFormat="1" customHeight="1" s="302"/>
    <row r="405" ht="18" customFormat="1" customHeight="1" s="302"/>
    <row r="406" ht="18" customFormat="1" customHeight="1" s="302"/>
    <row r="407" ht="18" customFormat="1" customHeight="1" s="302"/>
    <row r="408" ht="18" customFormat="1" customHeight="1" s="302"/>
    <row r="409" ht="18" customFormat="1" customHeight="1" s="302"/>
    <row r="410" ht="18" customFormat="1" customHeight="1" s="302"/>
    <row r="411" ht="18" customFormat="1" customHeight="1" s="302"/>
    <row r="412" ht="18" customFormat="1" customHeight="1" s="302"/>
    <row r="413" ht="18" customFormat="1" customHeight="1" s="302"/>
    <row r="414" ht="18" customFormat="1" customHeight="1" s="302"/>
    <row r="415" ht="18" customFormat="1" customHeight="1" s="302"/>
    <row r="416" ht="18" customFormat="1" customHeight="1" s="302"/>
    <row r="417" ht="18" customFormat="1" customHeight="1" s="302"/>
    <row r="418" ht="18" customFormat="1" customHeight="1" s="302"/>
    <row r="419" ht="18" customFormat="1" customHeight="1" s="302"/>
    <row r="420" ht="18" customFormat="1" customHeight="1" s="302"/>
    <row r="421" ht="18" customFormat="1" customHeight="1" s="302"/>
    <row r="422" ht="18" customFormat="1" customHeight="1" s="302"/>
    <row r="423" ht="18" customFormat="1" customHeight="1" s="302"/>
    <row r="424" ht="18" customFormat="1" customHeight="1" s="302"/>
    <row r="425" ht="18" customFormat="1" customHeight="1" s="302"/>
    <row r="426" ht="18" customFormat="1" customHeight="1" s="302"/>
    <row r="427" ht="18" customFormat="1" customHeight="1" s="302"/>
    <row r="428" ht="18" customFormat="1" customHeight="1" s="302"/>
    <row r="429" ht="18" customFormat="1" customHeight="1" s="302"/>
    <row r="430" ht="18" customFormat="1" customHeight="1" s="302"/>
    <row r="431" ht="18" customFormat="1" customHeight="1" s="302"/>
    <row r="432" ht="18" customFormat="1" customHeight="1" s="302"/>
    <row r="433" ht="18" customFormat="1" customHeight="1" s="302"/>
    <row r="434" ht="18" customFormat="1" customHeight="1" s="302"/>
    <row r="435" ht="18" customFormat="1" customHeight="1" s="302"/>
    <row r="436" ht="18" customFormat="1" customHeight="1" s="302"/>
    <row r="437" ht="18" customFormat="1" customHeight="1" s="302"/>
    <row r="438" ht="18" customFormat="1" customHeight="1" s="302"/>
    <row r="439" ht="18" customFormat="1" customHeight="1" s="302"/>
    <row r="440" ht="18" customFormat="1" customHeight="1" s="302"/>
    <row r="441" ht="18" customFormat="1" customHeight="1" s="302"/>
    <row r="442" ht="18" customFormat="1" customHeight="1" s="302"/>
    <row r="443" ht="18" customFormat="1" customHeight="1" s="302"/>
    <row r="444" ht="18" customFormat="1" customHeight="1" s="302"/>
    <row r="445" ht="18" customFormat="1" customHeight="1" s="302"/>
    <row r="446" ht="18" customFormat="1" customHeight="1" s="302"/>
    <row r="447" ht="18" customFormat="1" customHeight="1" s="302"/>
    <row r="448" ht="18" customFormat="1" customHeight="1" s="302"/>
    <row r="449" ht="18" customFormat="1" customHeight="1" s="302"/>
    <row r="450" ht="18" customFormat="1" customHeight="1" s="302"/>
    <row r="451" ht="18" customFormat="1" customHeight="1" s="302"/>
    <row r="452" ht="18" customFormat="1" customHeight="1" s="302"/>
    <row r="453" ht="18" customFormat="1" customHeight="1" s="302"/>
    <row r="454" ht="18" customFormat="1" customHeight="1" s="302"/>
    <row r="455" ht="18" customFormat="1" customHeight="1" s="302"/>
    <row r="456" ht="18" customFormat="1" customHeight="1" s="302"/>
    <row r="457" ht="18" customFormat="1" customHeight="1" s="302"/>
    <row r="458" ht="18" customFormat="1" customHeight="1" s="302"/>
    <row r="459" ht="18" customFormat="1" customHeight="1" s="302"/>
    <row r="460" ht="18" customFormat="1" customHeight="1" s="302"/>
    <row r="461" ht="18" customFormat="1" customHeight="1" s="302"/>
    <row r="462" ht="18" customFormat="1" customHeight="1" s="302"/>
    <row r="463" ht="18" customFormat="1" customHeight="1" s="302"/>
    <row r="464" ht="18" customFormat="1" customHeight="1" s="302"/>
    <row r="465" ht="18" customFormat="1" customHeight="1" s="302"/>
    <row r="466" ht="18" customFormat="1" customHeight="1" s="302"/>
    <row r="467" ht="18" customFormat="1" customHeight="1" s="302"/>
    <row r="468" ht="18" customFormat="1" customHeight="1" s="302"/>
    <row r="469" ht="18" customFormat="1" customHeight="1" s="302"/>
    <row r="470" ht="18" customFormat="1" customHeight="1" s="302"/>
    <row r="471" ht="18" customFormat="1" customHeight="1" s="302"/>
    <row r="472" ht="18" customFormat="1" customHeight="1" s="302"/>
    <row r="473" ht="18" customFormat="1" customHeight="1" s="302"/>
    <row r="474" ht="18" customFormat="1" customHeight="1" s="302"/>
    <row r="475" ht="18" customFormat="1" customHeight="1" s="302"/>
    <row r="476" ht="18" customFormat="1" customHeight="1" s="302"/>
    <row r="477" ht="18" customFormat="1" customHeight="1" s="302"/>
    <row r="478" ht="18" customFormat="1" customHeight="1" s="302"/>
    <row r="479" ht="18" customFormat="1" customHeight="1" s="302"/>
    <row r="480" ht="18" customFormat="1" customHeight="1" s="302"/>
    <row r="481" ht="18" customFormat="1" customHeight="1" s="302"/>
    <row r="482" ht="18" customFormat="1" customHeight="1" s="302"/>
    <row r="483" ht="18" customFormat="1" customHeight="1" s="302"/>
    <row r="484" ht="18" customFormat="1" customHeight="1" s="302"/>
    <row r="485" ht="18" customFormat="1" customHeight="1" s="302"/>
    <row r="486" ht="18" customFormat="1" customHeight="1" s="302"/>
    <row r="487" ht="18" customFormat="1" customHeight="1" s="302"/>
    <row r="488" ht="18" customFormat="1" customHeight="1" s="302"/>
    <row r="489" ht="18" customFormat="1" customHeight="1" s="302"/>
    <row r="490" ht="18" customFormat="1" customHeight="1" s="302"/>
    <row r="491" ht="18" customFormat="1" customHeight="1" s="302"/>
    <row r="492" ht="18" customFormat="1" customHeight="1" s="302"/>
    <row r="493" ht="18" customFormat="1" customHeight="1" s="302"/>
    <row r="494" ht="18" customFormat="1" customHeight="1" s="302"/>
    <row r="495" ht="18" customFormat="1" customHeight="1" s="302"/>
    <row r="496" ht="18" customFormat="1" customHeight="1" s="302"/>
    <row r="497" ht="18" customFormat="1" customHeight="1" s="302"/>
    <row r="498" ht="18" customFormat="1" customHeight="1" s="302"/>
    <row r="499" ht="18" customFormat="1" customHeight="1" s="302"/>
    <row r="500" ht="18" customFormat="1" customHeight="1" s="302"/>
    <row r="501" ht="18" customFormat="1" customHeight="1" s="302"/>
    <row r="502" ht="18" customFormat="1" customHeight="1" s="302"/>
    <row r="503" ht="18" customFormat="1" customHeight="1" s="302"/>
    <row r="504" ht="18" customFormat="1" customHeight="1" s="302"/>
    <row r="505" ht="18" customFormat="1" customHeight="1" s="302"/>
    <row r="506" ht="18" customFormat="1" customHeight="1" s="302"/>
    <row r="507" ht="18" customFormat="1" customHeight="1" s="302"/>
    <row r="508" ht="18" customFormat="1" customHeight="1" s="302"/>
    <row r="509" ht="18" customFormat="1" customHeight="1" s="302"/>
    <row r="510" ht="18" customFormat="1" customHeight="1" s="302"/>
    <row r="511" ht="18" customFormat="1" customHeight="1" s="302"/>
    <row r="512" ht="18" customFormat="1" customHeight="1" s="302"/>
    <row r="513" ht="18" customFormat="1" customHeight="1" s="302"/>
    <row r="514" ht="18" customFormat="1" customHeight="1" s="302"/>
    <row r="515" ht="18" customFormat="1" customHeight="1" s="302"/>
    <row r="516" ht="18" customFormat="1" customHeight="1" s="302"/>
    <row r="517" ht="18" customFormat="1" customHeight="1" s="302"/>
    <row r="518" ht="18" customFormat="1" customHeight="1" s="302"/>
    <row r="519" ht="18" customFormat="1" customHeight="1" s="302"/>
    <row r="520" ht="18" customFormat="1" customHeight="1" s="302"/>
    <row r="521" ht="18" customFormat="1" customHeight="1" s="302"/>
    <row r="522" ht="18" customFormat="1" customHeight="1" s="302"/>
    <row r="523" ht="18" customFormat="1" customHeight="1" s="302"/>
    <row r="524" ht="18" customFormat="1" customHeight="1" s="302"/>
    <row r="525" ht="18" customFormat="1" customHeight="1" s="302"/>
    <row r="526" ht="18" customFormat="1" customHeight="1" s="302"/>
    <row r="527" ht="18" customFormat="1" customHeight="1" s="302"/>
    <row r="528" ht="18" customFormat="1" customHeight="1" s="302"/>
    <row r="529" ht="18" customFormat="1" customHeight="1" s="302"/>
    <row r="530" ht="18" customFormat="1" customHeight="1" s="302"/>
    <row r="531" ht="18" customFormat="1" customHeight="1" s="302"/>
    <row r="532" ht="18" customFormat="1" customHeight="1" s="302"/>
    <row r="533" ht="18" customFormat="1" customHeight="1" s="302"/>
    <row r="534" ht="18" customFormat="1" customHeight="1" s="302"/>
    <row r="535" ht="18" customFormat="1" customHeight="1" s="302"/>
    <row r="536" ht="18" customFormat="1" customHeight="1" s="302"/>
    <row r="537" ht="18" customFormat="1" customHeight="1" s="302"/>
    <row r="538" ht="18" customFormat="1" customHeight="1" s="302"/>
    <row r="539" ht="18" customFormat="1" customHeight="1" s="302"/>
    <row r="540" ht="18" customFormat="1" customHeight="1" s="302"/>
    <row r="541" ht="18" customFormat="1" customHeight="1" s="302"/>
    <row r="542" ht="18" customFormat="1" customHeight="1" s="302"/>
    <row r="543" ht="18" customFormat="1" customHeight="1" s="302"/>
    <row r="544" ht="18" customFormat="1" customHeight="1" s="302"/>
    <row r="545" ht="18" customFormat="1" customHeight="1" s="302"/>
    <row r="546" ht="18" customFormat="1" customHeight="1" s="302"/>
    <row r="547" ht="18" customFormat="1" customHeight="1" s="302"/>
    <row r="548" ht="18" customFormat="1" customHeight="1" s="302"/>
    <row r="549" ht="18" customFormat="1" customHeight="1" s="302"/>
    <row r="550" ht="18" customFormat="1" customHeight="1" s="302"/>
    <row r="551" ht="18" customFormat="1" customHeight="1" s="302"/>
    <row r="552" ht="18" customFormat="1" customHeight="1" s="302"/>
    <row r="553" ht="18" customFormat="1" customHeight="1" s="302"/>
    <row r="554" ht="18" customFormat="1" customHeight="1" s="302"/>
    <row r="555" ht="18" customFormat="1" customHeight="1" s="302"/>
    <row r="556" ht="18" customFormat="1" customHeight="1" s="302"/>
    <row r="557" ht="18" customFormat="1" customHeight="1" s="302"/>
    <row r="558" ht="18" customFormat="1" customHeight="1" s="302"/>
    <row r="559" ht="18" customFormat="1" customHeight="1" s="302"/>
    <row r="560" ht="18" customFormat="1" customHeight="1" s="302"/>
    <row r="561" ht="18" customFormat="1" customHeight="1" s="302"/>
    <row r="562" ht="18" customFormat="1" customHeight="1" s="302"/>
    <row r="563" ht="18" customFormat="1" customHeight="1" s="302"/>
    <row r="564" ht="18" customFormat="1" customHeight="1" s="302"/>
    <row r="565" ht="18" customFormat="1" customHeight="1" s="302"/>
    <row r="566" ht="18" customFormat="1" customHeight="1" s="302"/>
    <row r="567" ht="18" customFormat="1" customHeight="1" s="302"/>
    <row r="568" ht="18" customFormat="1" customHeight="1" s="302"/>
    <row r="569" ht="18" customFormat="1" customHeight="1" s="302"/>
    <row r="570" ht="18" customFormat="1" customHeight="1" s="302"/>
    <row r="571" ht="18" customFormat="1" customHeight="1" s="302"/>
    <row r="572" ht="18" customFormat="1" customHeight="1" s="302"/>
    <row r="573" ht="18" customFormat="1" customHeight="1" s="302"/>
    <row r="574" ht="18" customFormat="1" customHeight="1" s="302"/>
    <row r="575" ht="18" customFormat="1" customHeight="1" s="302"/>
    <row r="576" ht="18" customFormat="1" customHeight="1" s="302"/>
    <row r="577" ht="18" customFormat="1" customHeight="1" s="302"/>
    <row r="578" ht="18" customFormat="1" customHeight="1" s="302"/>
    <row r="579" ht="18" customFormat="1" customHeight="1" s="302"/>
    <row r="580" ht="18" customFormat="1" customHeight="1" s="302"/>
    <row r="581" ht="18" customFormat="1" customHeight="1" s="302"/>
    <row r="582" ht="18" customFormat="1" customHeight="1" s="302"/>
    <row r="583" ht="18" customFormat="1" customHeight="1" s="302"/>
    <row r="584" ht="18" customFormat="1" customHeight="1" s="302"/>
    <row r="585" ht="18" customFormat="1" customHeight="1" s="302"/>
    <row r="586" ht="18" customFormat="1" customHeight="1" s="302"/>
    <row r="587" ht="18" customFormat="1" customHeight="1" s="302"/>
    <row r="588" ht="18" customFormat="1" customHeight="1" s="302"/>
    <row r="589" ht="18" customFormat="1" customHeight="1" s="302"/>
    <row r="590" ht="18" customFormat="1" customHeight="1" s="302"/>
    <row r="591" ht="18" customFormat="1" customHeight="1" s="302"/>
    <row r="592" ht="18" customFormat="1" customHeight="1" s="302"/>
    <row r="593" ht="18" customFormat="1" customHeight="1" s="302"/>
    <row r="594" ht="18" customFormat="1" customHeight="1" s="302"/>
    <row r="595" ht="18" customFormat="1" customHeight="1" s="302"/>
    <row r="596" ht="18" customFormat="1" customHeight="1" s="302"/>
    <row r="597" ht="18" customFormat="1" customHeight="1" s="302"/>
    <row r="598" ht="18" customFormat="1" customHeight="1" s="302"/>
    <row r="599" ht="18" customFormat="1" customHeight="1" s="302"/>
    <row r="600" ht="18" customFormat="1" customHeight="1" s="302"/>
    <row r="601" ht="18" customFormat="1" customHeight="1" s="302"/>
    <row r="602" ht="18" customFormat="1" customHeight="1" s="302"/>
    <row r="603" ht="18" customFormat="1" customHeight="1" s="302"/>
    <row r="604" ht="18" customFormat="1" customHeight="1" s="302"/>
    <row r="605" ht="18" customFormat="1" customHeight="1" s="302"/>
    <row r="606" ht="18" customFormat="1" customHeight="1" s="302"/>
    <row r="607" ht="18" customFormat="1" customHeight="1" s="302"/>
    <row r="608" ht="18" customFormat="1" customHeight="1" s="302"/>
    <row r="609" ht="18" customFormat="1" customHeight="1" s="302"/>
    <row r="610" ht="18" customFormat="1" customHeight="1" s="302"/>
    <row r="611" ht="18" customFormat="1" customHeight="1" s="302"/>
    <row r="612" ht="18" customFormat="1" customHeight="1" s="302"/>
    <row r="613" ht="18" customFormat="1" customHeight="1" s="302"/>
    <row r="614" ht="18" customFormat="1" customHeight="1" s="302"/>
    <row r="615" ht="18" customFormat="1" customHeight="1" s="302"/>
    <row r="616" ht="18" customFormat="1" customHeight="1" s="302"/>
    <row r="617" ht="18" customFormat="1" customHeight="1" s="302"/>
    <row r="618" ht="18" customFormat="1" customHeight="1" s="302"/>
    <row r="619" ht="18" customFormat="1" customHeight="1" s="302"/>
    <row r="620" ht="18" customFormat="1" customHeight="1" s="302"/>
    <row r="621" ht="18" customFormat="1" customHeight="1" s="302"/>
    <row r="622" ht="18" customFormat="1" customHeight="1" s="302"/>
    <row r="623" ht="18" customFormat="1" customHeight="1" s="302"/>
    <row r="624" ht="18" customFormat="1" customHeight="1" s="302"/>
    <row r="625" ht="18" customFormat="1" customHeight="1" s="302"/>
    <row r="626" ht="18" customFormat="1" customHeight="1" s="302"/>
    <row r="627" ht="18" customFormat="1" customHeight="1" s="302"/>
    <row r="628" ht="18" customFormat="1" customHeight="1" s="302"/>
    <row r="629" ht="18" customFormat="1" customHeight="1" s="302"/>
    <row r="630" ht="18" customFormat="1" customHeight="1" s="302"/>
    <row r="631" ht="18" customFormat="1" customHeight="1" s="302"/>
    <row r="632" ht="18" customFormat="1" customHeight="1" s="302"/>
    <row r="633" ht="18" customFormat="1" customHeight="1" s="302"/>
    <row r="634" ht="18" customFormat="1" customHeight="1" s="302"/>
    <row r="635" ht="18" customFormat="1" customHeight="1" s="302"/>
    <row r="636" ht="18" customFormat="1" customHeight="1" s="302"/>
    <row r="637" ht="18" customFormat="1" customHeight="1" s="302"/>
    <row r="638" ht="18" customFormat="1" customHeight="1" s="302"/>
    <row r="639" ht="18" customFormat="1" customHeight="1" s="302"/>
    <row r="640" ht="18" customFormat="1" customHeight="1" s="302"/>
    <row r="641" ht="18" customFormat="1" customHeight="1" s="302"/>
    <row r="642" ht="18" customFormat="1" customHeight="1" s="302"/>
    <row r="643" ht="18" customFormat="1" customHeight="1" s="302"/>
    <row r="644" ht="18" customFormat="1" customHeight="1" s="302"/>
    <row r="645" ht="18" customFormat="1" customHeight="1" s="302"/>
    <row r="646" ht="18" customFormat="1" customHeight="1" s="302"/>
    <row r="647" ht="18" customFormat="1" customHeight="1" s="302"/>
    <row r="648" ht="18" customFormat="1" customHeight="1" s="302"/>
    <row r="649" ht="18" customFormat="1" customHeight="1" s="302"/>
    <row r="650" ht="18" customFormat="1" customHeight="1" s="302"/>
    <row r="651" ht="18" customFormat="1" customHeight="1" s="302"/>
    <row r="652" ht="18" customFormat="1" customHeight="1" s="302"/>
    <row r="653" ht="18" customFormat="1" customHeight="1" s="302"/>
    <row r="654" ht="18" customFormat="1" customHeight="1" s="302"/>
    <row r="655" ht="18" customFormat="1" customHeight="1" s="302"/>
    <row r="656" ht="18" customFormat="1" customHeight="1" s="302"/>
    <row r="657" ht="18" customFormat="1" customHeight="1" s="302"/>
    <row r="658" ht="18" customFormat="1" customHeight="1" s="302"/>
    <row r="659" ht="18" customFormat="1" customHeight="1" s="302"/>
    <row r="660" ht="18" customFormat="1" customHeight="1" s="302"/>
    <row r="661" ht="18" customFormat="1" customHeight="1" s="302"/>
    <row r="662" ht="18" customFormat="1" customHeight="1" s="302"/>
    <row r="663" ht="18" customFormat="1" customHeight="1" s="302"/>
    <row r="664" ht="18" customFormat="1" customHeight="1" s="302"/>
    <row r="665" ht="18" customFormat="1" customHeight="1" s="302"/>
    <row r="666" ht="18" customFormat="1" customHeight="1" s="302"/>
    <row r="667" ht="18" customFormat="1" customHeight="1" s="302"/>
    <row r="668" ht="18" customFormat="1" customHeight="1" s="302"/>
    <row r="669" ht="18" customFormat="1" customHeight="1" s="302"/>
    <row r="670" ht="18" customFormat="1" customHeight="1" s="302"/>
    <row r="671" ht="18" customFormat="1" customHeight="1" s="302"/>
    <row r="672" ht="18" customFormat="1" customHeight="1" s="302"/>
    <row r="673" ht="18" customFormat="1" customHeight="1" s="302"/>
    <row r="674" ht="18" customFormat="1" customHeight="1" s="302"/>
    <row r="675" ht="18" customFormat="1" customHeight="1" s="302"/>
    <row r="676" ht="18" customFormat="1" customHeight="1" s="302"/>
    <row r="677" ht="18" customFormat="1" customHeight="1" s="302"/>
    <row r="678" ht="18" customFormat="1" customHeight="1" s="302"/>
    <row r="679" ht="18" customFormat="1" customHeight="1" s="302"/>
    <row r="680" ht="18" customFormat="1" customHeight="1" s="302"/>
    <row r="681" ht="18" customFormat="1" customHeight="1" s="302"/>
    <row r="682" ht="18" customFormat="1" customHeight="1" s="302"/>
    <row r="683" ht="18" customFormat="1" customHeight="1" s="302"/>
    <row r="684" ht="18" customFormat="1" customHeight="1" s="302"/>
    <row r="685" ht="18" customFormat="1" customHeight="1" s="302"/>
    <row r="686" ht="18" customFormat="1" customHeight="1" s="302"/>
    <row r="687" ht="18" customFormat="1" customHeight="1" s="302"/>
    <row r="688" ht="18" customFormat="1" customHeight="1" s="302"/>
    <row r="689" ht="18" customFormat="1" customHeight="1" s="302"/>
    <row r="690" ht="18" customFormat="1" customHeight="1" s="302"/>
    <row r="691" ht="18" customFormat="1" customHeight="1" s="302"/>
    <row r="692" ht="18" customFormat="1" customHeight="1" s="302"/>
    <row r="693" ht="18" customFormat="1" customHeight="1" s="302"/>
    <row r="694" ht="18" customFormat="1" customHeight="1" s="302"/>
    <row r="695" ht="18" customFormat="1" customHeight="1" s="302"/>
    <row r="696" ht="18" customFormat="1" customHeight="1" s="302"/>
    <row r="697" ht="18" customFormat="1" customHeight="1" s="302"/>
    <row r="698" ht="18" customFormat="1" customHeight="1" s="302"/>
    <row r="699" ht="18" customFormat="1" customHeight="1" s="302"/>
    <row r="700" ht="18" customFormat="1" customHeight="1" s="302"/>
    <row r="701" ht="18" customFormat="1" customHeight="1" s="302"/>
    <row r="702" ht="18" customFormat="1" customHeight="1" s="302"/>
    <row r="703" ht="18" customFormat="1" customHeight="1" s="302"/>
    <row r="704" ht="18" customFormat="1" customHeight="1" s="302"/>
    <row r="705" ht="18" customFormat="1" customHeight="1" s="302"/>
    <row r="706" ht="18" customFormat="1" customHeight="1" s="302"/>
    <row r="707" ht="18" customFormat="1" customHeight="1" s="302"/>
    <row r="708" ht="18" customFormat="1" customHeight="1" s="302"/>
    <row r="709" ht="18" customFormat="1" customHeight="1" s="302"/>
    <row r="710" ht="18" customFormat="1" customHeight="1" s="302"/>
    <row r="711" ht="18" customFormat="1" customHeight="1" s="302"/>
    <row r="712" ht="18" customFormat="1" customHeight="1" s="302"/>
    <row r="713" ht="18" customFormat="1" customHeight="1" s="302"/>
    <row r="714" ht="18" customFormat="1" customHeight="1" s="302"/>
    <row r="715" ht="18" customFormat="1" customHeight="1" s="302"/>
    <row r="716" ht="18" customFormat="1" customHeight="1" s="302"/>
    <row r="717" ht="18" customFormat="1" customHeight="1" s="302"/>
    <row r="718" ht="18" customFormat="1" customHeight="1" s="302"/>
    <row r="719" ht="18" customFormat="1" customHeight="1" s="302"/>
    <row r="720" ht="18" customFormat="1" customHeight="1" s="302"/>
    <row r="721" ht="18" customFormat="1" customHeight="1" s="302"/>
    <row r="722" ht="18" customFormat="1" customHeight="1" s="302"/>
    <row r="723" ht="18" customFormat="1" customHeight="1" s="302"/>
    <row r="724" ht="18" customFormat="1" customHeight="1" s="302"/>
    <row r="725" ht="18" customFormat="1" customHeight="1" s="302"/>
    <row r="726" ht="18" customFormat="1" customHeight="1" s="302"/>
    <row r="727" ht="18" customFormat="1" customHeight="1" s="302"/>
    <row r="728" ht="18" customFormat="1" customHeight="1" s="302"/>
    <row r="729" ht="18" customFormat="1" customHeight="1" s="302"/>
    <row r="730" ht="18" customFormat="1" customHeight="1" s="302"/>
    <row r="731" ht="18" customFormat="1" customHeight="1" s="302"/>
    <row r="732" ht="18" customFormat="1" customHeight="1" s="302"/>
    <row r="733" ht="18" customFormat="1" customHeight="1" s="302"/>
    <row r="734" ht="18" customFormat="1" customHeight="1" s="302"/>
    <row r="735" ht="18" customFormat="1" customHeight="1" s="302"/>
    <row r="736" ht="18" customFormat="1" customHeight="1" s="302"/>
    <row r="737" ht="18" customFormat="1" customHeight="1" s="302"/>
    <row r="738" ht="18" customFormat="1" customHeight="1" s="302"/>
    <row r="739" ht="18" customFormat="1" customHeight="1" s="302"/>
    <row r="740" ht="18" customFormat="1" customHeight="1" s="302"/>
    <row r="741" ht="18" customFormat="1" customHeight="1" s="302"/>
    <row r="742" ht="18" customFormat="1" customHeight="1" s="302"/>
    <row r="743" ht="18" customFormat="1" customHeight="1" s="302"/>
    <row r="744" ht="18" customFormat="1" customHeight="1" s="302"/>
    <row r="745" ht="18" customFormat="1" customHeight="1" s="302"/>
    <row r="746" ht="18" customFormat="1" customHeight="1" s="302"/>
    <row r="747" ht="18" customFormat="1" customHeight="1" s="302"/>
    <row r="748" ht="18" customFormat="1" customHeight="1" s="302"/>
    <row r="749" ht="18" customFormat="1" customHeight="1" s="302"/>
    <row r="750" ht="18" customFormat="1" customHeight="1" s="302"/>
    <row r="751" ht="18" customFormat="1" customHeight="1" s="302"/>
    <row r="752" ht="18" customFormat="1" customHeight="1" s="302"/>
    <row r="753" ht="18" customFormat="1" customHeight="1" s="302"/>
    <row r="754" ht="18" customFormat="1" customHeight="1" s="302"/>
    <row r="755" ht="18" customFormat="1" customHeight="1" s="302"/>
    <row r="756" ht="18" customFormat="1" customHeight="1" s="302"/>
    <row r="757" ht="18" customFormat="1" customHeight="1" s="302"/>
    <row r="758" ht="18" customFormat="1" customHeight="1" s="302"/>
    <row r="759" ht="18" customFormat="1" customHeight="1" s="302"/>
    <row r="760" ht="18" customFormat="1" customHeight="1" s="302"/>
    <row r="761" ht="18" customFormat="1" customHeight="1" s="302"/>
    <row r="762" ht="18" customFormat="1" customHeight="1" s="302"/>
    <row r="763" ht="18" customFormat="1" customHeight="1" s="302"/>
    <row r="764" ht="18" customFormat="1" customHeight="1" s="302"/>
    <row r="765" ht="18" customFormat="1" customHeight="1" s="302"/>
    <row r="766" ht="18" customFormat="1" customHeight="1" s="302"/>
    <row r="767" ht="18" customFormat="1" customHeight="1" s="302"/>
    <row r="768" ht="18" customFormat="1" customHeight="1" s="302"/>
    <row r="769" ht="18" customFormat="1" customHeight="1" s="302"/>
    <row r="770" ht="18" customFormat="1" customHeight="1" s="302"/>
    <row r="771" ht="18" customFormat="1" customHeight="1" s="302"/>
    <row r="772" ht="18" customFormat="1" customHeight="1" s="302"/>
    <row r="773" ht="18" customFormat="1" customHeight="1" s="302"/>
    <row r="774" ht="18" customFormat="1" customHeight="1" s="302"/>
    <row r="775" ht="18" customFormat="1" customHeight="1" s="302"/>
    <row r="776" ht="18" customFormat="1" customHeight="1" s="302"/>
    <row r="777" ht="18" customFormat="1" customHeight="1" s="302"/>
    <row r="778" ht="18" customFormat="1" customHeight="1" s="302"/>
    <row r="779" ht="18" customFormat="1" customHeight="1" s="302"/>
    <row r="780" ht="18" customFormat="1" customHeight="1" s="302"/>
    <row r="781" ht="18" customFormat="1" customHeight="1" s="302"/>
    <row r="782" ht="18" customFormat="1" customHeight="1" s="302"/>
    <row r="783" ht="18" customFormat="1" customHeight="1" s="302"/>
    <row r="784" ht="18" customFormat="1" customHeight="1" s="302"/>
    <row r="785" ht="18" customFormat="1" customHeight="1" s="302"/>
    <row r="786" ht="18" customFormat="1" customHeight="1" s="302"/>
    <row r="787" ht="18" customFormat="1" customHeight="1" s="302"/>
    <row r="788" ht="18" customFormat="1" customHeight="1" s="302"/>
    <row r="789" ht="18" customFormat="1" customHeight="1" s="302"/>
    <row r="790" ht="18" customFormat="1" customHeight="1" s="302"/>
    <row r="791" ht="18" customFormat="1" customHeight="1" s="302"/>
    <row r="792" ht="18" customFormat="1" customHeight="1" s="302"/>
    <row r="793" ht="18" customFormat="1" customHeight="1" s="302"/>
    <row r="794" ht="18" customFormat="1" customHeight="1" s="302"/>
    <row r="795" ht="18" customFormat="1" customHeight="1" s="302"/>
    <row r="796" ht="18" customFormat="1" customHeight="1" s="302"/>
    <row r="797" ht="18" customFormat="1" customHeight="1" s="302"/>
    <row r="798" ht="18" customFormat="1" customHeight="1" s="302"/>
    <row r="799" ht="18" customFormat="1" customHeight="1" s="302"/>
    <row r="800" ht="18" customFormat="1" customHeight="1" s="302"/>
    <row r="801" ht="18" customFormat="1" customHeight="1" s="302"/>
    <row r="802" ht="18" customFormat="1" customHeight="1" s="302"/>
    <row r="803" ht="18" customFormat="1" customHeight="1" s="302"/>
    <row r="804" ht="18" customFormat="1" customHeight="1" s="302"/>
    <row r="805" ht="18" customFormat="1" customHeight="1" s="302"/>
    <row r="806" ht="18" customFormat="1" customHeight="1" s="302"/>
    <row r="807" ht="18" customFormat="1" customHeight="1" s="302"/>
    <row r="808" ht="18" customFormat="1" customHeight="1" s="302"/>
    <row r="809" ht="18" customFormat="1" customHeight="1" s="302"/>
    <row r="810" ht="18" customFormat="1" customHeight="1" s="302"/>
    <row r="811" ht="18" customFormat="1" customHeight="1" s="302"/>
    <row r="812" ht="18" customFormat="1" customHeight="1" s="302"/>
    <row r="813" ht="18" customFormat="1" customHeight="1" s="302"/>
    <row r="814" ht="18" customFormat="1" customHeight="1" s="302"/>
    <row r="815" ht="18" customFormat="1" customHeight="1" s="302"/>
    <row r="816" ht="18" customFormat="1" customHeight="1" s="302"/>
    <row r="817" ht="18" customFormat="1" customHeight="1" s="302"/>
    <row r="818" ht="18" customFormat="1" customHeight="1" s="302"/>
    <row r="819" ht="18" customFormat="1" customHeight="1" s="302"/>
    <row r="820" ht="18" customFormat="1" customHeight="1" s="302"/>
    <row r="821" ht="18" customFormat="1" customHeight="1" s="302"/>
    <row r="822" ht="18" customFormat="1" customHeight="1" s="302"/>
    <row r="823" ht="18" customFormat="1" customHeight="1" s="302"/>
    <row r="824" ht="18" customFormat="1" customHeight="1" s="302"/>
    <row r="825" ht="18" customFormat="1" customHeight="1" s="302"/>
    <row r="826" ht="18" customFormat="1" customHeight="1" s="302"/>
    <row r="827" ht="18" customFormat="1" customHeight="1" s="302"/>
    <row r="828" ht="18" customFormat="1" customHeight="1" s="302"/>
    <row r="829" ht="18" customFormat="1" customHeight="1" s="302"/>
    <row r="830" ht="18" customFormat="1" customHeight="1" s="302"/>
    <row r="831" ht="18" customFormat="1" customHeight="1" s="302"/>
    <row r="832" ht="18" customFormat="1" customHeight="1" s="302"/>
    <row r="833" ht="18" customFormat="1" customHeight="1" s="302"/>
    <row r="834" ht="18" customFormat="1" customHeight="1" s="302"/>
    <row r="835" ht="18" customFormat="1" customHeight="1" s="302"/>
    <row r="836" ht="18" customFormat="1" customHeight="1" s="302"/>
    <row r="837" ht="18" customFormat="1" customHeight="1" s="302"/>
    <row r="838" ht="18" customFormat="1" customHeight="1" s="302"/>
    <row r="839" ht="18" customFormat="1" customHeight="1" s="302"/>
    <row r="840" ht="18" customFormat="1" customHeight="1" s="302"/>
    <row r="841" ht="18" customFormat="1" customHeight="1" s="302"/>
    <row r="842" ht="18" customFormat="1" customHeight="1" s="302"/>
    <row r="843" ht="18" customFormat="1" customHeight="1" s="302"/>
    <row r="844" ht="18" customFormat="1" customHeight="1" s="302"/>
    <row r="845" ht="18" customFormat="1" customHeight="1" s="302"/>
    <row r="846" ht="18" customFormat="1" customHeight="1" s="302"/>
    <row r="847" ht="18" customFormat="1" customHeight="1" s="302"/>
    <row r="848" ht="18" customFormat="1" customHeight="1" s="302"/>
    <row r="849" ht="18" customFormat="1" customHeight="1" s="302"/>
    <row r="850" ht="18" customFormat="1" customHeight="1" s="302"/>
    <row r="851" ht="18" customFormat="1" customHeight="1" s="302"/>
    <row r="852" ht="18" customFormat="1" customHeight="1" s="302"/>
    <row r="853" ht="18" customFormat="1" customHeight="1" s="302"/>
    <row r="854" ht="18" customFormat="1" customHeight="1" s="302"/>
    <row r="855" ht="18" customFormat="1" customHeight="1" s="302"/>
    <row r="856" ht="18" customFormat="1" customHeight="1" s="302"/>
    <row r="857" ht="18" customFormat="1" customHeight="1" s="302"/>
    <row r="858" ht="18" customFormat="1" customHeight="1" s="302"/>
    <row r="859" ht="18" customFormat="1" customHeight="1" s="302"/>
    <row r="860" ht="18" customFormat="1" customHeight="1" s="302"/>
    <row r="861" ht="18" customFormat="1" customHeight="1" s="302"/>
    <row r="862" ht="18" customFormat="1" customHeight="1" s="302"/>
    <row r="863" ht="18" customFormat="1" customHeight="1" s="302"/>
    <row r="864" ht="18" customFormat="1" customHeight="1" s="302"/>
    <row r="865" ht="18" customFormat="1" customHeight="1" s="302"/>
    <row r="866" ht="18" customFormat="1" customHeight="1" s="302"/>
    <row r="867" ht="18" customFormat="1" customHeight="1" s="302"/>
    <row r="868" ht="18" customFormat="1" customHeight="1" s="302"/>
    <row r="869" ht="18" customFormat="1" customHeight="1" s="302"/>
    <row r="870" ht="18" customFormat="1" customHeight="1" s="302"/>
    <row r="871" ht="18" customFormat="1" customHeight="1" s="302"/>
    <row r="872" ht="18" customFormat="1" customHeight="1" s="302"/>
    <row r="873" ht="18" customFormat="1" customHeight="1" s="302"/>
    <row r="874" ht="18" customFormat="1" customHeight="1" s="302"/>
    <row r="875" ht="18" customFormat="1" customHeight="1" s="302"/>
    <row r="876" ht="18" customFormat="1" customHeight="1" s="302"/>
    <row r="877" ht="18" customFormat="1" customHeight="1" s="302"/>
    <row r="878" ht="18" customFormat="1" customHeight="1" s="302"/>
    <row r="879" ht="18" customFormat="1" customHeight="1" s="302"/>
    <row r="880" ht="18" customFormat="1" customHeight="1" s="302"/>
    <row r="881" ht="18" customFormat="1" customHeight="1" s="302"/>
    <row r="882" ht="18" customFormat="1" customHeight="1" s="302"/>
    <row r="883" ht="18" customFormat="1" customHeight="1" s="302"/>
    <row r="884" ht="18" customFormat="1" customHeight="1" s="302"/>
    <row r="885" ht="18" customFormat="1" customHeight="1" s="302"/>
    <row r="886" ht="18" customFormat="1" customHeight="1" s="302"/>
    <row r="887" ht="18" customFormat="1" customHeight="1" s="302"/>
    <row r="888" ht="18" customFormat="1" customHeight="1" s="302"/>
    <row r="889" ht="18" customFormat="1" customHeight="1" s="302"/>
    <row r="890" ht="18" customFormat="1" customHeight="1" s="302"/>
    <row r="891" ht="18" customFormat="1" customHeight="1" s="302"/>
    <row r="892" ht="18" customFormat="1" customHeight="1" s="302"/>
    <row r="893" ht="18" customFormat="1" customHeight="1" s="302"/>
    <row r="894" ht="18" customFormat="1" customHeight="1" s="302"/>
    <row r="895" ht="18" customFormat="1" customHeight="1" s="302"/>
    <row r="896" ht="18" customFormat="1" customHeight="1" s="302"/>
    <row r="897" ht="18" customFormat="1" customHeight="1" s="302"/>
    <row r="898" ht="18" customFormat="1" customHeight="1" s="302"/>
    <row r="899" ht="18" customFormat="1" customHeight="1" s="302"/>
    <row r="900" ht="18" customFormat="1" customHeight="1" s="302"/>
    <row r="901" ht="18" customFormat="1" customHeight="1" s="302"/>
    <row r="902" ht="18" customFormat="1" customHeight="1" s="302"/>
    <row r="903" ht="18" customFormat="1" customHeight="1" s="302"/>
    <row r="904" ht="18" customFormat="1" customHeight="1" s="302"/>
    <row r="905" ht="18" customFormat="1" customHeight="1" s="302"/>
    <row r="906" ht="18" customFormat="1" customHeight="1" s="302"/>
    <row r="907" ht="18" customFormat="1" customHeight="1" s="302"/>
    <row r="908" ht="18" customFormat="1" customHeight="1" s="302"/>
    <row r="909" ht="18" customFormat="1" customHeight="1" s="302"/>
    <row r="910" ht="18" customFormat="1" customHeight="1" s="302"/>
    <row r="911" ht="18" customFormat="1" customHeight="1" s="302"/>
    <row r="912" ht="18" customFormat="1" customHeight="1" s="302"/>
    <row r="913" ht="18" customFormat="1" customHeight="1" s="302"/>
    <row r="914" ht="18" customFormat="1" customHeight="1" s="302"/>
    <row r="915" ht="18" customFormat="1" customHeight="1" s="302"/>
    <row r="916" ht="18" customFormat="1" customHeight="1" s="302"/>
    <row r="917" ht="18" customFormat="1" customHeight="1" s="302"/>
    <row r="918" ht="18" customFormat="1" customHeight="1" s="302"/>
    <row r="919" ht="18" customFormat="1" customHeight="1" s="302"/>
    <row r="920" ht="18" customFormat="1" customHeight="1" s="302"/>
    <row r="921" ht="18" customFormat="1" customHeight="1" s="302"/>
    <row r="922" ht="18" customFormat="1" customHeight="1" s="302"/>
    <row r="923" ht="18" customFormat="1" customHeight="1" s="302"/>
    <row r="924" ht="18" customFormat="1" customHeight="1" s="302"/>
    <row r="925" ht="18" customFormat="1" customHeight="1" s="302"/>
    <row r="926" ht="18" customFormat="1" customHeight="1" s="302"/>
    <row r="927" ht="18" customFormat="1" customHeight="1" s="302"/>
    <row r="928" ht="18" customFormat="1" customHeight="1" s="302"/>
    <row r="929" ht="18" customFormat="1" customHeight="1" s="302"/>
    <row r="930" ht="18" customFormat="1" customHeight="1" s="302"/>
    <row r="931" ht="18" customFormat="1" customHeight="1" s="302"/>
    <row r="932" ht="18" customFormat="1" customHeight="1" s="302"/>
    <row r="933" ht="18" customFormat="1" customHeight="1" s="302"/>
    <row r="934" ht="18" customFormat="1" customHeight="1" s="302"/>
    <row r="935" ht="18" customFormat="1" customHeight="1" s="302"/>
    <row r="936" ht="18" customFormat="1" customHeight="1" s="302"/>
    <row r="937" ht="18" customFormat="1" customHeight="1" s="302"/>
    <row r="938" ht="18" customFormat="1" customHeight="1" s="302"/>
    <row r="939" ht="18" customFormat="1" customHeight="1" s="302"/>
    <row r="940" ht="18" customFormat="1" customHeight="1" s="302"/>
    <row r="941" ht="18" customFormat="1" customHeight="1" s="302"/>
    <row r="942" ht="18" customFormat="1" customHeight="1" s="302"/>
    <row r="943" ht="18" customFormat="1" customHeight="1" s="302"/>
    <row r="944" ht="18" customFormat="1" customHeight="1" s="302"/>
    <row r="945" ht="18" customFormat="1" customHeight="1" s="302"/>
    <row r="946" ht="18" customFormat="1" customHeight="1" s="302"/>
    <row r="947" ht="18" customFormat="1" customHeight="1" s="302"/>
    <row r="948" ht="18" customFormat="1" customHeight="1" s="302"/>
    <row r="949" ht="18" customFormat="1" customHeight="1" s="302"/>
    <row r="950" ht="18" customFormat="1" customHeight="1" s="302"/>
    <row r="951" ht="18" customFormat="1" customHeight="1" s="302"/>
    <row r="952" ht="18" customFormat="1" customHeight="1" s="302"/>
    <row r="953" ht="18" customFormat="1" customHeight="1" s="302"/>
    <row r="954" ht="18" customFormat="1" customHeight="1" s="302"/>
    <row r="955" ht="18" customFormat="1" customHeight="1" s="302"/>
    <row r="956" ht="18" customFormat="1" customHeight="1" s="302"/>
    <row r="957" ht="18" customFormat="1" customHeight="1" s="302"/>
    <row r="958" ht="18" customFormat="1" customHeight="1" s="302"/>
    <row r="959" ht="18" customFormat="1" customHeight="1" s="302"/>
    <row r="960" ht="18" customFormat="1" customHeight="1" s="302"/>
    <row r="961" ht="18" customFormat="1" customHeight="1" s="302"/>
    <row r="962" ht="18" customFormat="1" customHeight="1" s="302"/>
    <row r="963" ht="18" customFormat="1" customHeight="1" s="302"/>
    <row r="964" ht="18" customFormat="1" customHeight="1" s="302"/>
    <row r="965" ht="18" customFormat="1" customHeight="1" s="302"/>
    <row r="966" ht="18" customFormat="1" customHeight="1" s="302"/>
    <row r="967" ht="18" customFormat="1" customHeight="1" s="302"/>
    <row r="968" ht="18" customFormat="1" customHeight="1" s="302"/>
    <row r="969" ht="18" customFormat="1" customHeight="1" s="302"/>
    <row r="970" ht="18" customFormat="1" customHeight="1" s="302"/>
    <row r="971" ht="18" customFormat="1" customHeight="1" s="302"/>
    <row r="972" ht="18" customFormat="1" customHeight="1" s="302"/>
    <row r="973" ht="18" customFormat="1" customHeight="1" s="302"/>
    <row r="974" ht="18" customFormat="1" customHeight="1" s="302"/>
    <row r="975" ht="18" customFormat="1" customHeight="1" s="302"/>
    <row r="976" ht="18" customFormat="1" customHeight="1" s="302"/>
    <row r="977" ht="18" customFormat="1" customHeight="1" s="302"/>
    <row r="978" ht="18" customFormat="1" customHeight="1" s="302"/>
    <row r="979" ht="18" customFormat="1" customHeight="1" s="302"/>
    <row r="980" ht="18" customFormat="1" customHeight="1" s="302"/>
    <row r="981" ht="18" customFormat="1" customHeight="1" s="302"/>
    <row r="982" ht="18" customFormat="1" customHeight="1" s="302"/>
    <row r="983" ht="18" customFormat="1" customHeight="1" s="302"/>
    <row r="984" ht="18" customFormat="1" customHeight="1" s="302"/>
    <row r="985" ht="18" customFormat="1" customHeight="1" s="302"/>
    <row r="986" ht="18" customFormat="1" customHeight="1" s="302"/>
    <row r="987" ht="18" customFormat="1" customHeight="1" s="302"/>
    <row r="988" ht="18" customFormat="1" customHeight="1" s="302"/>
    <row r="989" ht="18" customFormat="1" customHeight="1" s="302"/>
    <row r="990" ht="18" customFormat="1" customHeight="1" s="302"/>
    <row r="991" ht="18" customFormat="1" customHeight="1" s="302"/>
    <row r="992" ht="18" customFormat="1" customHeight="1" s="302"/>
    <row r="993" ht="18" customFormat="1" customHeight="1" s="302"/>
    <row r="994" ht="18" customFormat="1" customHeight="1" s="302"/>
    <row r="995" ht="18" customFormat="1" customHeight="1" s="302"/>
    <row r="996" ht="18" customFormat="1" customHeight="1" s="302"/>
    <row r="997" ht="18" customFormat="1" customHeight="1" s="302"/>
    <row r="998" ht="18" customFormat="1" customHeight="1" s="302"/>
    <row r="999" ht="18" customFormat="1" customHeight="1" s="302"/>
    <row r="1000" ht="18" customFormat="1" customHeight="1" s="302"/>
    <row r="1001" ht="18" customFormat="1" customHeight="1" s="302"/>
    <row r="1002" ht="18" customFormat="1" customHeight="1" s="302"/>
    <row r="1003" ht="18" customFormat="1" customHeight="1" s="302"/>
    <row r="1004" ht="18" customFormat="1" customHeight="1" s="302"/>
    <row r="1005" ht="18" customFormat="1" customHeight="1" s="302"/>
    <row r="1006" ht="18" customFormat="1" customHeight="1" s="302"/>
    <row r="1007" ht="18" customFormat="1" customHeight="1" s="302"/>
    <row r="1008" ht="18" customFormat="1" customHeight="1" s="302"/>
    <row r="1009" ht="18" customFormat="1" customHeight="1" s="302"/>
    <row r="1010" ht="18" customFormat="1" customHeight="1" s="302"/>
    <row r="1011" ht="18" customFormat="1" customHeight="1" s="302"/>
    <row r="1012" ht="18" customFormat="1" customHeight="1" s="302"/>
    <row r="1013" ht="18" customFormat="1" customHeight="1" s="302"/>
    <row r="1014" ht="18" customFormat="1" customHeight="1" s="302"/>
    <row r="1015" ht="18" customFormat="1" customHeight="1" s="302"/>
    <row r="1016" ht="18" customFormat="1" customHeight="1" s="302"/>
    <row r="1017" ht="18" customFormat="1" customHeight="1" s="302"/>
    <row r="1018" ht="18" customFormat="1" customHeight="1" s="302"/>
    <row r="1019" ht="18" customFormat="1" customHeight="1" s="302"/>
    <row r="1020" ht="18" customFormat="1" customHeight="1" s="302"/>
    <row r="1021" ht="18" customFormat="1" customHeight="1" s="302"/>
    <row r="1022" ht="18" customFormat="1" customHeight="1" s="302"/>
    <row r="1023" ht="18" customFormat="1" customHeight="1" s="302"/>
    <row r="1024" ht="18" customFormat="1" customHeight="1" s="302"/>
    <row r="1025" ht="18" customFormat="1" customHeight="1" s="302"/>
    <row r="1026" ht="18" customFormat="1" customHeight="1" s="302"/>
    <row r="1027" ht="18" customFormat="1" customHeight="1" s="302"/>
    <row r="1028" ht="18" customFormat="1" customHeight="1" s="302"/>
    <row r="1029" ht="18" customFormat="1" customHeight="1" s="302"/>
    <row r="1030" ht="18" customFormat="1" customHeight="1" s="302"/>
    <row r="1031" ht="18" customFormat="1" customHeight="1" s="302"/>
    <row r="1032" ht="18" customFormat="1" customHeight="1" s="302"/>
    <row r="1033" ht="18" customFormat="1" customHeight="1" s="302"/>
    <row r="1034" ht="18" customFormat="1" customHeight="1" s="302"/>
    <row r="1035" ht="18" customFormat="1" customHeight="1" s="302"/>
    <row r="1036" ht="18" customFormat="1" customHeight="1" s="302"/>
    <row r="1037" ht="18" customFormat="1" customHeight="1" s="302"/>
    <row r="1038" ht="18" customFormat="1" customHeight="1" s="302"/>
    <row r="1039" ht="18" customFormat="1" customHeight="1" s="302"/>
    <row r="1040" ht="18" customFormat="1" customHeight="1" s="302"/>
    <row r="1041" ht="18" customFormat="1" customHeight="1" s="302"/>
    <row r="1042" ht="18" customFormat="1" customHeight="1" s="302"/>
    <row r="1043" ht="18" customFormat="1" customHeight="1" s="302"/>
    <row r="1044" ht="18" customFormat="1" customHeight="1" s="302"/>
    <row r="1045" ht="18" customFormat="1" customHeight="1" s="302"/>
    <row r="1046" ht="18" customFormat="1" customHeight="1" s="302"/>
    <row r="1047" ht="18" customFormat="1" customHeight="1" s="302"/>
    <row r="1048" ht="18" customFormat="1" customHeight="1" s="302"/>
    <row r="1049" ht="18" customFormat="1" customHeight="1" s="302"/>
    <row r="1050" ht="18" customFormat="1" customHeight="1" s="302"/>
    <row r="1051" ht="18" customFormat="1" customHeight="1" s="302"/>
    <row r="1052" ht="18" customFormat="1" customHeight="1" s="302"/>
    <row r="1053" ht="18" customFormat="1" customHeight="1" s="302"/>
    <row r="1054" ht="18" customFormat="1" customHeight="1" s="302"/>
    <row r="1055" ht="18" customFormat="1" customHeight="1" s="302"/>
    <row r="1056" ht="18" customFormat="1" customHeight="1" s="302"/>
    <row r="1057" ht="18" customFormat="1" customHeight="1" s="302"/>
    <row r="1058" ht="18" customFormat="1" customHeight="1" s="302"/>
    <row r="1059" ht="18" customFormat="1" customHeight="1" s="302"/>
    <row r="1060" ht="18" customFormat="1" customHeight="1" s="302"/>
    <row r="1061" ht="18" customFormat="1" customHeight="1" s="302"/>
    <row r="1062" ht="18" customFormat="1" customHeight="1" s="302"/>
    <row r="1063" ht="18" customFormat="1" customHeight="1" s="302"/>
    <row r="1064" ht="18" customFormat="1" customHeight="1" s="302"/>
    <row r="1065" ht="18" customFormat="1" customHeight="1" s="302"/>
    <row r="1066" ht="18" customFormat="1" customHeight="1" s="302"/>
    <row r="1067" ht="18" customFormat="1" customHeight="1" s="302"/>
    <row r="1068" ht="18" customFormat="1" customHeight="1" s="302"/>
    <row r="1069" ht="18" customFormat="1" customHeight="1" s="302"/>
    <row r="1070" ht="18" customFormat="1" customHeight="1" s="302"/>
    <row r="1071" ht="18" customFormat="1" customHeight="1" s="302"/>
    <row r="1072" ht="18" customFormat="1" customHeight="1" s="302"/>
    <row r="1073" ht="18" customFormat="1" customHeight="1" s="302"/>
    <row r="1074" ht="18" customFormat="1" customHeight="1" s="302"/>
    <row r="1075" ht="18" customFormat="1" customHeight="1" s="302"/>
    <row r="1076" ht="18" customFormat="1" customHeight="1" s="302"/>
    <row r="1077" ht="18" customFormat="1" customHeight="1" s="302"/>
    <row r="1078" ht="18" customFormat="1" customHeight="1" s="302"/>
    <row r="1079" ht="18" customFormat="1" customHeight="1" s="302"/>
    <row r="1080" ht="18" customFormat="1" customHeight="1" s="302"/>
    <row r="1081" ht="18" customFormat="1" customHeight="1" s="302"/>
    <row r="1082" ht="18" customFormat="1" customHeight="1" s="302"/>
    <row r="1083" ht="18" customFormat="1" customHeight="1" s="302"/>
    <row r="1084" ht="18" customFormat="1" customHeight="1" s="302"/>
    <row r="1085" ht="18" customFormat="1" customHeight="1" s="302"/>
    <row r="1086" ht="18" customFormat="1" customHeight="1" s="302"/>
    <row r="1087" ht="18" customFormat="1" customHeight="1" s="302"/>
    <row r="1088" ht="18" customFormat="1" customHeight="1" s="302"/>
    <row r="1089" ht="18" customFormat="1" customHeight="1" s="302"/>
    <row r="1090" ht="18" customFormat="1" customHeight="1" s="302"/>
    <row r="1091" ht="18" customFormat="1" customHeight="1" s="302"/>
    <row r="1092" ht="18" customFormat="1" customHeight="1" s="302"/>
    <row r="1093" ht="18" customFormat="1" customHeight="1" s="302"/>
    <row r="1094" ht="18" customFormat="1" customHeight="1" s="302"/>
    <row r="1095" ht="18" customFormat="1" customHeight="1" s="302"/>
    <row r="1096" ht="18" customFormat="1" customHeight="1" s="302"/>
    <row r="1097" ht="18" customFormat="1" customHeight="1" s="302"/>
    <row r="1098" ht="18" customFormat="1" customHeight="1" s="302"/>
    <row r="1099" ht="18" customFormat="1" customHeight="1" s="302"/>
    <row r="1100" ht="18" customFormat="1" customHeight="1" s="302"/>
    <row r="1101" ht="18" customFormat="1" customHeight="1" s="302"/>
    <row r="1102" ht="18" customFormat="1" customHeight="1" s="302"/>
    <row r="1103" ht="18" customFormat="1" customHeight="1" s="302"/>
    <row r="1104" ht="18" customFormat="1" customHeight="1" s="302"/>
    <row r="1105" ht="18" customFormat="1" customHeight="1" s="302"/>
    <row r="1106" ht="18" customFormat="1" customHeight="1" s="302"/>
    <row r="1107" ht="18" customFormat="1" customHeight="1" s="302"/>
    <row r="1108" ht="18" customFormat="1" customHeight="1" s="302"/>
    <row r="1109" ht="18" customFormat="1" customHeight="1" s="302"/>
    <row r="1110" ht="18" customFormat="1" customHeight="1" s="302"/>
    <row r="1111" ht="18" customFormat="1" customHeight="1" s="302"/>
    <row r="1112" ht="18" customFormat="1" customHeight="1" s="302"/>
    <row r="1113" ht="18" customFormat="1" customHeight="1" s="302"/>
    <row r="1114" ht="18" customFormat="1" customHeight="1" s="302"/>
    <row r="1115" ht="18" customFormat="1" customHeight="1" s="302"/>
    <row r="1116" ht="18" customFormat="1" customHeight="1" s="302"/>
    <row r="1117" ht="18" customFormat="1" customHeight="1" s="302"/>
    <row r="1118" ht="18" customFormat="1" customHeight="1" s="302"/>
    <row r="1119" ht="18" customFormat="1" customHeight="1" s="302"/>
    <row r="1120" ht="18" customFormat="1" customHeight="1" s="302"/>
    <row r="1121" ht="18" customFormat="1" customHeight="1" s="302"/>
    <row r="1122" ht="18" customFormat="1" customHeight="1" s="302"/>
    <row r="1123" ht="18" customFormat="1" customHeight="1" s="302"/>
    <row r="1124" ht="18" customFormat="1" customHeight="1" s="302"/>
    <row r="1125" ht="18" customFormat="1" customHeight="1" s="302"/>
    <row r="1126" ht="18" customFormat="1" customHeight="1" s="302"/>
    <row r="1127" ht="18" customFormat="1" customHeight="1" s="302"/>
    <row r="1128" ht="18" customFormat="1" customHeight="1" s="302"/>
    <row r="1129" ht="18" customFormat="1" customHeight="1" s="302"/>
    <row r="1130" ht="18" customFormat="1" customHeight="1" s="302"/>
    <row r="1131" ht="18" customFormat="1" customHeight="1" s="302"/>
    <row r="1132" ht="18" customFormat="1" customHeight="1" s="302"/>
    <row r="1133" ht="18" customFormat="1" customHeight="1" s="302"/>
    <row r="1134" ht="18" customFormat="1" customHeight="1" s="302"/>
    <row r="1135" ht="18" customFormat="1" customHeight="1" s="302"/>
    <row r="1136" ht="18" customFormat="1" customHeight="1" s="302"/>
    <row r="1137" ht="18" customFormat="1" customHeight="1" s="302"/>
    <row r="1138" ht="18" customFormat="1" customHeight="1" s="302"/>
    <row r="1139" ht="18" customFormat="1" customHeight="1" s="302"/>
    <row r="1140" ht="18" customFormat="1" customHeight="1" s="302"/>
    <row r="1141" ht="18" customFormat="1" customHeight="1" s="302"/>
    <row r="1142" ht="18" customFormat="1" customHeight="1" s="302"/>
    <row r="1143" ht="18" customFormat="1" customHeight="1" s="302"/>
    <row r="1144" ht="18" customFormat="1" customHeight="1" s="302"/>
    <row r="1145" ht="18" customFormat="1" customHeight="1" s="302"/>
    <row r="1146" ht="18" customFormat="1" customHeight="1" s="302"/>
    <row r="1147" ht="18" customFormat="1" customHeight="1" s="302"/>
    <row r="1148" ht="18" customFormat="1" customHeight="1" s="302"/>
    <row r="1149" ht="18" customFormat="1" customHeight="1" s="302"/>
    <row r="1150" ht="18" customFormat="1" customHeight="1" s="302"/>
    <row r="1151" ht="18" customFormat="1" customHeight="1" s="302"/>
    <row r="1152" ht="18" customFormat="1" customHeight="1" s="302"/>
    <row r="1153" ht="18" customFormat="1" customHeight="1" s="302"/>
    <row r="1154" ht="18" customFormat="1" customHeight="1" s="302"/>
    <row r="1155" ht="18" customFormat="1" customHeight="1" s="302"/>
    <row r="1156" ht="18" customFormat="1" customHeight="1" s="302"/>
    <row r="1157" ht="18" customFormat="1" customHeight="1" s="302"/>
    <row r="1158" ht="18" customFormat="1" customHeight="1" s="302"/>
    <row r="1159" ht="18" customFormat="1" customHeight="1" s="302"/>
    <row r="1160" ht="18" customFormat="1" customHeight="1" s="302"/>
    <row r="1161" ht="18" customFormat="1" customHeight="1" s="302"/>
    <row r="1162" ht="18" customFormat="1" customHeight="1" s="302"/>
    <row r="1163" ht="18" customFormat="1" customHeight="1" s="302"/>
    <row r="1164" ht="18" customFormat="1" customHeight="1" s="302"/>
    <row r="1165" ht="18" customFormat="1" customHeight="1" s="302"/>
    <row r="1166" ht="18" customFormat="1" customHeight="1" s="302"/>
    <row r="1167" ht="18" customFormat="1" customHeight="1" s="302"/>
    <row r="1168" ht="18" customFormat="1" customHeight="1" s="302"/>
    <row r="1169" ht="18" customFormat="1" customHeight="1" s="302"/>
    <row r="1170" ht="18" customFormat="1" customHeight="1" s="302"/>
    <row r="1171" ht="18" customFormat="1" customHeight="1" s="302"/>
    <row r="1172" ht="18" customFormat="1" customHeight="1" s="302"/>
    <row r="1173" ht="18" customFormat="1" customHeight="1" s="302"/>
    <row r="1174" ht="18" customFormat="1" customHeight="1" s="302"/>
    <row r="1175" ht="18" customFormat="1" customHeight="1" s="302"/>
    <row r="1176" ht="18" customFormat="1" customHeight="1" s="302"/>
    <row r="1177" ht="18" customFormat="1" customHeight="1" s="302"/>
    <row r="1178" ht="18" customFormat="1" customHeight="1" s="302"/>
    <row r="1179" ht="18" customFormat="1" customHeight="1" s="302"/>
    <row r="1180" ht="18" customFormat="1" customHeight="1" s="302"/>
    <row r="1181" ht="18" customFormat="1" customHeight="1" s="302"/>
    <row r="1182" ht="18" customFormat="1" customHeight="1" s="302"/>
    <row r="1183" ht="18" customFormat="1" customHeight="1" s="302"/>
    <row r="1184" ht="18" customFormat="1" customHeight="1" s="302"/>
    <row r="1185" ht="18" customFormat="1" customHeight="1" s="302"/>
    <row r="1186" ht="18" customFormat="1" customHeight="1" s="302"/>
    <row r="1187" ht="18" customFormat="1" customHeight="1" s="302"/>
    <row r="1188" ht="18" customFormat="1" customHeight="1" s="302"/>
    <row r="1189" ht="18" customFormat="1" customHeight="1" s="302"/>
    <row r="1190" ht="18" customFormat="1" customHeight="1" s="302"/>
    <row r="1191" ht="18" customFormat="1" customHeight="1" s="302"/>
    <row r="1192" ht="18" customFormat="1" customHeight="1" s="302"/>
    <row r="1193" ht="18" customFormat="1" customHeight="1" s="302"/>
    <row r="1194" ht="18" customFormat="1" customHeight="1" s="302"/>
    <row r="1195" ht="18" customFormat="1" customHeight="1" s="302"/>
    <row r="1196" ht="18" customFormat="1" customHeight="1" s="302"/>
    <row r="1197" ht="18" customFormat="1" customHeight="1" s="302"/>
    <row r="1198" ht="18" customFormat="1" customHeight="1" s="302"/>
    <row r="1199" ht="18" customFormat="1" customHeight="1" s="302"/>
    <row r="1200" ht="18" customFormat="1" customHeight="1" s="302"/>
    <row r="1201" ht="18" customFormat="1" customHeight="1" s="302"/>
    <row r="1202" ht="18" customFormat="1" customHeight="1" s="302"/>
    <row r="1203" ht="18" customFormat="1" customHeight="1" s="302"/>
    <row r="1204" ht="18" customFormat="1" customHeight="1" s="302"/>
    <row r="1205" ht="18" customFormat="1" customHeight="1" s="302"/>
    <row r="1206" ht="18" customFormat="1" customHeight="1" s="302"/>
    <row r="1207" ht="18" customFormat="1" customHeight="1" s="302"/>
    <row r="1208" ht="18" customFormat="1" customHeight="1" s="302"/>
    <row r="1209" ht="18" customFormat="1" customHeight="1" s="302"/>
    <row r="1210" ht="18" customFormat="1" customHeight="1" s="302"/>
    <row r="1211" ht="18" customFormat="1" customHeight="1" s="302"/>
    <row r="1212" ht="18" customFormat="1" customHeight="1" s="302"/>
    <row r="1213" ht="18" customFormat="1" customHeight="1" s="302"/>
    <row r="1214" ht="18" customFormat="1" customHeight="1" s="302"/>
    <row r="1215" ht="18" customFormat="1" customHeight="1" s="302"/>
    <row r="1216" ht="18" customFormat="1" customHeight="1" s="302"/>
    <row r="1217" ht="18" customFormat="1" customHeight="1" s="302"/>
    <row r="1218" ht="18" customFormat="1" customHeight="1" s="302"/>
    <row r="1219" ht="18" customFormat="1" customHeight="1" s="302"/>
    <row r="1220" ht="18" customFormat="1" customHeight="1" s="302"/>
    <row r="1221" ht="18" customFormat="1" customHeight="1" s="302"/>
    <row r="1222" ht="18" customFormat="1" customHeight="1" s="302"/>
    <row r="1223" ht="18" customFormat="1" customHeight="1" s="302"/>
    <row r="1224" ht="18" customFormat="1" customHeight="1" s="302"/>
    <row r="1225" ht="18" customFormat="1" customHeight="1" s="302"/>
    <row r="1226" ht="18" customFormat="1" customHeight="1" s="302"/>
    <row r="1227" ht="18" customFormat="1" customHeight="1" s="302"/>
    <row r="1228" ht="18" customFormat="1" customHeight="1" s="302"/>
    <row r="1229" ht="18" customFormat="1" customHeight="1" s="302"/>
    <row r="1230" ht="18" customFormat="1" customHeight="1" s="302"/>
    <row r="1231" ht="18" customFormat="1" customHeight="1" s="302"/>
    <row r="1232" ht="18" customFormat="1" customHeight="1" s="302"/>
    <row r="1233" ht="18" customFormat="1" customHeight="1" s="302"/>
    <row r="1234" ht="18" customFormat="1" customHeight="1" s="302"/>
    <row r="1235" ht="18" customFormat="1" customHeight="1" s="302"/>
    <row r="1236" ht="18" customFormat="1" customHeight="1" s="302"/>
    <row r="1237" ht="18" customFormat="1" customHeight="1" s="302"/>
    <row r="1238" ht="18" customFormat="1" customHeight="1" s="302"/>
    <row r="1239" ht="18" customFormat="1" customHeight="1" s="302"/>
    <row r="1240" ht="18" customFormat="1" customHeight="1" s="302"/>
    <row r="1241" ht="18" customFormat="1" customHeight="1" s="302"/>
    <row r="1242" ht="18" customFormat="1" customHeight="1" s="302"/>
    <row r="1243" ht="18" customFormat="1" customHeight="1" s="302"/>
    <row r="1244" ht="18" customFormat="1" customHeight="1" s="302"/>
    <row r="1245" ht="18" customFormat="1" customHeight="1" s="302"/>
    <row r="1246" ht="18" customFormat="1" customHeight="1" s="302"/>
    <row r="1247" ht="18" customFormat="1" customHeight="1" s="302"/>
    <row r="1248" ht="18" customFormat="1" customHeight="1" s="302"/>
    <row r="1249" ht="18" customFormat="1" customHeight="1" s="302"/>
    <row r="1250" ht="18" customFormat="1" customHeight="1" s="302"/>
    <row r="1251" ht="18" customFormat="1" customHeight="1" s="302"/>
    <row r="1252" ht="18" customFormat="1" customHeight="1" s="302"/>
    <row r="1253" ht="18" customFormat="1" customHeight="1" s="302"/>
    <row r="1254" ht="18" customFormat="1" customHeight="1" s="302"/>
    <row r="1255" ht="18" customFormat="1" customHeight="1" s="302"/>
    <row r="1256" ht="18" customFormat="1" customHeight="1" s="302"/>
    <row r="1257" ht="18" customFormat="1" customHeight="1" s="302"/>
    <row r="1258" ht="18" customFormat="1" customHeight="1" s="302"/>
    <row r="1259" ht="18" customFormat="1" customHeight="1" s="302"/>
    <row r="1260" ht="18" customFormat="1" customHeight="1" s="302"/>
    <row r="1261" ht="18" customFormat="1" customHeight="1" s="302"/>
    <row r="1262" ht="18" customFormat="1" customHeight="1" s="302"/>
    <row r="1263" ht="18" customFormat="1" customHeight="1" s="302"/>
    <row r="1264" ht="18" customFormat="1" customHeight="1" s="302"/>
    <row r="1265" ht="18" customFormat="1" customHeight="1" s="302"/>
    <row r="1266" ht="18" customFormat="1" customHeight="1" s="302"/>
    <row r="1267" ht="18" customFormat="1" customHeight="1" s="302"/>
    <row r="1268" ht="18" customFormat="1" customHeight="1" s="302"/>
    <row r="1269" ht="18" customFormat="1" customHeight="1" s="302"/>
    <row r="1270" ht="18" customFormat="1" customHeight="1" s="302"/>
    <row r="1271" ht="18" customFormat="1" customHeight="1" s="302"/>
    <row r="1048576" ht="18" customHeight="1" s="235"/>
  </sheetData>
  <autoFilter ref="A5:Y274"/>
  <mergeCells count="36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X4:X5"/>
    <mergeCell ref="Y4:Y5"/>
    <mergeCell ref="Z4:Z5"/>
    <mergeCell ref="AA4:AB4"/>
    <mergeCell ref="AC4:AC5"/>
    <mergeCell ref="AD4:AE4"/>
    <mergeCell ref="AF4:AF5"/>
    <mergeCell ref="AG4:AG5"/>
    <mergeCell ref="AH4:AM4"/>
    <mergeCell ref="AN4:AN5"/>
    <mergeCell ref="AO4:AT4"/>
    <mergeCell ref="AU4:AU5"/>
    <mergeCell ref="AV4:AV5"/>
    <mergeCell ref="AW4:AW5"/>
    <mergeCell ref="AX4:AX5"/>
    <mergeCell ref="AY4:AY5"/>
    <mergeCell ref="M276:N276"/>
  </mergeCells>
  <conditionalFormatting sqref="P277 N278:P300 N302:P313 M301:O301 N6:P276">
    <cfRule type="cellIs" rank="0" priority="2" equalAverage="0" operator="equal" aboveAverage="0" dxfId="9" text="" percent="0" bottom="0">
      <formula>5</formula>
    </cfRule>
  </conditionalFormatting>
  <conditionalFormatting sqref="N6:P273">
    <cfRule type="cellIs" rank="0" priority="3" equalAverage="0" operator="equal" aboveAverage="0" dxfId="10" text="" percent="0" bottom="0">
      <formula>"NE"</formula>
    </cfRule>
    <cfRule type="cellIs" rank="0" priority="4" equalAverage="0" operator="equal" aboveAverage="0" dxfId="11" text="" percent="0" bottom="0">
      <formula>2</formula>
    </cfRule>
    <cfRule type="cellIs" rank="0" priority="5" equalAverage="0" operator="equal" aboveAverage="0" dxfId="12" text="" percent="0" bottom="0">
      <formula>3</formula>
    </cfRule>
  </conditionalFormatting>
  <dataValidations count="1">
    <dataValidation sqref="N6:P273" showErrorMessage="1" showDropDown="0" showInputMessage="1" allowBlank="1" type="list" errorStyle="stop" operator="between">
      <formula1>$U$298:$U$304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portrait" paperSize="9" scale="100" fitToHeight="0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53"/>
  <sheetViews>
    <sheetView showFormulas="0" showGridLines="0" showRowColHeaders="1" showZeros="1" rightToLeft="0" tabSelected="0" showOutlineSymbols="1" defaultGridColor="1" view="normal" topLeftCell="A11" colorId="64" zoomScale="100" zoomScaleNormal="100" zoomScalePageLayoutView="100" workbookViewId="0">
      <selection pane="topLeft" activeCell="D24" activeCellId="0" sqref="D24"/>
    </sheetView>
  </sheetViews>
  <sheetFormatPr baseColWidth="8" defaultColWidth="10.6796875" defaultRowHeight="15" zeroHeight="0" outlineLevelRow="0"/>
  <cols>
    <col width="11.85" customWidth="1" style="303" min="1" max="3"/>
    <col width="26.42" customWidth="1" style="303" min="4" max="4"/>
    <col width="11.85" customWidth="1" style="303" min="5" max="5"/>
    <col width="15.57" customWidth="1" style="303" min="6" max="6"/>
  </cols>
  <sheetData>
    <row r="1" ht="21.75" customHeight="1" s="235">
      <c r="A1" s="304" t="n"/>
      <c r="B1" s="304" t="n"/>
      <c r="C1" s="304" t="n"/>
      <c r="D1" s="304" t="n"/>
      <c r="E1" s="304" t="n"/>
      <c r="F1" s="304" t="n"/>
      <c r="G1" s="304" t="n"/>
    </row>
    <row r="2" ht="21.75" customHeight="1" s="235">
      <c r="A2" s="304" t="n"/>
      <c r="B2" s="304" t="n"/>
      <c r="C2" s="304" t="n"/>
      <c r="D2" s="304" t="n"/>
      <c r="E2" s="304" t="n"/>
      <c r="F2" s="304" t="n"/>
      <c r="G2" s="304" t="n"/>
    </row>
    <row r="3" ht="21.75" customHeight="1" s="235">
      <c r="A3" s="304" t="n"/>
      <c r="B3" s="305" t="inlineStr">
        <is>
          <t>Num Int.</t>
        </is>
      </c>
      <c r="C3" s="305" t="inlineStr">
        <is>
          <t>Num Carnet</t>
        </is>
      </c>
      <c r="D3" s="305" t="inlineStr">
        <is>
          <t>Nombre y Apellidos</t>
        </is>
      </c>
      <c r="E3" s="305" t="inlineStr">
        <is>
          <t>Deveng</t>
        </is>
      </c>
      <c r="F3" s="304" t="inlineStr">
        <is>
          <t>VACACIONES</t>
        </is>
      </c>
      <c r="G3" s="305" t="inlineStr">
        <is>
          <t>TOTAL</t>
        </is>
      </c>
    </row>
    <row r="4" ht="21.75" customHeight="1" s="235">
      <c r="A4" s="304" t="n">
        <v>1</v>
      </c>
      <c r="B4" s="306" t="inlineStr">
        <is>
          <t>0030</t>
        </is>
      </c>
      <c r="C4" s="306" t="inlineStr">
        <is>
          <t>65012826774</t>
        </is>
      </c>
      <c r="D4" s="306" t="inlineStr">
        <is>
          <t>MARITZA  MOYA  CUELLAR</t>
        </is>
      </c>
      <c r="E4" s="307" t="n">
        <v>6697.27</v>
      </c>
      <c r="F4" s="304" t="n"/>
      <c r="G4" s="304">
        <f>+E4+F4</f>
        <v/>
      </c>
    </row>
    <row r="5" ht="21.75" customHeight="1" s="235">
      <c r="A5" s="304" t="n">
        <v>3</v>
      </c>
      <c r="B5" s="306" t="inlineStr">
        <is>
          <t>0082</t>
        </is>
      </c>
      <c r="C5" s="306" t="inlineStr">
        <is>
          <t>63121215640</t>
        </is>
      </c>
      <c r="D5" s="306" t="inlineStr">
        <is>
          <t>ARTURO EVASIO  SÁNCHEZ   MARTÍNEZ</t>
        </is>
      </c>
      <c r="E5" s="307" t="n">
        <v>8832.629999999999</v>
      </c>
      <c r="F5" s="304" t="n"/>
      <c r="G5" s="304">
        <f>+E5+F5</f>
        <v/>
      </c>
    </row>
    <row r="6" ht="21.75" customHeight="1" s="235">
      <c r="A6" s="304" t="n">
        <v>5</v>
      </c>
      <c r="B6" s="306" t="inlineStr">
        <is>
          <t>0309</t>
        </is>
      </c>
      <c r="C6" s="306" t="inlineStr">
        <is>
          <t>83070627289</t>
        </is>
      </c>
      <c r="D6" s="306" t="inlineStr">
        <is>
          <t>ERIK LÁZARO  PRENDES  LAGO</t>
        </is>
      </c>
      <c r="E6" s="307" t="n">
        <v>6697.27</v>
      </c>
      <c r="F6" s="304" t="n"/>
      <c r="G6" s="304">
        <f>+E6+F6</f>
        <v/>
      </c>
    </row>
    <row r="7" ht="21.75" customHeight="1" s="235">
      <c r="A7" s="304" t="n">
        <v>7</v>
      </c>
      <c r="B7" s="306" t="inlineStr">
        <is>
          <t>03177</t>
        </is>
      </c>
      <c r="C7" s="306" t="inlineStr">
        <is>
          <t>73082511608</t>
        </is>
      </c>
      <c r="D7" s="306" t="inlineStr">
        <is>
          <t>ALEXANDER  CARDOSA  SALAZAR</t>
        </is>
      </c>
      <c r="E7" s="307" t="n">
        <v>6697.27</v>
      </c>
      <c r="F7" s="304" t="n"/>
      <c r="G7" s="304">
        <f>+E7+F7</f>
        <v/>
      </c>
    </row>
    <row r="8" ht="21.75" customHeight="1" s="235">
      <c r="A8" s="304" t="n">
        <v>9</v>
      </c>
      <c r="B8" s="306" t="inlineStr">
        <is>
          <t>03193</t>
        </is>
      </c>
      <c r="C8" s="306" t="inlineStr">
        <is>
          <t>90101929064</t>
        </is>
      </c>
      <c r="D8" s="306" t="inlineStr">
        <is>
          <t>NOANGEL LUIS  ALVAREZ  LEON</t>
        </is>
      </c>
      <c r="E8" s="307" t="n">
        <v>6697.27</v>
      </c>
      <c r="F8" s="304" t="n"/>
      <c r="G8" s="304">
        <f>+E8+F8</f>
        <v/>
      </c>
    </row>
    <row r="9" ht="21.75" customHeight="1" s="235">
      <c r="A9" s="304" t="n">
        <v>11</v>
      </c>
      <c r="B9" s="306" t="inlineStr">
        <is>
          <t>0363</t>
        </is>
      </c>
      <c r="C9" s="306" t="inlineStr">
        <is>
          <t>81102406997</t>
        </is>
      </c>
      <c r="D9" s="306" t="inlineStr">
        <is>
          <t>DILENIA  HIDALGO  SUÁREZ</t>
        </is>
      </c>
      <c r="E9" s="307" t="n">
        <v>4495.28</v>
      </c>
      <c r="F9" s="304">
        <f>VLOOKUP(B9,'[1]VACACIONES 1'!$A$3:$D$56,4,FALSE())</f>
        <v/>
      </c>
      <c r="G9" s="304">
        <f>+E9+F9</f>
        <v/>
      </c>
    </row>
    <row r="10" ht="21.75" customHeight="1" s="235">
      <c r="A10" s="304" t="n">
        <v>13</v>
      </c>
      <c r="B10" s="306" t="inlineStr">
        <is>
          <t>0365</t>
        </is>
      </c>
      <c r="C10" s="306" t="inlineStr">
        <is>
          <t>92082440121</t>
        </is>
      </c>
      <c r="D10" s="306" t="inlineStr">
        <is>
          <t>ONEDIS  BASULTO  HERNÁNDEZ</t>
        </is>
      </c>
      <c r="E10" s="307" t="n">
        <v>8444.389999999999</v>
      </c>
      <c r="F10" s="304" t="n"/>
      <c r="G10" s="304">
        <f>+E10+F10</f>
        <v/>
      </c>
    </row>
    <row r="11" ht="21.75" customHeight="1" s="235">
      <c r="A11" s="304" t="n">
        <v>15</v>
      </c>
      <c r="B11" s="306" t="inlineStr">
        <is>
          <t>0013</t>
        </is>
      </c>
      <c r="C11" s="306" t="inlineStr">
        <is>
          <t>68092903503</t>
        </is>
      </c>
      <c r="D11" s="306" t="inlineStr">
        <is>
          <t>MIGUEL  VALLE   ÁLVAREZ</t>
        </is>
      </c>
      <c r="E11" s="307" t="n">
        <v>3959.48</v>
      </c>
      <c r="F11" s="304" t="n"/>
      <c r="G11" s="304">
        <f>+E11+F11</f>
        <v/>
      </c>
    </row>
    <row r="12" ht="21.75" customHeight="1" s="235">
      <c r="A12" s="304" t="n">
        <v>17</v>
      </c>
      <c r="B12" s="306" t="inlineStr">
        <is>
          <t>0015</t>
        </is>
      </c>
      <c r="C12" s="306" t="inlineStr">
        <is>
          <t>71061529583</t>
        </is>
      </c>
      <c r="D12" s="306" t="inlineStr">
        <is>
          <t>ROBERTO  SUÁREZ   ANTÚNEZ</t>
        </is>
      </c>
      <c r="E12" s="307" t="n">
        <v>4405.03</v>
      </c>
      <c r="F12" s="304">
        <f>VLOOKUP(B12,'[1]VACACIONES 1'!$A$3:$D$56,4,FALSE())</f>
        <v/>
      </c>
      <c r="G12" s="304">
        <f>+E12+F12</f>
        <v/>
      </c>
    </row>
    <row r="13" ht="21.75" customHeight="1" s="235">
      <c r="A13" s="304" t="n">
        <v>19</v>
      </c>
      <c r="B13" s="306" t="inlineStr">
        <is>
          <t>03120</t>
        </is>
      </c>
      <c r="C13" s="306" t="inlineStr">
        <is>
          <t>68040704042</t>
        </is>
      </c>
      <c r="D13" s="306" t="inlineStr">
        <is>
          <t>ROLANDO   GONZALEZ  PADRO</t>
        </is>
      </c>
      <c r="E13" s="307" t="n">
        <v>4430.76</v>
      </c>
      <c r="F13" s="304" t="n"/>
      <c r="G13" s="304">
        <f>+E13+F13</f>
        <v/>
      </c>
    </row>
    <row r="14" ht="21.75" customHeight="1" s="235">
      <c r="A14" s="304" t="n">
        <v>21</v>
      </c>
      <c r="B14" s="306" t="inlineStr">
        <is>
          <t>03127</t>
        </is>
      </c>
      <c r="C14" s="306" t="inlineStr">
        <is>
          <t>84020107709</t>
        </is>
      </c>
      <c r="D14" s="306" t="inlineStr">
        <is>
          <t>HECTOR DANIEL  MENDOZA  VAZQUEZ</t>
        </is>
      </c>
      <c r="E14" s="307" t="n">
        <v>2424.27</v>
      </c>
      <c r="F14" s="304" t="n"/>
      <c r="G14" s="304">
        <f>+E14+F14</f>
        <v/>
      </c>
    </row>
    <row r="15" ht="21.75" customHeight="1" s="235">
      <c r="A15" s="304" t="n">
        <v>23</v>
      </c>
      <c r="B15" s="306" t="inlineStr">
        <is>
          <t>03179</t>
        </is>
      </c>
      <c r="C15" s="306" t="inlineStr">
        <is>
          <t>92101929363</t>
        </is>
      </c>
      <c r="D15" s="306" t="inlineStr">
        <is>
          <t>ALEXANDER  ROQUE  RODRIGUEZ</t>
        </is>
      </c>
      <c r="E15" s="307" t="n">
        <v>4369.96</v>
      </c>
      <c r="F15" s="304" t="n"/>
      <c r="G15" s="304">
        <f>+E15+F15</f>
        <v/>
      </c>
    </row>
    <row r="16" ht="21.75" customHeight="1" s="235">
      <c r="A16" s="304" t="n">
        <v>25</v>
      </c>
      <c r="B16" s="306" t="inlineStr">
        <is>
          <t>03180</t>
        </is>
      </c>
      <c r="C16" s="306" t="inlineStr">
        <is>
          <t>73031509886</t>
        </is>
      </c>
      <c r="D16" s="306" t="inlineStr">
        <is>
          <t>YOJAN  NARDO  PEDROSO</t>
        </is>
      </c>
      <c r="E16" s="307" t="n">
        <v>4790.05</v>
      </c>
      <c r="F16" s="304" t="n"/>
      <c r="G16" s="304">
        <f>+E16+F16</f>
        <v/>
      </c>
    </row>
    <row r="17" ht="21.75" customHeight="1" s="235">
      <c r="A17" s="304" t="n">
        <v>27</v>
      </c>
      <c r="B17" s="306" t="inlineStr">
        <is>
          <t>03182</t>
        </is>
      </c>
      <c r="C17" s="306" t="inlineStr">
        <is>
          <t>65090630602</t>
        </is>
      </c>
      <c r="D17" s="306" t="inlineStr">
        <is>
          <t>EDUARDO EUGENIO  RIOS  FERNANDEZ</t>
        </is>
      </c>
      <c r="E17" s="307" t="n">
        <v>4402.47</v>
      </c>
      <c r="F17" s="304" t="n"/>
      <c r="G17" s="304">
        <f>+E17+F17</f>
        <v/>
      </c>
    </row>
    <row r="18" ht="21.75" customHeight="1" s="235">
      <c r="A18" s="304" t="n">
        <v>29</v>
      </c>
      <c r="B18" s="306" t="inlineStr">
        <is>
          <t>03198</t>
        </is>
      </c>
      <c r="C18" s="306" t="inlineStr">
        <is>
          <t>71042801861</t>
        </is>
      </c>
      <c r="D18" s="306" t="inlineStr">
        <is>
          <t>LUIS ENRIQUE  CARRERAS  AROZARENA</t>
        </is>
      </c>
      <c r="E18" s="307" t="n">
        <v>3766.75</v>
      </c>
      <c r="F18" s="304" t="n"/>
      <c r="G18" s="304">
        <f>+E18+F18</f>
        <v/>
      </c>
    </row>
    <row r="19" ht="21.75" customHeight="1" s="235">
      <c r="A19" s="304" t="n">
        <v>31</v>
      </c>
      <c r="B19" s="306" t="inlineStr">
        <is>
          <t>0378</t>
        </is>
      </c>
      <c r="C19" s="306" t="inlineStr">
        <is>
          <t>74103102985</t>
        </is>
      </c>
      <c r="D19" s="306" t="inlineStr">
        <is>
          <t>JUAN ALEXANDER   ALBUQUERQUE  HERRERA</t>
        </is>
      </c>
      <c r="E19" s="307" t="n">
        <v>5726.65</v>
      </c>
      <c r="F19" s="304">
        <f>VLOOKUP(B19,'[1]VACACIONES 1'!$A$3:$D$56,4,FALSE())</f>
        <v/>
      </c>
      <c r="G19" s="304">
        <f>+E19+F19</f>
        <v/>
      </c>
    </row>
    <row r="20" ht="21.75" customHeight="1" s="235">
      <c r="A20" s="304" t="n">
        <v>33</v>
      </c>
      <c r="B20" s="306" t="inlineStr">
        <is>
          <t>0387</t>
        </is>
      </c>
      <c r="C20" s="306" t="inlineStr">
        <is>
          <t>63081402387</t>
        </is>
      </c>
      <c r="D20" s="306" t="inlineStr">
        <is>
          <t>GERARDO   FERNÁNDEZ  BORROTO</t>
        </is>
      </c>
      <c r="E20" s="307" t="n">
        <v>4369.96</v>
      </c>
      <c r="F20" s="304" t="n"/>
      <c r="G20" s="304">
        <f>+E20+F20</f>
        <v/>
      </c>
    </row>
    <row r="21" ht="21.75" customHeight="1" s="235">
      <c r="A21" s="304" t="n">
        <v>35</v>
      </c>
      <c r="B21" s="306" t="inlineStr">
        <is>
          <t>0402</t>
        </is>
      </c>
      <c r="C21" s="306" t="inlineStr">
        <is>
          <t>92110530422</t>
        </is>
      </c>
      <c r="D21" s="306" t="inlineStr">
        <is>
          <t xml:space="preserve">DAYLON   QUESADA   HECHAVARRÍA </t>
        </is>
      </c>
      <c r="E21" s="307" t="n">
        <v>4790.05</v>
      </c>
      <c r="F21" s="304">
        <f>VLOOKUP(B21,'[1]VACACIONES 1'!$A$3:$D$56,4,FALSE())</f>
        <v/>
      </c>
      <c r="G21" s="304">
        <f>+E21+F21</f>
        <v/>
      </c>
    </row>
    <row r="22" ht="21.75" customHeight="1" s="235">
      <c r="A22" s="304" t="n">
        <v>43</v>
      </c>
      <c r="B22" s="306" t="inlineStr">
        <is>
          <t>0087</t>
        </is>
      </c>
      <c r="C22" s="306" t="inlineStr">
        <is>
          <t>71110614360</t>
        </is>
      </c>
      <c r="D22" s="306" t="inlineStr">
        <is>
          <t>YEAN MARC  MORENO   CABRERA</t>
        </is>
      </c>
      <c r="E22" s="307" t="n">
        <v>6697.27</v>
      </c>
      <c r="F22" s="304" t="n"/>
      <c r="G22" s="304">
        <f>+E22+F22</f>
        <v/>
      </c>
    </row>
    <row r="23" ht="21.75" customHeight="1" s="235">
      <c r="A23" s="304" t="n">
        <v>45</v>
      </c>
      <c r="B23" s="306" t="inlineStr">
        <is>
          <t>0151</t>
        </is>
      </c>
      <c r="C23" s="306" t="inlineStr">
        <is>
          <t>77020406607</t>
        </is>
      </c>
      <c r="D23" s="306" t="inlineStr">
        <is>
          <t>ISRAEL  MORA   BELTRÁN</t>
        </is>
      </c>
      <c r="E23" s="307" t="n">
        <v>6697.27</v>
      </c>
      <c r="F23" s="304" t="n"/>
      <c r="G23" s="304">
        <f>+E23+F23</f>
        <v/>
      </c>
    </row>
    <row r="24" ht="21.75" customHeight="1" s="235">
      <c r="A24" s="304" t="n">
        <v>47</v>
      </c>
      <c r="B24" s="306" t="inlineStr">
        <is>
          <t>0264</t>
        </is>
      </c>
      <c r="C24" s="306" t="inlineStr">
        <is>
          <t>64092000765</t>
        </is>
      </c>
      <c r="D24" s="306" t="inlineStr">
        <is>
          <t>RAMÓN  OQUENDO   FADRAGA</t>
        </is>
      </c>
      <c r="E24" s="307" t="n">
        <v>8444.389999999999</v>
      </c>
      <c r="F24" s="304" t="n"/>
      <c r="G24" s="304">
        <f>+E24+F24</f>
        <v/>
      </c>
    </row>
    <row r="25" ht="21.75" customHeight="1" s="235">
      <c r="A25" s="304" t="n">
        <v>49</v>
      </c>
      <c r="B25" s="306" t="inlineStr">
        <is>
          <t>03134</t>
        </is>
      </c>
      <c r="C25" s="306" t="inlineStr">
        <is>
          <t>60052015562</t>
        </is>
      </c>
      <c r="D25" s="306" t="inlineStr">
        <is>
          <t>ALFREDO VAGNER  PEÑA  SILVA</t>
        </is>
      </c>
      <c r="E25" s="307" t="n">
        <v>6697.27</v>
      </c>
      <c r="F25" s="304" t="n"/>
      <c r="G25" s="304">
        <f>+E25+F25</f>
        <v/>
      </c>
    </row>
    <row r="26" ht="21.75" customHeight="1" s="235">
      <c r="A26" s="304" t="n">
        <v>51</v>
      </c>
      <c r="B26" s="306" t="inlineStr">
        <is>
          <t>0338</t>
        </is>
      </c>
      <c r="C26" s="306" t="inlineStr">
        <is>
          <t>65081300101</t>
        </is>
      </c>
      <c r="D26" s="306" t="inlineStr">
        <is>
          <t>JUAN CARLOS  YAMACHO  SILVA</t>
        </is>
      </c>
      <c r="E26" s="307" t="n">
        <v>3388.88</v>
      </c>
      <c r="F26" s="304" t="n"/>
      <c r="G26" s="304">
        <f>+E26+F26</f>
        <v/>
      </c>
    </row>
    <row r="27" ht="21.75" customHeight="1" s="235">
      <c r="A27" s="304" t="n">
        <v>59</v>
      </c>
      <c r="B27" s="306" t="inlineStr">
        <is>
          <t>0038</t>
        </is>
      </c>
      <c r="C27" s="306" t="inlineStr">
        <is>
          <t>98011606643</t>
        </is>
      </c>
      <c r="D27" s="306" t="inlineStr">
        <is>
          <t>ANGEL DANIEL  PASCUAL   VALDÉS</t>
        </is>
      </c>
      <c r="E27" s="307" t="n">
        <v>6250.5</v>
      </c>
      <c r="F27" s="304" t="n"/>
      <c r="G27" s="304">
        <f>+E27+F27</f>
        <v/>
      </c>
    </row>
    <row r="28" ht="21.75" customHeight="1" s="235">
      <c r="A28" s="304" t="n">
        <v>61</v>
      </c>
      <c r="B28" s="306" t="inlineStr">
        <is>
          <t>0086</t>
        </is>
      </c>
      <c r="C28" s="306" t="inlineStr">
        <is>
          <t>68070316984</t>
        </is>
      </c>
      <c r="D28" s="306" t="inlineStr">
        <is>
          <t>ALEJANDRO  BATISTA   CRUZ</t>
        </is>
      </c>
      <c r="E28" s="307" t="n">
        <v>6740.82</v>
      </c>
      <c r="F28" s="304" t="n"/>
      <c r="G28" s="304">
        <f>+E28+F28</f>
        <v/>
      </c>
    </row>
    <row r="29" ht="21.75" customHeight="1" s="235">
      <c r="A29" s="304" t="n">
        <v>63</v>
      </c>
      <c r="B29" s="306" t="inlineStr">
        <is>
          <t>03100</t>
        </is>
      </c>
      <c r="C29" s="306" t="inlineStr">
        <is>
          <t>01060566285</t>
        </is>
      </c>
      <c r="D29" s="306" t="inlineStr">
        <is>
          <t>DANIEL ALEJANDRO  JIMENEZ  BETANCOURT</t>
        </is>
      </c>
      <c r="E29" s="307" t="n">
        <v>4420.53</v>
      </c>
      <c r="F29" s="304" t="n"/>
      <c r="G29" s="304">
        <f>+E29+F29</f>
        <v/>
      </c>
    </row>
    <row r="30" ht="21.75" customHeight="1" s="235">
      <c r="A30" s="304" t="n">
        <v>65</v>
      </c>
      <c r="B30" s="306" t="inlineStr">
        <is>
          <t>03139</t>
        </is>
      </c>
      <c r="C30" s="306" t="inlineStr">
        <is>
          <t>90031247962</t>
        </is>
      </c>
      <c r="D30" s="306" t="inlineStr">
        <is>
          <t>ALDO   OLIVEROS   CRUZ</t>
        </is>
      </c>
      <c r="E30" s="307" t="n">
        <v>10213.11</v>
      </c>
      <c r="F30" s="304" t="n"/>
      <c r="G30" s="304">
        <f>+E30+F30</f>
        <v/>
      </c>
    </row>
    <row r="31" ht="21.75" customHeight="1" s="235">
      <c r="A31" s="304" t="n">
        <v>67</v>
      </c>
      <c r="B31" s="306" t="inlineStr">
        <is>
          <t>03151</t>
        </is>
      </c>
      <c r="C31" s="306" t="inlineStr">
        <is>
          <t>87010910026</t>
        </is>
      </c>
      <c r="D31" s="306" t="inlineStr">
        <is>
          <t>IVAN   CRUZ  GARCIA</t>
        </is>
      </c>
      <c r="E31" s="307" t="n">
        <v>5052.03</v>
      </c>
      <c r="F31" s="304" t="n"/>
      <c r="G31" s="304">
        <f>+E31+F31</f>
        <v/>
      </c>
    </row>
    <row r="32" ht="21.75" customHeight="1" s="235">
      <c r="A32" s="304" t="n">
        <v>69</v>
      </c>
      <c r="B32" s="306" t="inlineStr">
        <is>
          <t>03157</t>
        </is>
      </c>
      <c r="C32" s="306" t="inlineStr">
        <is>
          <t>75082302968</t>
        </is>
      </c>
      <c r="D32" s="306" t="inlineStr">
        <is>
          <t>EDDY  RODRIGUEZ  RODRIGUEZ</t>
        </is>
      </c>
      <c r="E32" s="307" t="n">
        <v>7526.23</v>
      </c>
      <c r="F32" s="304" t="n"/>
      <c r="G32" s="304">
        <f>+E32+F32</f>
        <v/>
      </c>
    </row>
    <row r="33" ht="21.75" customHeight="1" s="235">
      <c r="A33" s="304" t="n">
        <v>71</v>
      </c>
      <c r="B33" s="306" t="inlineStr">
        <is>
          <t>03188</t>
        </is>
      </c>
      <c r="C33" s="306" t="inlineStr">
        <is>
          <t>97030408102</t>
        </is>
      </c>
      <c r="D33" s="306" t="inlineStr">
        <is>
          <t>ISAEL  CALDERON  MORA</t>
        </is>
      </c>
      <c r="E33" s="307" t="n">
        <v>7615.93</v>
      </c>
      <c r="F33" s="304" t="n"/>
      <c r="G33" s="304">
        <f>+E33+F33</f>
        <v/>
      </c>
    </row>
    <row r="34" ht="21.75" customHeight="1" s="235">
      <c r="A34" s="304" t="n">
        <v>73</v>
      </c>
      <c r="B34" s="306" t="inlineStr">
        <is>
          <t>0321</t>
        </is>
      </c>
      <c r="C34" s="306" t="inlineStr">
        <is>
          <t>01111266627</t>
        </is>
      </c>
      <c r="D34" s="306" t="inlineStr">
        <is>
          <t>EDDY  RODRÍGUEZ  CARBALLEDO</t>
        </is>
      </c>
      <c r="E34" s="307" t="n">
        <v>19459.84</v>
      </c>
      <c r="F34" s="304" t="n"/>
      <c r="G34" s="304">
        <f>+E34+F34</f>
        <v/>
      </c>
    </row>
    <row r="35" ht="21.75" customHeight="1" s="235">
      <c r="A35" s="304" t="n">
        <v>81</v>
      </c>
      <c r="B35" s="306" t="inlineStr">
        <is>
          <t>0005</t>
        </is>
      </c>
      <c r="C35" s="306" t="inlineStr">
        <is>
          <t>59081110669</t>
        </is>
      </c>
      <c r="D35" s="306" t="inlineStr">
        <is>
          <t>IBRAHIN  FERRER   DE LA ROSA</t>
        </is>
      </c>
      <c r="E35" s="307" t="n">
        <v>0</v>
      </c>
      <c r="F35" s="304" t="n"/>
      <c r="G35" s="304">
        <f>+E35+F35</f>
        <v/>
      </c>
    </row>
    <row r="36" ht="21.75" customHeight="1" s="235">
      <c r="A36" s="304" t="n">
        <v>83</v>
      </c>
      <c r="B36" s="306" t="inlineStr">
        <is>
          <t>0252</t>
        </is>
      </c>
      <c r="C36" s="306" t="inlineStr">
        <is>
          <t>50061609841</t>
        </is>
      </c>
      <c r="D36" s="306" t="inlineStr">
        <is>
          <t>FRANCISCO  JIMÉNEZ   FÚ</t>
        </is>
      </c>
      <c r="E36" s="307" t="n">
        <v>4369.96</v>
      </c>
      <c r="F36" s="304" t="n"/>
      <c r="G36" s="304">
        <f>+E36+F36</f>
        <v/>
      </c>
    </row>
    <row r="37" ht="21.75" customHeight="1" s="235">
      <c r="A37" s="304" t="n">
        <v>85</v>
      </c>
      <c r="B37" s="306" t="inlineStr">
        <is>
          <t>0291</t>
        </is>
      </c>
      <c r="C37" s="306" t="inlineStr">
        <is>
          <t>76112702407</t>
        </is>
      </c>
      <c r="D37" s="306" t="inlineStr">
        <is>
          <t>WILLIAN  RODRÍGUEZ  VELIZ</t>
        </is>
      </c>
      <c r="E37" s="307" t="n">
        <v>3393.84</v>
      </c>
      <c r="F37" s="304" t="n"/>
      <c r="G37" s="304">
        <f>+E37+F37</f>
        <v/>
      </c>
    </row>
    <row r="38" ht="21.75" customHeight="1" s="235">
      <c r="A38" s="304" t="n">
        <v>87</v>
      </c>
      <c r="B38" s="306" t="inlineStr">
        <is>
          <t>03202</t>
        </is>
      </c>
      <c r="C38" s="306" t="inlineStr">
        <is>
          <t>85051807420</t>
        </is>
      </c>
      <c r="D38" s="306" t="inlineStr">
        <is>
          <t>DARIEN  DELGADO  LIMA</t>
        </is>
      </c>
      <c r="E38" s="307" t="n">
        <v>565.64</v>
      </c>
      <c r="F38" s="304" t="n"/>
      <c r="G38" s="304">
        <f>+E38+F38</f>
        <v/>
      </c>
    </row>
    <row r="39" ht="21.75" customHeight="1" s="235">
      <c r="A39" s="304" t="n">
        <v>89</v>
      </c>
      <c r="B39" s="306" t="inlineStr">
        <is>
          <t>0349</t>
        </is>
      </c>
      <c r="C39" s="306" t="inlineStr">
        <is>
          <t>50062408808</t>
        </is>
      </c>
      <c r="D39" s="306" t="inlineStr">
        <is>
          <t>JUAN  DE LEÓN   CARMENATY</t>
        </is>
      </c>
      <c r="E39" s="307" t="n">
        <v>4525.12</v>
      </c>
      <c r="F39" s="304">
        <f>VLOOKUP(B39,'[1]VACACIONES 1'!$A$3:$D$56,4,FALSE())</f>
        <v/>
      </c>
      <c r="G39" s="304">
        <f>+E39+F39</f>
        <v/>
      </c>
    </row>
    <row r="40" ht="21.75" customHeight="1" s="235">
      <c r="A40" s="304" t="n">
        <v>97</v>
      </c>
      <c r="B40" s="306" t="inlineStr">
        <is>
          <t>0014</t>
        </is>
      </c>
      <c r="C40" s="306" t="inlineStr">
        <is>
          <t>69062900029</t>
        </is>
      </c>
      <c r="D40" s="306" t="inlineStr">
        <is>
          <t>REINALDO  RAMOS   GÓMEZ</t>
        </is>
      </c>
      <c r="E40" s="307" t="n">
        <v>0</v>
      </c>
      <c r="F40" s="304">
        <f>VLOOKUP(B40,'[1]VACACIONES 1'!$A$3:$D$56,4,FALSE())</f>
        <v/>
      </c>
      <c r="G40" s="304">
        <f>+E40+F40</f>
        <v/>
      </c>
    </row>
    <row r="41" ht="21.75" customHeight="1" s="235">
      <c r="A41" s="304" t="n">
        <v>99</v>
      </c>
      <c r="B41" s="306" t="inlineStr">
        <is>
          <t>0043</t>
        </is>
      </c>
      <c r="C41" s="306" t="inlineStr">
        <is>
          <t>69092100201</t>
        </is>
      </c>
      <c r="D41" s="306" t="inlineStr">
        <is>
          <t>JORGE LUIS  LÓPEZ   ORTA</t>
        </is>
      </c>
      <c r="E41" s="307" t="n">
        <v>6702.92</v>
      </c>
      <c r="F41" s="304" t="n"/>
      <c r="G41" s="304">
        <f>+E41+F41</f>
        <v/>
      </c>
    </row>
    <row r="42" ht="21.75" customHeight="1" s="235">
      <c r="A42" s="304" t="n">
        <v>101</v>
      </c>
      <c r="B42" s="306" t="inlineStr">
        <is>
          <t>0090</t>
        </is>
      </c>
      <c r="C42" s="306" t="inlineStr">
        <is>
          <t>87112634897</t>
        </is>
      </c>
      <c r="D42" s="306" t="inlineStr">
        <is>
          <t>YANET  DEVESA   SÁNCHEZ</t>
        </is>
      </c>
      <c r="E42" s="307" t="n">
        <v>5411.92</v>
      </c>
      <c r="F42" s="304" t="n"/>
      <c r="G42" s="304">
        <f>+E42+F42</f>
        <v/>
      </c>
    </row>
    <row r="43" ht="21.75" customHeight="1" s="235">
      <c r="A43" s="304" t="n">
        <v>103</v>
      </c>
      <c r="B43" s="306" t="inlineStr">
        <is>
          <t>0091</t>
        </is>
      </c>
      <c r="C43" s="306" t="inlineStr">
        <is>
          <t>70060300806</t>
        </is>
      </c>
      <c r="D43" s="306" t="inlineStr">
        <is>
          <t>ROBERTO FRANCISCO  JARDÓN   PRENDES</t>
        </is>
      </c>
      <c r="E43" s="307" t="n">
        <v>7085.52</v>
      </c>
      <c r="F43" s="304" t="n"/>
      <c r="G43" s="304">
        <f>+E43+F43</f>
        <v/>
      </c>
    </row>
    <row r="44" ht="21.75" customHeight="1" s="235">
      <c r="A44" s="304" t="n">
        <v>105</v>
      </c>
      <c r="B44" s="306" t="inlineStr">
        <is>
          <t>0213</t>
        </is>
      </c>
      <c r="C44" s="306" t="inlineStr">
        <is>
          <t>82102206906</t>
        </is>
      </c>
      <c r="D44" s="306" t="inlineStr">
        <is>
          <t>LEONARDO  RODRÍGUEZ   MEDINA</t>
        </is>
      </c>
      <c r="E44" s="307" t="n">
        <v>11402.93</v>
      </c>
      <c r="F44" s="304" t="n"/>
      <c r="G44" s="304">
        <f>+E44+F44</f>
        <v/>
      </c>
    </row>
    <row r="45" ht="21.75" customHeight="1" s="235">
      <c r="A45" s="304" t="n">
        <v>107</v>
      </c>
      <c r="B45" s="306" t="inlineStr">
        <is>
          <t>0230</t>
        </is>
      </c>
      <c r="C45" s="306" t="inlineStr">
        <is>
          <t>67060931181</t>
        </is>
      </c>
      <c r="D45" s="306" t="inlineStr">
        <is>
          <t>ERNESTO  ALARCÓN   ESPINOSA</t>
        </is>
      </c>
      <c r="E45" s="307" t="n">
        <v>12530.59</v>
      </c>
      <c r="F45" s="304" t="n"/>
      <c r="G45" s="304">
        <f>+E45+F45</f>
        <v/>
      </c>
    </row>
    <row r="46" ht="21.75" customHeight="1" s="235">
      <c r="A46" s="304" t="n">
        <v>109</v>
      </c>
      <c r="B46" s="306" t="inlineStr">
        <is>
          <t>0232</t>
        </is>
      </c>
      <c r="C46" s="306" t="inlineStr">
        <is>
          <t>65061729741</t>
        </is>
      </c>
      <c r="D46" s="306" t="inlineStr">
        <is>
          <t>HUMBERTO PABLO  CABEZAS    ALONSO</t>
        </is>
      </c>
      <c r="E46" s="307" t="n">
        <v>8087.92</v>
      </c>
      <c r="F46" s="304">
        <f>VLOOKUP(B46,'[1]VACACIONES 1'!$A$3:$D$56,4,FALSE())</f>
        <v/>
      </c>
      <c r="G46" s="304">
        <f>+E46+F46</f>
        <v/>
      </c>
    </row>
    <row r="47" ht="21.75" customHeight="1" s="235">
      <c r="A47" s="304" t="n">
        <v>111</v>
      </c>
      <c r="B47" s="306" t="inlineStr">
        <is>
          <t>0235</t>
        </is>
      </c>
      <c r="C47" s="306" t="inlineStr">
        <is>
          <t>96101410001</t>
        </is>
      </c>
      <c r="D47" s="306" t="inlineStr">
        <is>
          <t>LUIS DANIEL  GONZÁLEZ   VIERA</t>
        </is>
      </c>
      <c r="E47" s="307" t="n">
        <v>8609.18</v>
      </c>
      <c r="F47" s="304">
        <f>VLOOKUP(B47,'[1]VACACIONES 1'!$A$3:$D$56,4,FALSE())</f>
        <v/>
      </c>
      <c r="G47" s="304">
        <f>+E47+F47</f>
        <v/>
      </c>
    </row>
    <row r="48" ht="21.75" customHeight="1" s="235">
      <c r="A48" s="304" t="n">
        <v>113</v>
      </c>
      <c r="B48" s="306" t="inlineStr">
        <is>
          <t>0246</t>
        </is>
      </c>
      <c r="C48" s="306" t="inlineStr">
        <is>
          <t>74092311300</t>
        </is>
      </c>
      <c r="D48" s="306" t="inlineStr">
        <is>
          <t>YORGENIS  RAMÍREZ   VELÁZQUEZ</t>
        </is>
      </c>
      <c r="E48" s="307" t="n">
        <v>5879.62</v>
      </c>
      <c r="F48" s="304">
        <f>VLOOKUP(B48,'[1]VACACIONES 1'!$A$3:$D$56,4,FALSE())</f>
        <v/>
      </c>
      <c r="G48" s="304">
        <f>+E48+F48</f>
        <v/>
      </c>
    </row>
    <row r="49" ht="21.75" customHeight="1" s="235">
      <c r="A49" s="304" t="n">
        <v>115</v>
      </c>
      <c r="B49" s="306" t="inlineStr">
        <is>
          <t>0248</t>
        </is>
      </c>
      <c r="C49" s="306" t="inlineStr">
        <is>
          <t>66053004348</t>
        </is>
      </c>
      <c r="D49" s="306" t="inlineStr">
        <is>
          <t>JUAN CARLOS  TRELLES   CABRERA</t>
        </is>
      </c>
      <c r="E49" s="307" t="n">
        <v>11889.95</v>
      </c>
      <c r="F49" s="304" t="n"/>
      <c r="G49" s="304">
        <f>+E49+F49</f>
        <v/>
      </c>
    </row>
    <row r="50" ht="21.75" customHeight="1" s="235">
      <c r="A50" s="304" t="n">
        <v>117</v>
      </c>
      <c r="B50" s="306" t="inlineStr">
        <is>
          <t>0249</t>
        </is>
      </c>
      <c r="C50" s="306" t="inlineStr">
        <is>
          <t>60082001103</t>
        </is>
      </c>
      <c r="D50" s="306" t="inlineStr">
        <is>
          <t>LUIS  BULNES   CARRILLO</t>
        </is>
      </c>
      <c r="E50" s="307" t="n">
        <v>9805.059999999999</v>
      </c>
      <c r="F50" s="304" t="n"/>
      <c r="G50" s="304">
        <f>+E50+F50</f>
        <v/>
      </c>
    </row>
    <row r="51" ht="21.75" customHeight="1" s="235">
      <c r="A51" s="304" t="n">
        <v>119</v>
      </c>
      <c r="B51" s="306" t="inlineStr">
        <is>
          <t>0270</t>
        </is>
      </c>
      <c r="C51" s="306" t="inlineStr">
        <is>
          <t>68071210806</t>
        </is>
      </c>
      <c r="D51" s="306" t="inlineStr">
        <is>
          <t>RICARDO DANIEL  PÉREZ   ALLISON</t>
        </is>
      </c>
      <c r="E51" s="307" t="n">
        <v>9682.73</v>
      </c>
      <c r="F51" s="304" t="n"/>
      <c r="G51" s="304">
        <f>+E51+F51</f>
        <v/>
      </c>
    </row>
    <row r="52" ht="21.75" customHeight="1" s="235">
      <c r="A52" s="304" t="n">
        <v>121</v>
      </c>
      <c r="B52" s="306" t="inlineStr">
        <is>
          <t>03117</t>
        </is>
      </c>
      <c r="C52" s="306" t="inlineStr">
        <is>
          <t>99092006922</t>
        </is>
      </c>
      <c r="D52" s="306" t="inlineStr">
        <is>
          <t>MALKIEL   MOJENA  HERNANDEZ</t>
        </is>
      </c>
      <c r="E52" s="307" t="n">
        <v>10604.29</v>
      </c>
      <c r="F52" s="304">
        <f>VLOOKUP(B52,'[1]VACACIONES 1'!$A$3:$D$56,4,FALSE())</f>
        <v/>
      </c>
      <c r="G52" s="304">
        <f>+E52+F52</f>
        <v/>
      </c>
    </row>
    <row r="53" ht="21.75" customHeight="1" s="235">
      <c r="A53" s="304" t="n">
        <v>123</v>
      </c>
      <c r="B53" s="306" t="inlineStr">
        <is>
          <t>03118</t>
        </is>
      </c>
      <c r="C53" s="306" t="inlineStr">
        <is>
          <t>91122907042</t>
        </is>
      </c>
      <c r="D53" s="306" t="inlineStr">
        <is>
          <t>RAIDEL  RAMOS  ARREBATO</t>
        </is>
      </c>
      <c r="E53" s="307" t="n">
        <v>1892.97</v>
      </c>
      <c r="F53" s="304">
        <f>VLOOKUP(B53,'[1]VACACIONES 1'!$A$3:$D$56,4,FALSE())</f>
        <v/>
      </c>
      <c r="G53" s="304">
        <f>+E53+F53</f>
        <v/>
      </c>
    </row>
    <row r="54" ht="21.75" customHeight="1" s="235">
      <c r="A54" s="304" t="n">
        <v>125</v>
      </c>
      <c r="B54" s="306" t="inlineStr">
        <is>
          <t>03137</t>
        </is>
      </c>
      <c r="C54" s="306" t="inlineStr">
        <is>
          <t>70010303985</t>
        </is>
      </c>
      <c r="D54" s="306" t="inlineStr">
        <is>
          <t>ANTUAN  UMPIERRE  ALVAREZ</t>
        </is>
      </c>
      <c r="E54" s="307" t="n">
        <v>9711.860000000001</v>
      </c>
      <c r="F54" s="304" t="n"/>
      <c r="G54" s="304">
        <f>+E54+F54</f>
        <v/>
      </c>
    </row>
    <row r="55" ht="21.75" customHeight="1" s="235">
      <c r="A55" s="304" t="n">
        <v>127</v>
      </c>
      <c r="B55" s="306" t="inlineStr">
        <is>
          <t>03138</t>
        </is>
      </c>
      <c r="C55" s="306" t="inlineStr">
        <is>
          <t>96100708980</t>
        </is>
      </c>
      <c r="D55" s="306" t="inlineStr">
        <is>
          <t>ERANDIS   ALVAREZ  GARCIA</t>
        </is>
      </c>
      <c r="E55" s="307" t="n">
        <v>10366.61</v>
      </c>
      <c r="F55" s="304" t="n"/>
      <c r="G55" s="304">
        <f>+E55+F55</f>
        <v/>
      </c>
    </row>
    <row r="56" ht="21.75" customHeight="1" s="235">
      <c r="A56" s="304" t="n">
        <v>129</v>
      </c>
      <c r="B56" s="306" t="inlineStr">
        <is>
          <t>03148</t>
        </is>
      </c>
      <c r="C56" s="306" t="inlineStr">
        <is>
          <t>98120807485</t>
        </is>
      </c>
      <c r="D56" s="306" t="inlineStr">
        <is>
          <t>ARMANDO  LOPEZ  GUERRA</t>
        </is>
      </c>
      <c r="E56" s="307" t="n">
        <v>15181.59</v>
      </c>
      <c r="F56" s="304" t="n"/>
      <c r="G56" s="304">
        <f>+E56+F56</f>
        <v/>
      </c>
    </row>
    <row r="57" ht="21.75" customHeight="1" s="235">
      <c r="A57" s="304" t="n">
        <v>131</v>
      </c>
      <c r="B57" s="306" t="inlineStr">
        <is>
          <t>03152</t>
        </is>
      </c>
      <c r="C57" s="306" t="inlineStr">
        <is>
          <t>02031967364</t>
        </is>
      </c>
      <c r="D57" s="306" t="inlineStr">
        <is>
          <t>JEIBEL  ALONSO  SARDIÑAS</t>
        </is>
      </c>
      <c r="E57" s="307" t="n">
        <v>10477.68</v>
      </c>
      <c r="F57" s="304" t="n"/>
      <c r="G57" s="304">
        <f>+E57+F57</f>
        <v/>
      </c>
    </row>
    <row r="58" ht="21.75" customHeight="1" s="235">
      <c r="A58" s="304" t="n">
        <v>133</v>
      </c>
      <c r="B58" s="306" t="inlineStr">
        <is>
          <t>03183</t>
        </is>
      </c>
      <c r="C58" s="306" t="inlineStr">
        <is>
          <t>98112007021</t>
        </is>
      </c>
      <c r="D58" s="306" t="inlineStr">
        <is>
          <t>VICTOR MANUEL  DE POOL  O REILLY</t>
        </is>
      </c>
      <c r="E58" s="307" t="n">
        <v>11622.54</v>
      </c>
      <c r="F58" s="304" t="n"/>
      <c r="G58" s="304">
        <f>+E58+F58</f>
        <v/>
      </c>
    </row>
    <row r="59" ht="21.75" customHeight="1" s="235">
      <c r="A59" s="304" t="n">
        <v>135</v>
      </c>
      <c r="B59" s="306" t="inlineStr">
        <is>
          <t>03192</t>
        </is>
      </c>
      <c r="C59" s="306" t="inlineStr">
        <is>
          <t>86081510947</t>
        </is>
      </c>
      <c r="D59" s="306" t="inlineStr">
        <is>
          <t>JORGE  ALONSO  ARÉVALO</t>
        </is>
      </c>
      <c r="E59" s="307" t="n">
        <v>8537.49</v>
      </c>
      <c r="F59" s="304" t="n"/>
      <c r="G59" s="304">
        <f>+E59+F59</f>
        <v/>
      </c>
    </row>
    <row r="60" ht="21.75" customHeight="1" s="235">
      <c r="A60" s="304" t="n">
        <v>137</v>
      </c>
      <c r="B60" s="306" t="inlineStr">
        <is>
          <t>03196</t>
        </is>
      </c>
      <c r="C60" s="306" t="inlineStr">
        <is>
          <t>69041228200</t>
        </is>
      </c>
      <c r="D60" s="306" t="inlineStr">
        <is>
          <t>JULIO ANTONIO  GARCIA  HUGES</t>
        </is>
      </c>
      <c r="E60" s="307" t="n">
        <v>5726.65</v>
      </c>
      <c r="F60" s="304" t="n"/>
      <c r="G60" s="304">
        <f>+E60+F60</f>
        <v/>
      </c>
    </row>
    <row r="61" ht="21.75" customHeight="1" s="235">
      <c r="A61" s="304" t="n">
        <v>139</v>
      </c>
      <c r="B61" s="306" t="inlineStr">
        <is>
          <t>03197</t>
        </is>
      </c>
      <c r="C61" s="306" t="inlineStr">
        <is>
          <t>94030629620</t>
        </is>
      </c>
      <c r="D61" s="306" t="inlineStr">
        <is>
          <t>ROLDI  AGUIAR  SANCHEZ</t>
        </is>
      </c>
      <c r="E61" s="307" t="n">
        <v>6695.15</v>
      </c>
      <c r="F61" s="304" t="n"/>
      <c r="G61" s="304">
        <f>+E61+F61</f>
        <v/>
      </c>
    </row>
    <row r="62" ht="21.75" customHeight="1" s="235">
      <c r="A62" s="304" t="n">
        <v>141</v>
      </c>
      <c r="B62" s="306" t="inlineStr">
        <is>
          <t>0396</t>
        </is>
      </c>
      <c r="C62" s="306" t="inlineStr">
        <is>
          <t>86080806688</t>
        </is>
      </c>
      <c r="D62" s="306" t="inlineStr">
        <is>
          <t>DANIEL  MUÑOZ  GONZÁLEZ</t>
        </is>
      </c>
      <c r="E62" s="307" t="n">
        <v>10869.92</v>
      </c>
      <c r="F62" s="304" t="n"/>
      <c r="G62" s="304">
        <f>+E62+F62</f>
        <v/>
      </c>
    </row>
    <row r="63" ht="21.75" customHeight="1" s="235">
      <c r="A63" s="304" t="n">
        <v>143</v>
      </c>
      <c r="B63" s="306" t="inlineStr">
        <is>
          <t>0398</t>
        </is>
      </c>
      <c r="C63" s="306" t="inlineStr">
        <is>
          <t>93060633862</t>
        </is>
      </c>
      <c r="D63" s="306" t="inlineStr">
        <is>
          <t>YASSER  BOTELLO  VIDAL</t>
        </is>
      </c>
      <c r="E63" s="307" t="n">
        <v>10688.17</v>
      </c>
      <c r="F63" s="304">
        <f>VLOOKUP(B63,'[1]VACACIONES 1'!$A$3:$D$56,4,FALSE())</f>
        <v/>
      </c>
      <c r="G63" s="304">
        <f>+E63+F63</f>
        <v/>
      </c>
    </row>
    <row r="64" ht="21.75" customHeight="1" s="235">
      <c r="A64" s="304" t="n">
        <v>151</v>
      </c>
      <c r="B64" s="306" t="inlineStr">
        <is>
          <t>0003</t>
        </is>
      </c>
      <c r="C64" s="306" t="inlineStr">
        <is>
          <t>43072708657</t>
        </is>
      </c>
      <c r="D64" s="306" t="inlineStr">
        <is>
          <t>ARMINDA JULIA  ARIAS   HERNÁNDEZ</t>
        </is>
      </c>
      <c r="E64" s="307" t="n">
        <v>4726.14</v>
      </c>
      <c r="F64" s="304">
        <f>VLOOKUP(B64,'[1]VACACIONES 1'!$A$3:$D$56,4,FALSE())</f>
        <v/>
      </c>
      <c r="G64" s="304">
        <f>+E64+F64</f>
        <v/>
      </c>
    </row>
    <row r="65" ht="21.75" customHeight="1" s="235">
      <c r="A65" s="304" t="n">
        <v>153</v>
      </c>
      <c r="B65" s="306" t="inlineStr">
        <is>
          <t>0008</t>
        </is>
      </c>
      <c r="C65" s="306" t="inlineStr">
        <is>
          <t>65070101316</t>
        </is>
      </c>
      <c r="D65" s="306" t="inlineStr">
        <is>
          <t>CONSUELO  GONZÁLEZ   DÍAZ</t>
        </is>
      </c>
      <c r="E65" s="307" t="n">
        <v>2363.07</v>
      </c>
      <c r="F65" s="304" t="n"/>
      <c r="G65" s="304">
        <f>+E65+F65</f>
        <v/>
      </c>
    </row>
    <row r="66" ht="21.75" customHeight="1" s="235">
      <c r="A66" s="304" t="n">
        <v>155</v>
      </c>
      <c r="B66" s="306" t="inlineStr">
        <is>
          <t>0010</t>
        </is>
      </c>
      <c r="C66" s="306" t="inlineStr">
        <is>
          <t>66102813664</t>
        </is>
      </c>
      <c r="D66" s="306" t="inlineStr">
        <is>
          <t>LEONEL  SILVA   ABAD</t>
        </is>
      </c>
      <c r="E66" s="307" t="n">
        <v>2953.84</v>
      </c>
      <c r="F66" s="304">
        <f>VLOOKUP(B66,'[1]VACACIONES 1'!$A$3:$D$56,4,FALSE())</f>
        <v/>
      </c>
      <c r="G66" s="304">
        <f>+E66+F66</f>
        <v/>
      </c>
    </row>
    <row r="67" ht="21.75" customHeight="1" s="235">
      <c r="A67" s="304" t="n">
        <v>157</v>
      </c>
      <c r="B67" s="306" t="inlineStr">
        <is>
          <t>0022</t>
        </is>
      </c>
      <c r="C67" s="306" t="inlineStr">
        <is>
          <t>82081709443</t>
        </is>
      </c>
      <c r="D67" s="306" t="inlineStr">
        <is>
          <t>YUNIERT  CUTIÑO   GRIÑAN</t>
        </is>
      </c>
      <c r="E67" s="307" t="n">
        <v>2363.07</v>
      </c>
      <c r="F67" s="304">
        <f>VLOOKUP(B67,'[1]VACACIONES 1'!$A$3:$D$56,4,FALSE())</f>
        <v/>
      </c>
      <c r="G67" s="304">
        <f>+E67+F67</f>
        <v/>
      </c>
    </row>
    <row r="68" ht="21.75" customHeight="1" s="235">
      <c r="A68" s="304" t="n">
        <v>159</v>
      </c>
      <c r="B68" s="306" t="inlineStr">
        <is>
          <t>0033</t>
        </is>
      </c>
      <c r="C68" s="306" t="inlineStr">
        <is>
          <t>67103030292</t>
        </is>
      </c>
      <c r="D68" s="306" t="inlineStr">
        <is>
          <t>IDARMIS  RIVERA   LEÓN</t>
        </is>
      </c>
      <c r="E68" s="307" t="n">
        <v>3979.54</v>
      </c>
      <c r="F68" s="304" t="n"/>
      <c r="G68" s="304">
        <f>+E68+F68</f>
        <v/>
      </c>
    </row>
    <row r="69" ht="21.75" customHeight="1" s="235">
      <c r="A69" s="304" t="n">
        <v>161</v>
      </c>
      <c r="B69" s="306" t="inlineStr">
        <is>
          <t>0052</t>
        </is>
      </c>
      <c r="C69" s="306" t="inlineStr">
        <is>
          <t>63122631988</t>
        </is>
      </c>
      <c r="D69" s="306" t="inlineStr">
        <is>
          <t>ESTEBAN DAVID  SÁNCHEZ   NOVO</t>
        </is>
      </c>
      <c r="E69" s="307" t="n">
        <v>3410.99</v>
      </c>
      <c r="F69" s="304" t="n"/>
      <c r="G69" s="304">
        <f>+E69+F69</f>
        <v/>
      </c>
    </row>
    <row r="70" ht="21.75" customHeight="1" s="235">
      <c r="A70" s="304" t="n">
        <v>163</v>
      </c>
      <c r="B70" s="306" t="inlineStr">
        <is>
          <t>0057</t>
        </is>
      </c>
      <c r="C70" s="306" t="inlineStr">
        <is>
          <t>70102218444</t>
        </is>
      </c>
      <c r="D70" s="306" t="inlineStr">
        <is>
          <t>JULIO ESTEBAN  FIGUEREDO   DEL TORO</t>
        </is>
      </c>
      <c r="E70" s="307" t="n">
        <v>4726.14</v>
      </c>
      <c r="F70" s="304" t="n"/>
      <c r="G70" s="304">
        <f>+E70+F70</f>
        <v/>
      </c>
    </row>
    <row r="71" ht="21.75" customHeight="1" s="235">
      <c r="A71" s="304" t="n">
        <v>165</v>
      </c>
      <c r="B71" s="306" t="inlineStr">
        <is>
          <t>0059</t>
        </is>
      </c>
      <c r="C71" s="306" t="inlineStr">
        <is>
          <t>72040801628</t>
        </is>
      </c>
      <c r="D71" s="306" t="inlineStr">
        <is>
          <t>MIGUEL ANGEL  CÁRDENAS   FERNÁNDEZ</t>
        </is>
      </c>
      <c r="E71" s="307" t="n">
        <v>4135.37</v>
      </c>
      <c r="F71" s="304" t="n"/>
      <c r="G71" s="304">
        <f>+E71+F71</f>
        <v/>
      </c>
    </row>
    <row r="72" ht="21.75" customHeight="1" s="235">
      <c r="A72" s="304" t="n">
        <v>167</v>
      </c>
      <c r="B72" s="306" t="inlineStr">
        <is>
          <t>0062</t>
        </is>
      </c>
      <c r="C72" s="306" t="inlineStr">
        <is>
          <t>77071731568</t>
        </is>
      </c>
      <c r="D72" s="306" t="inlineStr">
        <is>
          <t>DANCÉS  LEÓN   HERRERA</t>
        </is>
      </c>
      <c r="E72" s="307" t="n">
        <v>4135.22</v>
      </c>
      <c r="F72" s="304" t="n"/>
      <c r="G72" s="304">
        <f>+E72+F72</f>
        <v/>
      </c>
    </row>
    <row r="73" ht="21.75" customHeight="1" s="235">
      <c r="A73" s="304" t="n">
        <v>169</v>
      </c>
      <c r="B73" s="306" t="inlineStr">
        <is>
          <t>0064</t>
        </is>
      </c>
      <c r="C73" s="306" t="inlineStr">
        <is>
          <t>82022408624</t>
        </is>
      </c>
      <c r="D73" s="306" t="inlineStr">
        <is>
          <t>YUSNIEL  MOJENA   CAMPILLO</t>
        </is>
      </c>
      <c r="E73" s="307" t="n">
        <v>5868.78</v>
      </c>
      <c r="F73" s="304">
        <f>VLOOKUP(B73,'[1]VACACIONES 1'!$A$3:$D$56,4,FALSE())</f>
        <v/>
      </c>
      <c r="G73" s="304">
        <f>+E73+F73</f>
        <v/>
      </c>
    </row>
    <row r="74" ht="21.75" customHeight="1" s="235">
      <c r="A74" s="304" t="n">
        <v>171</v>
      </c>
      <c r="B74" s="306" t="inlineStr">
        <is>
          <t>0078</t>
        </is>
      </c>
      <c r="C74" s="306" t="inlineStr">
        <is>
          <t>78011708481</t>
        </is>
      </c>
      <c r="D74" s="306" t="inlineStr">
        <is>
          <t>YOEL  MONDUY   RODRÍGUEZ</t>
        </is>
      </c>
      <c r="E74" s="307" t="n">
        <v>6331.6</v>
      </c>
      <c r="F74" s="304" t="n"/>
      <c r="G74" s="304">
        <f>+E74+F74</f>
        <v/>
      </c>
    </row>
    <row r="75" ht="21.75" customHeight="1" s="235">
      <c r="A75" s="304" t="n">
        <v>173</v>
      </c>
      <c r="B75" s="306" t="inlineStr">
        <is>
          <t>0096</t>
        </is>
      </c>
      <c r="C75" s="306" t="inlineStr">
        <is>
          <t>78081710301</t>
        </is>
      </c>
      <c r="D75" s="306" t="inlineStr">
        <is>
          <t>ELIEZER SENÉN  MEDINA   CARBONELL</t>
        </is>
      </c>
      <c r="E75" s="307" t="n">
        <v>6211.89</v>
      </c>
      <c r="F75" s="304" t="n"/>
      <c r="G75" s="304">
        <f>+E75+F75</f>
        <v/>
      </c>
    </row>
    <row r="76" ht="21.75" customHeight="1" s="235">
      <c r="A76" s="304" t="n">
        <v>175</v>
      </c>
      <c r="B76" s="306" t="inlineStr">
        <is>
          <t>0115</t>
        </is>
      </c>
      <c r="C76" s="306" t="inlineStr">
        <is>
          <t>64060502016</t>
        </is>
      </c>
      <c r="D76" s="306" t="inlineStr">
        <is>
          <t>ANA JULIA  GONZÁLEZ  GÓMEZ</t>
        </is>
      </c>
      <c r="E76" s="307" t="n">
        <v>5540.15</v>
      </c>
      <c r="F76" s="304" t="n"/>
      <c r="G76" s="304">
        <f>+E76+F76</f>
        <v/>
      </c>
    </row>
    <row r="77" ht="21.75" customHeight="1" s="235">
      <c r="A77" s="304" t="n">
        <v>177</v>
      </c>
      <c r="B77" s="306" t="inlineStr">
        <is>
          <t>0120</t>
        </is>
      </c>
      <c r="C77" s="306" t="inlineStr">
        <is>
          <t>66090527133</t>
        </is>
      </c>
      <c r="D77" s="306" t="inlineStr">
        <is>
          <t>VIRGINIA ISABEL  SOTO   CASTRO</t>
        </is>
      </c>
      <c r="E77" s="307" t="n">
        <v>4748.7</v>
      </c>
      <c r="F77" s="304">
        <f>VLOOKUP(B77,'[1]VACACIONES 1'!$A$3:$D$56,4,FALSE())</f>
        <v/>
      </c>
      <c r="G77" s="304">
        <f>+E77+F77</f>
        <v/>
      </c>
    </row>
    <row r="78" ht="21.75" customHeight="1" s="235">
      <c r="A78" s="304" t="n">
        <v>179</v>
      </c>
      <c r="B78" s="306" t="inlineStr">
        <is>
          <t>0130</t>
        </is>
      </c>
      <c r="C78" s="306" t="inlineStr">
        <is>
          <t>73022234416</t>
        </is>
      </c>
      <c r="D78" s="306" t="inlineStr">
        <is>
          <t>YAMILKA DE LA CARIDAD  SOSA   REMÓN</t>
        </is>
      </c>
      <c r="E78" s="307" t="n">
        <v>5540.15</v>
      </c>
      <c r="F78" s="304">
        <f>VLOOKUP(B78,'[1]VACACIONES 1'!$A$3:$D$56,4,FALSE())</f>
        <v/>
      </c>
      <c r="G78" s="304">
        <f>+E78+F78</f>
        <v/>
      </c>
    </row>
    <row r="79" ht="21.75" customHeight="1" s="235">
      <c r="A79" s="304" t="n">
        <v>181</v>
      </c>
      <c r="B79" s="306" t="inlineStr">
        <is>
          <t>0133</t>
        </is>
      </c>
      <c r="C79" s="306" t="inlineStr">
        <is>
          <t>75082000671</t>
        </is>
      </c>
      <c r="D79" s="306" t="inlineStr">
        <is>
          <t>VALIA  NOGUERA  FIGUEROA</t>
        </is>
      </c>
      <c r="E79" s="307" t="n">
        <v>4748.7</v>
      </c>
      <c r="F79" s="304">
        <f>VLOOKUP(B79,'[1]VACACIONES 1'!$A$3:$D$56,4,FALSE())</f>
        <v/>
      </c>
      <c r="G79" s="304">
        <f>+E79+F79</f>
        <v/>
      </c>
    </row>
    <row r="80" ht="21.75" customHeight="1" s="235">
      <c r="A80" s="304" t="n">
        <v>183</v>
      </c>
      <c r="B80" s="306" t="inlineStr">
        <is>
          <t>0135</t>
        </is>
      </c>
      <c r="C80" s="306" t="inlineStr">
        <is>
          <t>75101926625</t>
        </is>
      </c>
      <c r="D80" s="306" t="inlineStr">
        <is>
          <t>SANDOR  RUBÉN   ROLDÁN</t>
        </is>
      </c>
      <c r="E80" s="307" t="n">
        <v>5540.15</v>
      </c>
      <c r="F80" s="304" t="n"/>
      <c r="G80" s="304">
        <f>+E80+F80</f>
        <v/>
      </c>
    </row>
    <row r="81" ht="21.75" customHeight="1" s="235">
      <c r="A81" s="304" t="n">
        <v>185</v>
      </c>
      <c r="B81" s="306" t="inlineStr">
        <is>
          <t>0136</t>
        </is>
      </c>
      <c r="C81" s="306" t="inlineStr">
        <is>
          <t>76011103251</t>
        </is>
      </c>
      <c r="D81" s="306" t="inlineStr">
        <is>
          <t>ARIANNA  GUZMÁN  RIVERO</t>
        </is>
      </c>
      <c r="E81" s="307" t="n">
        <v>4748.7</v>
      </c>
      <c r="F81" s="304" t="n"/>
      <c r="G81" s="304">
        <f>+E81+F81</f>
        <v/>
      </c>
    </row>
    <row r="82" ht="21.75" customHeight="1" s="235">
      <c r="A82" s="304" t="n">
        <v>187</v>
      </c>
      <c r="B82" s="306" t="inlineStr">
        <is>
          <t>0137</t>
        </is>
      </c>
      <c r="C82" s="306" t="inlineStr">
        <is>
          <t>76022001852</t>
        </is>
      </c>
      <c r="D82" s="306" t="inlineStr">
        <is>
          <t>KENIA AMINTA  DELGADO   RODRÍGUEZ</t>
        </is>
      </c>
      <c r="E82" s="307" t="n">
        <v>5540.15</v>
      </c>
      <c r="F82" s="304" t="n"/>
      <c r="G82" s="304">
        <f>+E82+F82</f>
        <v/>
      </c>
    </row>
    <row r="83" ht="21.75" customHeight="1" s="235">
      <c r="A83" s="304" t="n">
        <v>189</v>
      </c>
      <c r="B83" s="306" t="inlineStr">
        <is>
          <t>0140</t>
        </is>
      </c>
      <c r="C83" s="306" t="inlineStr">
        <is>
          <t>76091009576</t>
        </is>
      </c>
      <c r="D83" s="306" t="inlineStr">
        <is>
          <t>ANAEVI  MARTÍNEZ   RAMOS</t>
        </is>
      </c>
      <c r="E83" s="307" t="n">
        <v>6331.6</v>
      </c>
      <c r="F83" s="304" t="n"/>
      <c r="G83" s="304">
        <f>+E83+F83</f>
        <v/>
      </c>
    </row>
    <row r="84" ht="21.75" customHeight="1" s="235">
      <c r="A84" s="304" t="n">
        <v>191</v>
      </c>
      <c r="B84" s="306" t="inlineStr">
        <is>
          <t>0142</t>
        </is>
      </c>
      <c r="C84" s="306" t="inlineStr">
        <is>
          <t>77011307082</t>
        </is>
      </c>
      <c r="D84" s="306" t="inlineStr">
        <is>
          <t>ALAIN  GARCÍA   JEREZ</t>
        </is>
      </c>
      <c r="E84" s="307" t="n">
        <v>4748.7</v>
      </c>
      <c r="F84" s="304">
        <f>VLOOKUP(B84,'[1]VACACIONES 1'!$A$3:$D$56,4,FALSE())</f>
        <v/>
      </c>
      <c r="G84" s="304">
        <f>+E84+F84</f>
        <v/>
      </c>
    </row>
    <row r="85" ht="21.75" customHeight="1" s="235">
      <c r="A85" s="304" t="n">
        <v>193</v>
      </c>
      <c r="B85" s="306" t="inlineStr">
        <is>
          <t>0148</t>
        </is>
      </c>
      <c r="C85" s="306" t="inlineStr">
        <is>
          <t>79122007759</t>
        </is>
      </c>
      <c r="D85" s="306" t="inlineStr">
        <is>
          <t>MARIA DEL  CARMEN  CASTAÑER   AVERHOFF</t>
        </is>
      </c>
      <c r="E85" s="307" t="n">
        <v>6331.6</v>
      </c>
      <c r="F85" s="304" t="n"/>
      <c r="G85" s="304">
        <f>+E85+F85</f>
        <v/>
      </c>
    </row>
    <row r="86" ht="21.75" customHeight="1" s="235">
      <c r="A86" s="304" t="n">
        <v>195</v>
      </c>
      <c r="B86" s="306" t="inlineStr">
        <is>
          <t>0156</t>
        </is>
      </c>
      <c r="C86" s="306" t="inlineStr">
        <is>
          <t>61101312181</t>
        </is>
      </c>
      <c r="D86" s="306" t="inlineStr">
        <is>
          <t>LUIS ANGEL  GARCÍA  ALARCÓN</t>
        </is>
      </c>
      <c r="E86" s="307" t="n">
        <v>2363.07</v>
      </c>
      <c r="F86" s="304" t="n"/>
      <c r="G86" s="304">
        <f>+E86+F86</f>
        <v/>
      </c>
    </row>
    <row r="87" ht="21.75" customHeight="1" s="235">
      <c r="A87" s="304" t="n">
        <v>197</v>
      </c>
      <c r="B87" s="306" t="inlineStr">
        <is>
          <t>0158</t>
        </is>
      </c>
      <c r="C87" s="306" t="inlineStr">
        <is>
          <t>64101405101</t>
        </is>
      </c>
      <c r="D87" s="306" t="inlineStr">
        <is>
          <t>BÁRBARO PABLO  GONZÁLEZ   RODRÍGUEZ</t>
        </is>
      </c>
      <c r="E87" s="307" t="n">
        <v>4726.14</v>
      </c>
      <c r="F87" s="304">
        <f>VLOOKUP(B87,'[1]VACACIONES 1'!$A$3:$D$56,4,FALSE())</f>
        <v/>
      </c>
      <c r="G87" s="304">
        <f>+E87+F87</f>
        <v/>
      </c>
    </row>
    <row r="88" ht="21.75" customHeight="1" s="235">
      <c r="A88" s="304" t="n">
        <v>199</v>
      </c>
      <c r="B88" s="306" t="inlineStr">
        <is>
          <t>0160</t>
        </is>
      </c>
      <c r="C88" s="306" t="inlineStr">
        <is>
          <t>67091002169</t>
        </is>
      </c>
      <c r="D88" s="306" t="inlineStr">
        <is>
          <t>ORLANDO  LLANES   MESA</t>
        </is>
      </c>
      <c r="E88" s="307" t="n">
        <v>4106.51</v>
      </c>
      <c r="F88" s="304">
        <f>VLOOKUP(B88,'[1]VACACIONES 1'!$A$3:$D$56,4,FALSE())</f>
        <v/>
      </c>
      <c r="G88" s="304">
        <f>+E88+F88</f>
        <v/>
      </c>
    </row>
    <row r="89" ht="21.75" customHeight="1" s="235">
      <c r="A89" s="304" t="n">
        <v>201</v>
      </c>
      <c r="B89" s="306" t="inlineStr">
        <is>
          <t>0162</t>
        </is>
      </c>
      <c r="C89" s="306" t="inlineStr">
        <is>
          <t>71102614788</t>
        </is>
      </c>
      <c r="D89" s="306" t="inlineStr">
        <is>
          <t>JESUS  BARCELONA   ALAMBARES</t>
        </is>
      </c>
      <c r="E89" s="307" t="n">
        <v>5133.14</v>
      </c>
      <c r="F89" s="304" t="n"/>
      <c r="G89" s="304">
        <f>+E89+F89</f>
        <v/>
      </c>
    </row>
    <row r="90" ht="21.75" customHeight="1" s="235">
      <c r="A90" s="304" t="n">
        <v>203</v>
      </c>
      <c r="B90" s="306" t="inlineStr">
        <is>
          <t>0163</t>
        </is>
      </c>
      <c r="C90" s="306" t="inlineStr">
        <is>
          <t>72061530046</t>
        </is>
      </c>
      <c r="D90" s="306" t="inlineStr">
        <is>
          <t>OSMEL  DÍAZ   CRUZ</t>
        </is>
      </c>
      <c r="E90" s="307" t="n">
        <v>4790.93</v>
      </c>
      <c r="F90" s="304" t="n"/>
      <c r="G90" s="304">
        <f>+E90+F90</f>
        <v/>
      </c>
    </row>
    <row r="91" ht="21.75" customHeight="1" s="235">
      <c r="A91" s="304" t="n">
        <v>205</v>
      </c>
      <c r="B91" s="306" t="inlineStr">
        <is>
          <t>0167</t>
        </is>
      </c>
      <c r="C91" s="306" t="inlineStr">
        <is>
          <t>74071201582</t>
        </is>
      </c>
      <c r="D91" s="306" t="inlineStr">
        <is>
          <t>JULIO CÉSAR  ESCAÑO   RODRÍGUEZ</t>
        </is>
      </c>
      <c r="E91" s="307" t="n">
        <v>4790.93</v>
      </c>
      <c r="F91" s="304" t="n"/>
      <c r="G91" s="304">
        <f>+E91+F91</f>
        <v/>
      </c>
    </row>
    <row r="92" ht="21.75" customHeight="1" s="235">
      <c r="A92" s="304" t="n">
        <v>207</v>
      </c>
      <c r="B92" s="306" t="inlineStr">
        <is>
          <t>0173</t>
        </is>
      </c>
      <c r="C92" s="306" t="inlineStr">
        <is>
          <t>75042727021</t>
        </is>
      </c>
      <c r="D92" s="306" t="inlineStr">
        <is>
          <t>ALAIN  MERCHÁN   OLIVA</t>
        </is>
      </c>
      <c r="E92" s="307" t="n">
        <v>4135.37</v>
      </c>
      <c r="F92" s="304" t="n"/>
      <c r="G92" s="304">
        <f>+E92+F92</f>
        <v/>
      </c>
    </row>
    <row r="93" ht="21.75" customHeight="1" s="235">
      <c r="A93" s="304" t="n">
        <v>209</v>
      </c>
      <c r="B93" s="306" t="inlineStr">
        <is>
          <t>0175</t>
        </is>
      </c>
      <c r="C93" s="306" t="inlineStr">
        <is>
          <t>75091303206</t>
        </is>
      </c>
      <c r="D93" s="306" t="inlineStr">
        <is>
          <t>JORGE ALBERTO  GOENAGA   MARTÍNEZ</t>
        </is>
      </c>
      <c r="E93" s="307" t="n">
        <v>4675.3</v>
      </c>
      <c r="F93" s="304" t="n"/>
      <c r="G93" s="304">
        <f>+E93+F93</f>
        <v/>
      </c>
    </row>
    <row r="94" ht="21.75" customHeight="1" s="235">
      <c r="A94" s="304" t="n">
        <v>211</v>
      </c>
      <c r="B94" s="306" t="inlineStr">
        <is>
          <t>0176</t>
        </is>
      </c>
      <c r="C94" s="306" t="inlineStr">
        <is>
          <t>76010302983</t>
        </is>
      </c>
      <c r="D94" s="306" t="inlineStr">
        <is>
          <t>DENNIS  ORTIZ   HERNÁNDEZ</t>
        </is>
      </c>
      <c r="E94" s="307" t="n">
        <v>5475.35</v>
      </c>
      <c r="F94" s="304" t="n"/>
      <c r="G94" s="304">
        <f>+E94+F94</f>
        <v/>
      </c>
    </row>
    <row r="95" ht="21.75" customHeight="1" s="235">
      <c r="A95" s="304" t="n">
        <v>213</v>
      </c>
      <c r="B95" s="306" t="inlineStr">
        <is>
          <t>0182</t>
        </is>
      </c>
      <c r="C95" s="306" t="inlineStr">
        <is>
          <t>78052910322</t>
        </is>
      </c>
      <c r="D95" s="306" t="inlineStr">
        <is>
          <t>JULIO CESAR  BERMUDEZ   LOPEZ</t>
        </is>
      </c>
      <c r="E95" s="307" t="n">
        <v>5475.35</v>
      </c>
      <c r="F95" s="304" t="n"/>
      <c r="G95" s="304">
        <f>+E95+F95</f>
        <v/>
      </c>
    </row>
    <row r="96" ht="21.75" customHeight="1" s="235">
      <c r="A96" s="304" t="n">
        <v>215</v>
      </c>
      <c r="B96" s="306" t="inlineStr">
        <is>
          <t>0183</t>
        </is>
      </c>
      <c r="C96" s="306" t="inlineStr">
        <is>
          <t>78111703042</t>
        </is>
      </c>
      <c r="D96" s="306" t="inlineStr">
        <is>
          <t>YANOSKY  ESCAÑO   RODRÍGUEZ</t>
        </is>
      </c>
      <c r="E96" s="307" t="n">
        <v>3544.6</v>
      </c>
      <c r="F96" s="304">
        <f>VLOOKUP(B96,'[1]VACACIONES 1'!$A$3:$D$56,4,FALSE())</f>
        <v/>
      </c>
      <c r="G96" s="304">
        <f>+E96+F96</f>
        <v/>
      </c>
    </row>
    <row r="97" ht="21.75" customHeight="1" s="235">
      <c r="A97" s="304" t="n">
        <v>217</v>
      </c>
      <c r="B97" s="306" t="inlineStr">
        <is>
          <t>0189</t>
        </is>
      </c>
      <c r="C97" s="306" t="inlineStr">
        <is>
          <t>83051405903</t>
        </is>
      </c>
      <c r="D97" s="306" t="inlineStr">
        <is>
          <t>RAYWER  SIERRA   RODRÍGUEZ</t>
        </is>
      </c>
      <c r="E97" s="307" t="n">
        <v>2652.71</v>
      </c>
      <c r="F97" s="304">
        <f>VLOOKUP(B97,'[1]VACACIONES 1'!$A$3:$D$56,4,FALSE())</f>
        <v/>
      </c>
      <c r="G97" s="304">
        <f>+E97+F97</f>
        <v/>
      </c>
    </row>
    <row r="98" ht="21.75" customHeight="1" s="235">
      <c r="A98" s="304" t="n">
        <v>219</v>
      </c>
      <c r="B98" s="306" t="inlineStr">
        <is>
          <t>0196</t>
        </is>
      </c>
      <c r="C98" s="306" t="inlineStr">
        <is>
          <t>89103003841</t>
        </is>
      </c>
      <c r="D98" s="306" t="inlineStr">
        <is>
          <t>JONAH  LÓPEZ   DÍAZ</t>
        </is>
      </c>
      <c r="E98" s="307" t="n">
        <v>4726.14</v>
      </c>
      <c r="F98" s="304" t="n"/>
      <c r="G98" s="304">
        <f>+E98+F98</f>
        <v/>
      </c>
    </row>
    <row r="99" ht="21.75" customHeight="1" s="235">
      <c r="A99" s="304" t="n">
        <v>221</v>
      </c>
      <c r="B99" s="306" t="inlineStr">
        <is>
          <t>0261</t>
        </is>
      </c>
      <c r="C99" s="306" t="inlineStr">
        <is>
          <t>71123000994</t>
        </is>
      </c>
      <c r="D99" s="306" t="inlineStr">
        <is>
          <t>YADIRA  FERRARI   SUÁREZ</t>
        </is>
      </c>
      <c r="E99" s="307" t="n">
        <v>6140.08</v>
      </c>
      <c r="F99" s="304">
        <f>VLOOKUP(B99,'[1]VACACIONES 1'!$A$3:$D$56,4,FALSE())</f>
        <v/>
      </c>
      <c r="G99" s="304">
        <f>+E99+F99</f>
        <v/>
      </c>
    </row>
    <row r="100" ht="21.75" customHeight="1" s="235">
      <c r="A100" s="304" t="n">
        <v>223</v>
      </c>
      <c r="B100" s="306" t="inlineStr">
        <is>
          <t>0275</t>
        </is>
      </c>
      <c r="C100" s="306" t="inlineStr">
        <is>
          <t>83102420907</t>
        </is>
      </c>
      <c r="D100" s="306" t="inlineStr">
        <is>
          <t>MAIKEL  CÓRDOVA   GÓNGORA</t>
        </is>
      </c>
      <c r="E100" s="307" t="n">
        <v>5540.15</v>
      </c>
      <c r="F100" s="304" t="n"/>
      <c r="G100" s="304">
        <f>+E100+F100</f>
        <v/>
      </c>
    </row>
    <row r="101" ht="21.75" customHeight="1" s="235">
      <c r="A101" s="304" t="n">
        <v>225</v>
      </c>
      <c r="B101" s="306" t="inlineStr">
        <is>
          <t>0285</t>
        </is>
      </c>
      <c r="C101" s="306" t="inlineStr">
        <is>
          <t>83112329161</t>
        </is>
      </c>
      <c r="D101" s="306" t="inlineStr">
        <is>
          <t>OSMEL IGNACIO  FERNÁNDEZ   CAMPILLO</t>
        </is>
      </c>
      <c r="E101" s="307" t="n">
        <v>5958.35</v>
      </c>
      <c r="F101" s="304" t="n"/>
      <c r="G101" s="304">
        <f>+E101+F101</f>
        <v/>
      </c>
    </row>
    <row r="102" ht="21.75" customHeight="1" s="235">
      <c r="A102" s="304" t="n">
        <v>227</v>
      </c>
      <c r="B102" s="306" t="inlineStr">
        <is>
          <t>03124</t>
        </is>
      </c>
      <c r="C102" s="306" t="inlineStr">
        <is>
          <t>64101933586</t>
        </is>
      </c>
      <c r="D102" s="306" t="inlineStr">
        <is>
          <t>LIVIO AVELINO  LIMONTA  JIMENEZ</t>
        </is>
      </c>
      <c r="E102" s="307" t="n">
        <v>4675.3</v>
      </c>
      <c r="F102" s="304" t="n"/>
      <c r="G102" s="304">
        <f>+E102+F102</f>
        <v/>
      </c>
    </row>
    <row r="103" ht="21.75" customHeight="1" s="235">
      <c r="A103" s="304" t="n">
        <v>229</v>
      </c>
      <c r="B103" s="306" t="inlineStr">
        <is>
          <t>03126</t>
        </is>
      </c>
      <c r="C103" s="306" t="inlineStr">
        <is>
          <t>01061766707</t>
        </is>
      </c>
      <c r="D103" s="306" t="inlineStr">
        <is>
          <t>YAN LUIS  MARTINEZ  GONZALEZ</t>
        </is>
      </c>
      <c r="E103" s="307" t="n">
        <v>4135.37</v>
      </c>
      <c r="F103" s="304" t="n"/>
      <c r="G103" s="304">
        <f>+E103+F103</f>
        <v/>
      </c>
    </row>
    <row r="104" ht="21.75" customHeight="1" s="235">
      <c r="A104" s="304" t="n">
        <v>231</v>
      </c>
      <c r="B104" s="306" t="inlineStr">
        <is>
          <t>03187</t>
        </is>
      </c>
      <c r="C104" s="306" t="inlineStr">
        <is>
          <t>00091382982</t>
        </is>
      </c>
      <c r="D104" s="306" t="inlineStr">
        <is>
          <t>JOSE GABRIEL  BLET  GONZALEZ</t>
        </is>
      </c>
      <c r="E104" s="307" t="n">
        <v>4726.14</v>
      </c>
      <c r="F104" s="304" t="n"/>
      <c r="G104" s="304">
        <f>+E104+F104</f>
        <v/>
      </c>
    </row>
    <row r="105" ht="21.75" customHeight="1" s="235">
      <c r="A105" s="304" t="n">
        <v>233</v>
      </c>
      <c r="B105" s="306" t="inlineStr">
        <is>
          <t>0392</t>
        </is>
      </c>
      <c r="C105" s="306" t="inlineStr">
        <is>
          <t>71070826900</t>
        </is>
      </c>
      <c r="D105" s="306" t="inlineStr">
        <is>
          <t>MAXIMO  MENDEZ  MOLINA</t>
        </is>
      </c>
      <c r="E105" s="307" t="n">
        <v>4484.72</v>
      </c>
      <c r="F105" s="304" t="n"/>
      <c r="G105" s="304">
        <f>+E105+F105</f>
        <v/>
      </c>
    </row>
    <row r="106" ht="21.75" customHeight="1" s="235">
      <c r="A106" s="304" t="n">
        <v>241</v>
      </c>
      <c r="B106" s="306" t="inlineStr">
        <is>
          <t>0172</t>
        </is>
      </c>
      <c r="C106" s="306" t="inlineStr">
        <is>
          <t>75041800428</t>
        </is>
      </c>
      <c r="D106" s="306" t="inlineStr">
        <is>
          <t>LUIS MANUEL  PUENTES   CID</t>
        </is>
      </c>
      <c r="E106" s="307" t="n">
        <v>3425.09</v>
      </c>
      <c r="F106" s="304" t="n"/>
      <c r="G106" s="304">
        <f>+E106+F106</f>
        <v/>
      </c>
    </row>
    <row r="107" ht="21.75" customHeight="1" s="235">
      <c r="A107" s="304" t="n">
        <v>243</v>
      </c>
      <c r="B107" s="306" t="inlineStr">
        <is>
          <t>0297</t>
        </is>
      </c>
      <c r="C107" s="306" t="inlineStr">
        <is>
          <t>70022129062</t>
        </is>
      </c>
      <c r="D107" s="306" t="inlineStr">
        <is>
          <t>FRANCISCO  PALACIOS  CABRERA</t>
        </is>
      </c>
      <c r="E107" s="307" t="n">
        <v>5710.98</v>
      </c>
      <c r="F107" s="304" t="n"/>
      <c r="G107" s="304">
        <f>+E107+F107</f>
        <v/>
      </c>
    </row>
    <row r="108" ht="21.75" customHeight="1" s="235">
      <c r="A108" s="304" t="n">
        <v>245</v>
      </c>
      <c r="B108" s="306" t="inlineStr">
        <is>
          <t>0298</t>
        </is>
      </c>
      <c r="C108" s="306" t="inlineStr">
        <is>
          <t>58070607565</t>
        </is>
      </c>
      <c r="D108" s="306" t="inlineStr">
        <is>
          <t>PEDRO  BEC  LÓPEZ</t>
        </is>
      </c>
      <c r="E108" s="307" t="n">
        <v>7626.44</v>
      </c>
      <c r="F108" s="304" t="n"/>
      <c r="G108" s="304">
        <f>+E108+F108</f>
        <v/>
      </c>
    </row>
    <row r="109" ht="21.75" customHeight="1" s="235">
      <c r="A109" s="304" t="n">
        <v>247</v>
      </c>
      <c r="B109" s="306" t="inlineStr">
        <is>
          <t>0302</t>
        </is>
      </c>
      <c r="C109" s="306" t="inlineStr">
        <is>
          <t>87102002268</t>
        </is>
      </c>
      <c r="D109" s="306" t="inlineStr">
        <is>
          <t>ADOLFO DAMIÁN  MORENO  GONZÁLEZ</t>
        </is>
      </c>
      <c r="E109" s="307" t="n">
        <v>6331.6</v>
      </c>
      <c r="F109" s="304" t="n"/>
      <c r="G109" s="304">
        <f>+E109+F109</f>
        <v/>
      </c>
    </row>
    <row r="110" ht="21.75" customHeight="1" s="235">
      <c r="A110" s="304" t="n">
        <v>255</v>
      </c>
      <c r="B110" s="306" t="inlineStr">
        <is>
          <t>0034</t>
        </is>
      </c>
      <c r="C110" s="306" t="inlineStr">
        <is>
          <t>76111901935</t>
        </is>
      </c>
      <c r="D110" s="306" t="inlineStr">
        <is>
          <t>YOASMIN  CALDERON   PÉREZ</t>
        </is>
      </c>
      <c r="E110" s="307" t="n">
        <v>3979.54</v>
      </c>
      <c r="F110" s="304" t="n"/>
      <c r="G110" s="304">
        <f>+E110+F110</f>
        <v/>
      </c>
    </row>
    <row r="111" ht="21.75" customHeight="1" s="235">
      <c r="A111" s="304" t="n">
        <v>257</v>
      </c>
      <c r="B111" s="306" t="inlineStr">
        <is>
          <t>0053</t>
        </is>
      </c>
      <c r="C111" s="306" t="inlineStr">
        <is>
          <t>65050910745</t>
        </is>
      </c>
      <c r="D111" s="306" t="inlineStr">
        <is>
          <t>AVELARDO  IZQUIERDO   REYES</t>
        </is>
      </c>
      <c r="E111" s="307" t="n">
        <v>5475.35</v>
      </c>
      <c r="F111" s="304" t="n"/>
      <c r="G111" s="304">
        <f>+E111+F111</f>
        <v/>
      </c>
    </row>
    <row r="112" ht="21.75" customHeight="1" s="235">
      <c r="A112" s="304" t="n">
        <v>259</v>
      </c>
      <c r="B112" s="306" t="inlineStr">
        <is>
          <t>0066</t>
        </is>
      </c>
      <c r="C112" s="306" t="inlineStr">
        <is>
          <t>87031710740</t>
        </is>
      </c>
      <c r="D112" s="306" t="inlineStr">
        <is>
          <t>MANUEL RAÚL  GÓMEZ   FERRO</t>
        </is>
      </c>
      <c r="E112" s="307" t="n">
        <v>5540.15</v>
      </c>
      <c r="F112" s="304" t="n"/>
      <c r="G112" s="304">
        <f>+E112+F112</f>
        <v/>
      </c>
    </row>
    <row r="113" ht="21.75" customHeight="1" s="235">
      <c r="A113" s="304" t="n">
        <v>261</v>
      </c>
      <c r="B113" s="306" t="inlineStr">
        <is>
          <t>0113</t>
        </is>
      </c>
      <c r="C113" s="306" t="inlineStr">
        <is>
          <t>60052814445</t>
        </is>
      </c>
      <c r="D113" s="306" t="inlineStr">
        <is>
          <t>PEDRO EMILIO  CARNOT   PEREIRA</t>
        </is>
      </c>
      <c r="E113" s="307" t="n">
        <v>5540.15</v>
      </c>
      <c r="F113" s="304" t="n"/>
      <c r="G113" s="304">
        <f>+E113+F113</f>
        <v/>
      </c>
    </row>
    <row r="114" ht="21.75" customHeight="1" s="235">
      <c r="A114" s="304" t="n">
        <v>263</v>
      </c>
      <c r="B114" s="306" t="inlineStr">
        <is>
          <t>0141</t>
        </is>
      </c>
      <c r="C114" s="306" t="inlineStr">
        <is>
          <t>76102902291</t>
        </is>
      </c>
      <c r="D114" s="306" t="inlineStr">
        <is>
          <t>YUDITH  REMIS   RODRÍGUEZ</t>
        </is>
      </c>
      <c r="E114" s="307" t="n">
        <v>6331.6</v>
      </c>
      <c r="F114" s="304" t="n"/>
      <c r="G114" s="304">
        <f>+E114+F114</f>
        <v/>
      </c>
    </row>
    <row r="115" ht="21.75" customHeight="1" s="235">
      <c r="A115" s="304" t="n">
        <v>265</v>
      </c>
      <c r="B115" s="306" t="inlineStr">
        <is>
          <t>0159</t>
        </is>
      </c>
      <c r="C115" s="306" t="inlineStr">
        <is>
          <t>65032131369</t>
        </is>
      </c>
      <c r="D115" s="306" t="inlineStr">
        <is>
          <t>ALEXIS  SUÁREZ   CAPOTE</t>
        </is>
      </c>
      <c r="E115" s="307" t="n">
        <v>4790.93</v>
      </c>
      <c r="F115" s="304">
        <f>VLOOKUP(B115,'[1]VACACIONES 1'!$A$3:$D$56,4,FALSE())</f>
        <v/>
      </c>
      <c r="G115" s="304">
        <f>+E115+F115</f>
        <v/>
      </c>
    </row>
    <row r="116" ht="21.75" customHeight="1" s="235">
      <c r="A116" s="304" t="n">
        <v>267</v>
      </c>
      <c r="B116" s="306" t="inlineStr">
        <is>
          <t>0199</t>
        </is>
      </c>
      <c r="C116" s="306" t="inlineStr">
        <is>
          <t>66121126709</t>
        </is>
      </c>
      <c r="D116" s="306" t="inlineStr">
        <is>
          <t>OSVALDO  MORENO   HERNÁNDEZ</t>
        </is>
      </c>
      <c r="E116" s="307" t="n">
        <v>8056.14</v>
      </c>
      <c r="F116" s="304" t="n"/>
      <c r="G116" s="304">
        <f>+E116+F116</f>
        <v/>
      </c>
    </row>
    <row r="117" ht="21.75" customHeight="1" s="235">
      <c r="A117" s="304" t="n">
        <v>269</v>
      </c>
      <c r="B117" s="306" t="inlineStr">
        <is>
          <t>0293</t>
        </is>
      </c>
      <c r="C117" s="306" t="inlineStr">
        <is>
          <t>91030729164</t>
        </is>
      </c>
      <c r="D117" s="306" t="inlineStr">
        <is>
          <t>DARIEL  ORTIZ  VALDEZ</t>
        </is>
      </c>
      <c r="E117" s="307" t="n">
        <v>4675.3</v>
      </c>
      <c r="F117" s="304" t="n"/>
      <c r="G117" s="304">
        <f>+E117+F117</f>
        <v/>
      </c>
    </row>
    <row r="118" ht="21.75" customHeight="1" s="235">
      <c r="A118" s="304" t="n">
        <v>271</v>
      </c>
      <c r="B118" s="306" t="inlineStr">
        <is>
          <t>03168</t>
        </is>
      </c>
      <c r="C118" s="306" t="inlineStr">
        <is>
          <t>83101629508</t>
        </is>
      </c>
      <c r="D118" s="306" t="inlineStr">
        <is>
          <t>LOYSLI REINALDO  CORDERO  GÓMEZ</t>
        </is>
      </c>
      <c r="E118" s="307" t="n">
        <v>4484.72</v>
      </c>
      <c r="F118" s="304" t="n"/>
      <c r="G118" s="304">
        <f>+E118+F118</f>
        <v/>
      </c>
    </row>
    <row r="119" ht="21.75" customHeight="1" s="235">
      <c r="A119" s="304" t="n">
        <v>273</v>
      </c>
      <c r="B119" s="306" t="inlineStr">
        <is>
          <t>03190</t>
        </is>
      </c>
      <c r="C119" s="306" t="inlineStr">
        <is>
          <t>91092229722</t>
        </is>
      </c>
      <c r="D119" s="306" t="inlineStr">
        <is>
          <t>JORGE LEANDRO  FERNANDEZ  PEREZ</t>
        </is>
      </c>
      <c r="E119" s="307" t="n">
        <v>4675.3</v>
      </c>
      <c r="F119" s="304" t="n"/>
      <c r="G119" s="304">
        <f>+E119+F119</f>
        <v/>
      </c>
    </row>
    <row r="120" ht="21.75" customHeight="1" s="235">
      <c r="A120" s="304" t="n">
        <v>275</v>
      </c>
      <c r="B120" s="306" t="inlineStr">
        <is>
          <t>0351</t>
        </is>
      </c>
      <c r="C120" s="306" t="inlineStr">
        <is>
          <t>72120822621</t>
        </is>
      </c>
      <c r="D120" s="306" t="inlineStr">
        <is>
          <t>ISEL  ENAMORADO  ODUARDO</t>
        </is>
      </c>
      <c r="E120" s="307" t="n">
        <v>5475.35</v>
      </c>
      <c r="F120" s="304" t="n"/>
      <c r="G120" s="304">
        <f>+E120+F120</f>
        <v/>
      </c>
    </row>
    <row r="121" ht="21.75" customHeight="1" s="235">
      <c r="A121" s="304" t="n">
        <v>277</v>
      </c>
      <c r="B121" s="306" t="inlineStr">
        <is>
          <t>0353</t>
        </is>
      </c>
      <c r="C121" s="306" t="inlineStr">
        <is>
          <t>91071629640</t>
        </is>
      </c>
      <c r="D121" s="306" t="inlineStr">
        <is>
          <t>ALFREDO  LOPEZ  ALEMAN</t>
        </is>
      </c>
      <c r="E121" s="307" t="n">
        <v>2053.26</v>
      </c>
      <c r="F121" s="304">
        <f>VLOOKUP(B121,'[1]VACACIONES 1'!$A$3:$D$56,4,FALSE())</f>
        <v/>
      </c>
      <c r="G121" s="304">
        <f>+E121+F121</f>
        <v/>
      </c>
    </row>
    <row r="122" ht="21.75" customHeight="1" s="235">
      <c r="A122" s="304" t="n">
        <v>285</v>
      </c>
      <c r="B122" s="306" t="inlineStr">
        <is>
          <t>0009</t>
        </is>
      </c>
      <c r="C122" s="306" t="inlineStr">
        <is>
          <t>65110800422</t>
        </is>
      </c>
      <c r="D122" s="306" t="inlineStr">
        <is>
          <t>DIOSDADO  VIZCAINO   RODRÍGUEZ</t>
        </is>
      </c>
      <c r="E122" s="307" t="n">
        <v>4675.3</v>
      </c>
      <c r="F122" s="304" t="n"/>
      <c r="G122" s="304">
        <f>+E122+F122</f>
        <v/>
      </c>
    </row>
    <row r="123" ht="21.75" customHeight="1" s="235">
      <c r="A123" s="304" t="n">
        <v>287</v>
      </c>
      <c r="B123" s="306" t="inlineStr">
        <is>
          <t>0134</t>
        </is>
      </c>
      <c r="C123" s="306" t="inlineStr">
        <is>
          <t>75082505833</t>
        </is>
      </c>
      <c r="D123" s="306" t="inlineStr">
        <is>
          <t>MARIANELA  MANCHA  TARAJANO</t>
        </is>
      </c>
      <c r="E123" s="307" t="n">
        <v>6331.6</v>
      </c>
      <c r="F123" s="304" t="n"/>
      <c r="G123" s="304">
        <f>+E123+F123</f>
        <v/>
      </c>
    </row>
    <row r="124" ht="21.75" customHeight="1" s="235">
      <c r="A124" s="304" t="n">
        <v>289</v>
      </c>
      <c r="B124" s="306" t="inlineStr">
        <is>
          <t>0145</t>
        </is>
      </c>
      <c r="C124" s="306" t="inlineStr">
        <is>
          <t>77071308519</t>
        </is>
      </c>
      <c r="D124" s="306" t="inlineStr">
        <is>
          <t>YUDIETH  PALENZUELA   YANES</t>
        </is>
      </c>
      <c r="E124" s="307" t="n">
        <v>3561.52</v>
      </c>
      <c r="F124" s="304">
        <f>VLOOKUP(B124,'[1]VACACIONES 1'!$A$3:$D$56,4,FALSE())</f>
        <v/>
      </c>
      <c r="G124" s="304">
        <f>+E124+F124</f>
        <v/>
      </c>
    </row>
    <row r="125" ht="21.75" customHeight="1" s="235">
      <c r="A125" s="304" t="n">
        <v>291</v>
      </c>
      <c r="B125" s="306" t="inlineStr">
        <is>
          <t>0146</t>
        </is>
      </c>
      <c r="C125" s="306" t="inlineStr">
        <is>
          <t>77102408513</t>
        </is>
      </c>
      <c r="D125" s="306" t="inlineStr">
        <is>
          <t>SHEYLA  NORES   GONZÁLEZ</t>
        </is>
      </c>
      <c r="E125" s="307" t="n">
        <v>5540.15</v>
      </c>
      <c r="F125" s="304" t="n"/>
      <c r="G125" s="304">
        <f>+E125+F125</f>
        <v/>
      </c>
    </row>
    <row r="126" ht="21.75" customHeight="1" s="235">
      <c r="A126" s="304" t="n">
        <v>293</v>
      </c>
      <c r="B126" s="306" t="inlineStr">
        <is>
          <t>0170</t>
        </is>
      </c>
      <c r="C126" s="306" t="inlineStr">
        <is>
          <t>74122105065</t>
        </is>
      </c>
      <c r="D126" s="306" t="inlineStr">
        <is>
          <t>JAVIEL  PITA   CABALLERO</t>
        </is>
      </c>
      <c r="E126" s="307" t="n">
        <v>4790.93</v>
      </c>
      <c r="F126" s="304" t="n"/>
      <c r="G126" s="304">
        <f>+E126+F126</f>
        <v/>
      </c>
    </row>
    <row r="127" ht="21.75" customHeight="1" s="235">
      <c r="A127" s="304" t="n">
        <v>295</v>
      </c>
      <c r="B127" s="306" t="inlineStr">
        <is>
          <t>0188</t>
        </is>
      </c>
      <c r="C127" s="306" t="inlineStr">
        <is>
          <t>81082809140</t>
        </is>
      </c>
      <c r="D127" s="306" t="inlineStr">
        <is>
          <t>MICHAEL  DE ARMAS   RODRÍGUEZ</t>
        </is>
      </c>
      <c r="E127" s="307" t="n">
        <v>5475.35</v>
      </c>
      <c r="F127" s="304" t="n"/>
      <c r="G127" s="304">
        <f>+E127+F127</f>
        <v/>
      </c>
    </row>
    <row r="128" ht="21.75" customHeight="1" s="235">
      <c r="A128" s="304" t="n">
        <v>297</v>
      </c>
      <c r="B128" s="306" t="inlineStr">
        <is>
          <t>0193</t>
        </is>
      </c>
      <c r="C128" s="306" t="inlineStr">
        <is>
          <t>85102309248</t>
        </is>
      </c>
      <c r="D128" s="306" t="inlineStr">
        <is>
          <t>ARTURO  DÁVALOS   MOROS</t>
        </is>
      </c>
      <c r="E128" s="307" t="n">
        <v>4790.93</v>
      </c>
      <c r="F128" s="304" t="n"/>
      <c r="G128" s="304">
        <f>+E128+F128</f>
        <v/>
      </c>
    </row>
    <row r="129" ht="21.75" customHeight="1" s="235">
      <c r="A129" s="304" t="n">
        <v>299</v>
      </c>
      <c r="B129" s="306" t="inlineStr">
        <is>
          <t>0195</t>
        </is>
      </c>
      <c r="C129" s="306" t="inlineStr">
        <is>
          <t>89090512026</t>
        </is>
      </c>
      <c r="D129" s="306" t="inlineStr">
        <is>
          <t>JOAQUÍN  FERNÁNDEZ   RONDÓN</t>
        </is>
      </c>
      <c r="E129" s="307" t="n">
        <v>6331.6</v>
      </c>
      <c r="F129" s="304" t="n"/>
      <c r="G129" s="304">
        <f>+E129+F129</f>
        <v/>
      </c>
    </row>
    <row r="130" ht="21.75" customHeight="1" s="235">
      <c r="A130" s="304" t="n">
        <v>301</v>
      </c>
      <c r="B130" s="306" t="inlineStr">
        <is>
          <t>0197</t>
        </is>
      </c>
      <c r="C130" s="306" t="inlineStr">
        <is>
          <t>66020214249</t>
        </is>
      </c>
      <c r="D130" s="306" t="inlineStr">
        <is>
          <t>LUIS ANTONIO  NARANJO   QUINTANA</t>
        </is>
      </c>
      <c r="E130" s="307" t="n">
        <v>8056.14</v>
      </c>
      <c r="F130" s="304" t="n"/>
      <c r="G130" s="304">
        <f>+E130+F130</f>
        <v/>
      </c>
    </row>
    <row r="131" ht="21.75" customHeight="1" s="235">
      <c r="A131" s="304" t="n">
        <v>303</v>
      </c>
      <c r="B131" s="306" t="inlineStr">
        <is>
          <t>03162</t>
        </is>
      </c>
      <c r="C131" s="306" t="inlineStr">
        <is>
          <t>79051608214</t>
        </is>
      </c>
      <c r="D131" s="306" t="inlineStr">
        <is>
          <t>LIUSKA  ORTEGA   RODRIGUEZ</t>
        </is>
      </c>
      <c r="E131" s="307" t="n">
        <v>5540.15</v>
      </c>
      <c r="F131" s="304" t="n"/>
      <c r="G131" s="304">
        <f>+E131+F131</f>
        <v/>
      </c>
    </row>
    <row r="132" ht="21.75" customHeight="1" s="235">
      <c r="A132" s="304" t="n">
        <v>305</v>
      </c>
      <c r="B132" s="306" t="inlineStr">
        <is>
          <t>03174</t>
        </is>
      </c>
      <c r="C132" s="306" t="inlineStr">
        <is>
          <t>58051100229</t>
        </is>
      </c>
      <c r="D132" s="306" t="inlineStr">
        <is>
          <t>JOSE FRANCISCO  DUQUESNE  BAEZ</t>
        </is>
      </c>
      <c r="E132" s="307" t="n">
        <v>4484.72</v>
      </c>
      <c r="F132" s="304" t="n"/>
      <c r="G132" s="304">
        <f>+E132+F132</f>
        <v/>
      </c>
    </row>
    <row r="133" ht="21.75" customHeight="1" s="235">
      <c r="A133" s="304" t="n">
        <v>307</v>
      </c>
      <c r="B133" s="306" t="inlineStr">
        <is>
          <t>03184</t>
        </is>
      </c>
      <c r="C133" s="306" t="inlineStr">
        <is>
          <t>03092881287</t>
        </is>
      </c>
      <c r="D133" s="306" t="inlineStr">
        <is>
          <t>CARLOS ERNESTO  CAPDESUÑA  LEYVA</t>
        </is>
      </c>
      <c r="E133" s="307" t="n">
        <v>5475.35</v>
      </c>
      <c r="F133" s="304" t="n"/>
      <c r="G133" s="304">
        <f>+E133+F133</f>
        <v/>
      </c>
    </row>
    <row r="134" ht="21.75" customHeight="1" s="235">
      <c r="A134" s="304" t="n">
        <v>315</v>
      </c>
      <c r="B134" s="306" t="inlineStr">
        <is>
          <t>0071</t>
        </is>
      </c>
      <c r="C134" s="306" t="inlineStr">
        <is>
          <t>67072816143</t>
        </is>
      </c>
      <c r="D134" s="306" t="inlineStr">
        <is>
          <t>FÉLIX  MEDINA   SUÁREZ</t>
        </is>
      </c>
      <c r="E134" s="307" t="n">
        <v>5133.14</v>
      </c>
      <c r="F134" s="304" t="n"/>
      <c r="G134" s="304">
        <f>+E134+F134</f>
        <v/>
      </c>
    </row>
    <row r="135" ht="21.75" customHeight="1" s="235">
      <c r="A135" s="304" t="n">
        <v>317</v>
      </c>
      <c r="B135" s="306" t="inlineStr">
        <is>
          <t>0121</t>
        </is>
      </c>
      <c r="C135" s="306" t="inlineStr">
        <is>
          <t>67012521893</t>
        </is>
      </c>
      <c r="D135" s="306" t="inlineStr">
        <is>
          <t>ANA MARIA  HERNÁNDEZ   GONZÁLEZ</t>
        </is>
      </c>
      <c r="E135" s="307" t="n">
        <v>3832.11</v>
      </c>
      <c r="F135" s="304">
        <f>VLOOKUP(B135,'[1]VACACIONES 1'!$A$3:$D$56,4,FALSE())</f>
        <v/>
      </c>
      <c r="G135" s="304">
        <f>+E135+F135</f>
        <v/>
      </c>
    </row>
    <row r="136" ht="21.75" customHeight="1" s="235">
      <c r="A136" s="304" t="n">
        <v>319</v>
      </c>
      <c r="B136" s="306" t="inlineStr">
        <is>
          <t>0209</t>
        </is>
      </c>
      <c r="C136" s="306" t="inlineStr">
        <is>
          <t>69101122122</t>
        </is>
      </c>
      <c r="D136" s="306" t="inlineStr">
        <is>
          <t>EDEL  JIMÉNEZ   ALBA</t>
        </is>
      </c>
      <c r="E136" s="307" t="n">
        <v>2770.07</v>
      </c>
      <c r="F136" s="304" t="n"/>
      <c r="G136" s="304">
        <f>+E136+F136</f>
        <v/>
      </c>
    </row>
    <row r="137" ht="21.75" customHeight="1" s="235">
      <c r="A137" s="304" t="n">
        <v>321</v>
      </c>
      <c r="B137" s="306" t="inlineStr">
        <is>
          <t>0253</t>
        </is>
      </c>
      <c r="C137" s="306" t="inlineStr">
        <is>
          <t>64010720143</t>
        </is>
      </c>
      <c r="D137" s="306" t="inlineStr">
        <is>
          <t>ALBERTO  PÉREZ   FLORES</t>
        </is>
      </c>
      <c r="E137" s="307" t="n">
        <v>2958.05</v>
      </c>
      <c r="F137" s="304" t="n"/>
      <c r="G137" s="304">
        <f>+E137+F137</f>
        <v/>
      </c>
    </row>
    <row r="138" ht="21.75" customHeight="1" s="235">
      <c r="A138" s="304" t="n">
        <v>323</v>
      </c>
      <c r="B138" s="306" t="inlineStr">
        <is>
          <t>0255</t>
        </is>
      </c>
      <c r="C138" s="306" t="inlineStr">
        <is>
          <t>86081612529</t>
        </is>
      </c>
      <c r="D138" s="306" t="inlineStr">
        <is>
          <t>CARLOS ENRIQUE  VELASCO   BLANCO</t>
        </is>
      </c>
      <c r="E138" s="307" t="n">
        <v>5935.87</v>
      </c>
      <c r="F138" s="304" t="n"/>
      <c r="G138" s="304">
        <f>+E138+F138</f>
        <v/>
      </c>
    </row>
    <row r="139" ht="21.75" customHeight="1" s="235">
      <c r="A139" s="304" t="n">
        <v>325</v>
      </c>
      <c r="B139" s="306" t="inlineStr">
        <is>
          <t>0299</t>
        </is>
      </c>
      <c r="C139" s="306" t="inlineStr">
        <is>
          <t>90071532404</t>
        </is>
      </c>
      <c r="D139" s="306" t="inlineStr">
        <is>
          <t>PABLO  GARCÍA  MARTÍNEZ</t>
        </is>
      </c>
      <c r="E139" s="307" t="n">
        <v>5133.14</v>
      </c>
      <c r="F139" s="304" t="n"/>
      <c r="G139" s="304">
        <f>+E139+F139</f>
        <v/>
      </c>
    </row>
    <row r="140" ht="21.75" customHeight="1" s="235">
      <c r="A140" s="304" t="n">
        <v>327</v>
      </c>
      <c r="B140" s="306" t="inlineStr">
        <is>
          <t>0304</t>
        </is>
      </c>
      <c r="C140" s="306" t="inlineStr">
        <is>
          <t>67030304540</t>
        </is>
      </c>
      <c r="D140" s="306" t="inlineStr">
        <is>
          <t>EVIS  ACUÑA  BRAVO</t>
        </is>
      </c>
      <c r="E140" s="307" t="n">
        <v>5843.89</v>
      </c>
      <c r="F140" s="304">
        <f>VLOOKUP(B140,'[1]VACACIONES 1'!$A$3:$D$56,4,FALSE())</f>
        <v/>
      </c>
      <c r="G140" s="304">
        <f>+E140+F140</f>
        <v/>
      </c>
    </row>
    <row r="141" ht="21.75" customHeight="1" s="235">
      <c r="A141" s="304" t="n">
        <v>329</v>
      </c>
      <c r="B141" s="306" t="inlineStr">
        <is>
          <t>03111</t>
        </is>
      </c>
      <c r="C141" s="306" t="inlineStr">
        <is>
          <t>62031621487</t>
        </is>
      </c>
      <c r="D141" s="306" t="inlineStr">
        <is>
          <t>FAUSTINO  RODRIGUEZ  RODRIGUEZ</t>
        </is>
      </c>
      <c r="E141" s="307" t="n">
        <v>4369.96</v>
      </c>
      <c r="F141" s="304" t="n"/>
      <c r="G141" s="304">
        <f>+E141+F141</f>
        <v/>
      </c>
    </row>
    <row r="142" ht="21.75" customHeight="1" s="235">
      <c r="A142" s="304" t="n">
        <v>331</v>
      </c>
      <c r="B142" s="306" t="inlineStr">
        <is>
          <t>03121</t>
        </is>
      </c>
      <c r="C142" s="306" t="inlineStr">
        <is>
          <t>72010305503</t>
        </is>
      </c>
      <c r="D142" s="306" t="inlineStr">
        <is>
          <t>RAUL   RODRIGUEZ  SANCHEZ</t>
        </is>
      </c>
      <c r="E142" s="307" t="n">
        <v>3079.89</v>
      </c>
      <c r="F142" s="304">
        <f>VLOOKUP(B142,'[1]VACACIONES 1'!$A$3:$D$56,4,FALSE())</f>
        <v/>
      </c>
      <c r="G142" s="304">
        <f>+E142+F142</f>
        <v/>
      </c>
    </row>
    <row r="143" ht="21.75" customHeight="1" s="235">
      <c r="A143" s="304" t="n">
        <v>333</v>
      </c>
      <c r="B143" s="306" t="inlineStr">
        <is>
          <t>0350</t>
        </is>
      </c>
      <c r="C143" s="306" t="inlineStr">
        <is>
          <t>70060305903</t>
        </is>
      </c>
      <c r="D143" s="306" t="inlineStr">
        <is>
          <t>FRANK  NIEBLA  BERMUDEZ</t>
        </is>
      </c>
      <c r="E143" s="307" t="n">
        <v>5935.87</v>
      </c>
      <c r="F143" s="304" t="n"/>
      <c r="G143" s="304">
        <f>+E143+F143</f>
        <v/>
      </c>
    </row>
    <row r="144" ht="21.75" customHeight="1" s="235">
      <c r="A144" s="304" t="n">
        <v>335</v>
      </c>
      <c r="B144" s="306" t="inlineStr">
        <is>
          <t>0377</t>
        </is>
      </c>
      <c r="C144" s="306" t="inlineStr">
        <is>
          <t>74021806780</t>
        </is>
      </c>
      <c r="D144" s="306" t="inlineStr">
        <is>
          <t>VLADIMIR   MANSO  GONZÁLEZ</t>
        </is>
      </c>
      <c r="E144" s="307" t="n">
        <v>5935.87</v>
      </c>
      <c r="F144" s="304" t="n"/>
      <c r="G144" s="304">
        <f>+E144+F144</f>
        <v/>
      </c>
    </row>
    <row r="145" ht="21.75" customHeight="1" s="235">
      <c r="A145" s="304" t="n">
        <v>337</v>
      </c>
      <c r="B145" s="306" t="inlineStr">
        <is>
          <t>0383</t>
        </is>
      </c>
      <c r="C145" s="306" t="inlineStr">
        <is>
          <t>77060911684</t>
        </is>
      </c>
      <c r="D145" s="306" t="inlineStr">
        <is>
          <t>YOSVANY  ECHEVARRÍA  TURIÑO</t>
        </is>
      </c>
      <c r="E145" s="307" t="n">
        <v>2847.74</v>
      </c>
      <c r="F145" s="304" t="n"/>
      <c r="G145" s="304">
        <f>+E145+F145</f>
        <v/>
      </c>
    </row>
    <row r="146" ht="21.75" customHeight="1" s="235">
      <c r="A146" s="304" t="n">
        <v>339</v>
      </c>
      <c r="B146" s="306" t="inlineStr">
        <is>
          <t>0393</t>
        </is>
      </c>
      <c r="C146" s="306" t="inlineStr">
        <is>
          <t>91042235325</t>
        </is>
      </c>
      <c r="D146" s="306" t="inlineStr">
        <is>
          <t>LUIS MIGUEL  MOYA  PEREZ</t>
        </is>
      </c>
      <c r="E146" s="307" t="n">
        <v>5133.14</v>
      </c>
      <c r="F146" s="304" t="n"/>
      <c r="G146" s="304">
        <f>+E146+F146</f>
        <v/>
      </c>
    </row>
    <row r="147" ht="21.75" customHeight="1" s="235">
      <c r="A147" s="304" t="n">
        <v>347</v>
      </c>
      <c r="B147" s="306" t="inlineStr">
        <is>
          <t>0006</t>
        </is>
      </c>
      <c r="C147" s="306" t="inlineStr">
        <is>
          <t>60110319785</t>
        </is>
      </c>
      <c r="D147" s="306" t="inlineStr">
        <is>
          <t>ALFONSO  COLINA   HURTADO</t>
        </is>
      </c>
      <c r="E147" s="307" t="n">
        <v>2232.63</v>
      </c>
      <c r="F147" s="304">
        <f>VLOOKUP(B147,'[1]VACACIONES 1'!$A$3:$D$56,4,FALSE())</f>
        <v/>
      </c>
      <c r="G147" s="304">
        <f>+E147+F147</f>
        <v/>
      </c>
    </row>
    <row r="148" ht="21.75" customHeight="1" s="235">
      <c r="A148" s="304" t="n">
        <v>349</v>
      </c>
      <c r="B148" s="306" t="inlineStr">
        <is>
          <t>0125</t>
        </is>
      </c>
      <c r="C148" s="306" t="inlineStr">
        <is>
          <t>70051702588</t>
        </is>
      </c>
      <c r="D148" s="306" t="inlineStr">
        <is>
          <t>LUIS ORLANDO  MARTIN   MAYONADA</t>
        </is>
      </c>
      <c r="E148" s="307" t="n">
        <v>8056.14</v>
      </c>
      <c r="F148" s="304" t="n"/>
      <c r="G148" s="304">
        <f>+E148+F148</f>
        <v/>
      </c>
    </row>
    <row r="149" ht="21.75" customHeight="1" s="235">
      <c r="A149" s="304" t="n">
        <v>351</v>
      </c>
      <c r="B149" s="306" t="inlineStr">
        <is>
          <t>0128</t>
        </is>
      </c>
      <c r="C149" s="306" t="inlineStr">
        <is>
          <t>71040502217</t>
        </is>
      </c>
      <c r="D149" s="306" t="inlineStr">
        <is>
          <t>MIRTA  CABRERA  GINORIA</t>
        </is>
      </c>
      <c r="E149" s="307" t="n">
        <v>5695.7</v>
      </c>
      <c r="F149" s="304" t="n"/>
      <c r="G149" s="304">
        <f>+E149+F149</f>
        <v/>
      </c>
    </row>
    <row r="150" ht="21.75" customHeight="1" s="235">
      <c r="A150" s="304" t="n">
        <v>353</v>
      </c>
      <c r="B150" s="306" t="inlineStr">
        <is>
          <t>0165</t>
        </is>
      </c>
      <c r="C150" s="306" t="inlineStr">
        <is>
          <t>73112204169</t>
        </is>
      </c>
      <c r="D150" s="306" t="inlineStr">
        <is>
          <t>ROLANDO  GÓMEZ   SERRANO</t>
        </is>
      </c>
      <c r="E150" s="307" t="n">
        <v>5475.35</v>
      </c>
      <c r="F150" s="304" t="n"/>
      <c r="G150" s="304">
        <f>+E150+F150</f>
        <v/>
      </c>
    </row>
    <row r="151" ht="21.75" customHeight="1" s="235">
      <c r="A151" s="304" t="n">
        <v>355</v>
      </c>
      <c r="B151" s="306" t="inlineStr">
        <is>
          <t>03128</t>
        </is>
      </c>
      <c r="C151" s="306" t="inlineStr">
        <is>
          <t>74040127747</t>
        </is>
      </c>
      <c r="D151" s="306" t="inlineStr">
        <is>
          <t>ADEL   FERNANDEZ  GONZALEZ</t>
        </is>
      </c>
      <c r="E151" s="307" t="n">
        <v>4484.72</v>
      </c>
      <c r="F151" s="304">
        <f>VLOOKUP(B151,'[1]VACACIONES 1'!$A$3:$D$56,4,FALSE())</f>
        <v/>
      </c>
      <c r="G151" s="304">
        <f>+E151+F151</f>
        <v/>
      </c>
    </row>
    <row r="152" ht="21.75" customHeight="1" s="235">
      <c r="A152" s="304" t="n">
        <v>357</v>
      </c>
      <c r="B152" s="306" t="inlineStr">
        <is>
          <t>0384</t>
        </is>
      </c>
      <c r="C152" s="306" t="inlineStr">
        <is>
          <t>70021206560</t>
        </is>
      </c>
      <c r="D152" s="306" t="inlineStr">
        <is>
          <t>JESUS RAFAEL   DELGADO  GESSA</t>
        </is>
      </c>
      <c r="E152" s="307" t="n">
        <v>4790.93</v>
      </c>
      <c r="F152" s="304" t="n"/>
      <c r="G152" s="304">
        <f>+E152+F152</f>
        <v/>
      </c>
    </row>
    <row r="153" ht="21.75" customHeight="1" s="235">
      <c r="A153" s="304" t="n">
        <v>365</v>
      </c>
      <c r="B153" s="306" t="inlineStr">
        <is>
          <t>0029</t>
        </is>
      </c>
      <c r="C153" s="306" t="inlineStr">
        <is>
          <t>85022805459</t>
        </is>
      </c>
      <c r="D153" s="306" t="inlineStr">
        <is>
          <t>CLAUDIA  LINARES   SOSA</t>
        </is>
      </c>
      <c r="E153" s="307" t="n">
        <v>8444.389999999999</v>
      </c>
      <c r="F153" s="304" t="n"/>
      <c r="G153" s="304">
        <f>+E153+F153</f>
        <v/>
      </c>
    </row>
    <row r="154" ht="21.75" customHeight="1" s="235">
      <c r="A154" s="304" t="n">
        <v>367</v>
      </c>
      <c r="B154" s="306" t="inlineStr">
        <is>
          <t>0089</t>
        </is>
      </c>
      <c r="C154" s="306" t="inlineStr">
        <is>
          <t>80091007502</t>
        </is>
      </c>
      <c r="D154" s="306" t="inlineStr">
        <is>
          <t>EDGAR  SÁNCHEZ   OLIVA</t>
        </is>
      </c>
      <c r="E154" s="307" t="n">
        <v>6697.27</v>
      </c>
      <c r="F154" s="304" t="n"/>
      <c r="G154" s="304">
        <f>+E154+F154</f>
        <v/>
      </c>
    </row>
    <row r="155" ht="21.75" customHeight="1" s="235">
      <c r="A155" s="304" t="n">
        <v>369</v>
      </c>
      <c r="B155" s="306" t="inlineStr">
        <is>
          <t>0093</t>
        </is>
      </c>
      <c r="C155" s="306" t="inlineStr">
        <is>
          <t>65111919779</t>
        </is>
      </c>
      <c r="D155" s="306" t="inlineStr">
        <is>
          <t>JANETT ADRIANA  VÁZQUEZ   FANEGO</t>
        </is>
      </c>
      <c r="E155" s="307" t="n">
        <v>6697.27</v>
      </c>
      <c r="F155" s="304" t="n"/>
      <c r="G155" s="304">
        <f>+E155+F155</f>
        <v/>
      </c>
    </row>
    <row r="156" ht="21.75" customHeight="1" s="235">
      <c r="A156" s="304" t="n">
        <v>371</v>
      </c>
      <c r="B156" s="306" t="inlineStr">
        <is>
          <t>03199</t>
        </is>
      </c>
      <c r="C156" s="306" t="inlineStr">
        <is>
          <t>70071804279</t>
        </is>
      </c>
      <c r="D156" s="306" t="inlineStr">
        <is>
          <t>PILAR MARIELA  RODRIGUEZ  REYES</t>
        </is>
      </c>
      <c r="E156" s="307" t="n">
        <v>2208.29</v>
      </c>
      <c r="F156" s="304" t="n"/>
      <c r="G156" s="304">
        <f>+E156+F156</f>
        <v/>
      </c>
    </row>
    <row r="157" ht="21.75" customHeight="1" s="235">
      <c r="A157" s="304" t="n">
        <v>373</v>
      </c>
      <c r="B157" s="306" t="inlineStr">
        <is>
          <t>0399</t>
        </is>
      </c>
      <c r="C157" s="306" t="inlineStr">
        <is>
          <t>96040706757</t>
        </is>
      </c>
      <c r="D157" s="306" t="inlineStr">
        <is>
          <t>ADRIANA  VALERA  CORREA</t>
        </is>
      </c>
      <c r="E157" s="307" t="n">
        <v>7667.89</v>
      </c>
      <c r="F157" s="304" t="n"/>
      <c r="G157" s="304">
        <f>+E157+F157</f>
        <v/>
      </c>
    </row>
    <row r="158" ht="21.75" customHeight="1" s="235">
      <c r="A158" s="304" t="n">
        <v>381</v>
      </c>
      <c r="B158" s="306" t="inlineStr">
        <is>
          <t>0075</t>
        </is>
      </c>
      <c r="C158" s="306" t="inlineStr">
        <is>
          <t>81122102026</t>
        </is>
      </c>
      <c r="D158" s="306" t="inlineStr">
        <is>
          <t>JUAN CARLOS  ABDALA   GARCÍA</t>
        </is>
      </c>
      <c r="E158" s="307" t="n">
        <v>4923.4</v>
      </c>
      <c r="F158" s="304" t="n"/>
      <c r="G158" s="304">
        <f>+E158+F158</f>
        <v/>
      </c>
    </row>
    <row r="159" ht="21.75" customHeight="1" s="235">
      <c r="A159" s="304" t="n">
        <v>383</v>
      </c>
      <c r="B159" s="306" t="inlineStr">
        <is>
          <t>0202</t>
        </is>
      </c>
      <c r="C159" s="306" t="inlineStr">
        <is>
          <t>73090803027</t>
        </is>
      </c>
      <c r="D159" s="306" t="inlineStr">
        <is>
          <t>ABUNDIO  MOYA   PÉREZ</t>
        </is>
      </c>
      <c r="E159" s="307" t="n">
        <v>5695.7</v>
      </c>
      <c r="F159" s="304" t="n"/>
      <c r="G159" s="304">
        <f>+E159+F159</f>
        <v/>
      </c>
    </row>
    <row r="160" ht="21.75" customHeight="1" s="235">
      <c r="A160" s="304" t="n">
        <v>385</v>
      </c>
      <c r="B160" s="306" t="inlineStr">
        <is>
          <t>03115</t>
        </is>
      </c>
      <c r="C160" s="306" t="inlineStr">
        <is>
          <t>75102109967</t>
        </is>
      </c>
      <c r="D160" s="306" t="inlineStr">
        <is>
          <t>GEORLANDY   VENEGA  SANTOS</t>
        </is>
      </c>
      <c r="E160" s="307" t="n">
        <v>4923.4</v>
      </c>
      <c r="F160" s="304" t="n"/>
      <c r="G160" s="304">
        <f>+E160+F160</f>
        <v/>
      </c>
    </row>
    <row r="161" ht="21.75" customHeight="1" s="235">
      <c r="A161" s="304" t="n">
        <v>387</v>
      </c>
      <c r="B161" s="306" t="inlineStr">
        <is>
          <t>03158</t>
        </is>
      </c>
      <c r="C161" s="306" t="inlineStr">
        <is>
          <t>66051608502</t>
        </is>
      </c>
      <c r="D161" s="306" t="inlineStr">
        <is>
          <t>INELDO IDEL  ESPINOSA  GARCIA</t>
        </is>
      </c>
      <c r="E161" s="307" t="n">
        <v>4790.05</v>
      </c>
      <c r="F161" s="304" t="n"/>
      <c r="G161" s="304">
        <f>+E161+F161</f>
        <v/>
      </c>
    </row>
    <row r="162" ht="21.75" customHeight="1" s="235">
      <c r="A162" s="304" t="n">
        <v>389</v>
      </c>
      <c r="B162" s="306" t="inlineStr">
        <is>
          <t>03165</t>
        </is>
      </c>
      <c r="C162" s="306" t="inlineStr">
        <is>
          <t>64112530228</t>
        </is>
      </c>
      <c r="D162" s="306" t="inlineStr">
        <is>
          <t>EMILIO   VIÑALES   FIGUEROA</t>
        </is>
      </c>
      <c r="E162" s="307" t="n">
        <v>4369.96</v>
      </c>
      <c r="F162" s="304" t="n"/>
      <c r="G162" s="304">
        <f>+E162+F162</f>
        <v/>
      </c>
    </row>
    <row r="163" ht="21.75" customHeight="1" s="235">
      <c r="A163" s="304" t="n">
        <v>391</v>
      </c>
      <c r="B163" s="306" t="inlineStr">
        <is>
          <t>03186</t>
        </is>
      </c>
      <c r="C163" s="306" t="inlineStr">
        <is>
          <t>89071933027</t>
        </is>
      </c>
      <c r="D163" s="306" t="inlineStr">
        <is>
          <t>ERIS YOEL  MONTEAGUDO  GONZALEZ</t>
        </is>
      </c>
      <c r="E163" s="307" t="n">
        <v>3958.02</v>
      </c>
      <c r="F163" s="304" t="n"/>
      <c r="G163" s="304">
        <f>+E163+F163</f>
        <v/>
      </c>
    </row>
    <row r="164" ht="21.75" customHeight="1" s="235">
      <c r="A164" s="304" t="n">
        <v>393</v>
      </c>
      <c r="B164" s="306" t="inlineStr">
        <is>
          <t>03194</t>
        </is>
      </c>
      <c r="C164" s="306" t="inlineStr">
        <is>
          <t>66061604762</t>
        </is>
      </c>
      <c r="D164" s="306" t="inlineStr">
        <is>
          <t>RICARDO  PAURA  RIVERA</t>
        </is>
      </c>
      <c r="E164" s="307" t="n">
        <v>8056.14</v>
      </c>
      <c r="F164" s="304" t="n"/>
      <c r="G164" s="304">
        <f>+E164+F164</f>
        <v/>
      </c>
    </row>
    <row r="165" ht="21.75" customHeight="1" s="235">
      <c r="A165" s="304" t="n">
        <v>395</v>
      </c>
      <c r="B165" s="306" t="inlineStr">
        <is>
          <t>0401</t>
        </is>
      </c>
      <c r="C165" s="306" t="inlineStr">
        <is>
          <t>92080838904</t>
        </is>
      </c>
      <c r="D165" s="306" t="inlineStr">
        <is>
          <t xml:space="preserve">JOSE CARLOS   SANCHEZ   CID </t>
        </is>
      </c>
      <c r="E165" s="307" t="n">
        <v>5695.7</v>
      </c>
      <c r="F165" s="304" t="n"/>
      <c r="G165" s="304">
        <f>+E165+F165</f>
        <v/>
      </c>
    </row>
    <row r="166" ht="21.75" customHeight="1" s="235">
      <c r="A166" s="304" t="n">
        <v>403</v>
      </c>
      <c r="B166" s="306" t="inlineStr">
        <is>
          <t>0194</t>
        </is>
      </c>
      <c r="C166" s="306" t="inlineStr">
        <is>
          <t>86030318025</t>
        </is>
      </c>
      <c r="D166" s="306" t="inlineStr">
        <is>
          <t>ADRIÁN  RODRÍGUEZ  BARRERAS</t>
        </is>
      </c>
      <c r="E166" s="307" t="n">
        <v>4923.4</v>
      </c>
      <c r="F166" s="304" t="n"/>
      <c r="G166" s="304">
        <f>+E166+F166</f>
        <v/>
      </c>
    </row>
    <row r="167" ht="21.75" customHeight="1" s="235">
      <c r="A167" s="304" t="n">
        <v>405</v>
      </c>
      <c r="B167" s="306" t="inlineStr">
        <is>
          <t>0201</t>
        </is>
      </c>
      <c r="C167" s="306" t="inlineStr">
        <is>
          <t>72092607622</t>
        </is>
      </c>
      <c r="D167" s="306" t="inlineStr">
        <is>
          <t>ERIBERTO RAÚL  VALDÉS   FONTELA</t>
        </is>
      </c>
      <c r="E167" s="307" t="n">
        <v>8483.209999999999</v>
      </c>
      <c r="F167" s="304" t="n"/>
      <c r="G167" s="304">
        <f>+E167+F167</f>
        <v/>
      </c>
    </row>
    <row r="168" ht="21.75" customHeight="1" s="235">
      <c r="A168" s="304" t="n">
        <v>407</v>
      </c>
      <c r="B168" s="306" t="inlineStr">
        <is>
          <t>0277</t>
        </is>
      </c>
      <c r="C168" s="306" t="inlineStr">
        <is>
          <t>60042007981</t>
        </is>
      </c>
      <c r="D168" s="306" t="inlineStr">
        <is>
          <t>PATRICIO  HERNÁNDEZ   FÁBREGAS</t>
        </is>
      </c>
      <c r="E168" s="307" t="n">
        <v>5695.7</v>
      </c>
      <c r="F168" s="304">
        <f>VLOOKUP(B168,'[1]VACACIONES 1'!$A$3:$D$56,4,FALSE())</f>
        <v/>
      </c>
      <c r="G168" s="304">
        <f>+E168+F168</f>
        <v/>
      </c>
    </row>
    <row r="169" ht="21.75" customHeight="1" s="235">
      <c r="A169" s="304" t="n">
        <v>409</v>
      </c>
      <c r="B169" s="306" t="inlineStr">
        <is>
          <t>0280</t>
        </is>
      </c>
      <c r="C169" s="306" t="inlineStr">
        <is>
          <t>66100605447</t>
        </is>
      </c>
      <c r="D169" s="306" t="inlineStr">
        <is>
          <t>ALEXIS ELIA  CASTILLO   JIMÉNEZ</t>
        </is>
      </c>
      <c r="E169" s="307" t="n">
        <v>5695.7</v>
      </c>
      <c r="F169" s="304">
        <f>VLOOKUP(B169,'[1]VACACIONES 1'!$A$3:$D$56,4,FALSE())</f>
        <v/>
      </c>
      <c r="G169" s="304">
        <f>+E169+F169</f>
        <v/>
      </c>
    </row>
    <row r="170" ht="21.75" customHeight="1" s="235">
      <c r="A170" s="304" t="n">
        <v>411</v>
      </c>
      <c r="B170" s="306" t="inlineStr">
        <is>
          <t>03116</t>
        </is>
      </c>
      <c r="C170" s="306" t="inlineStr">
        <is>
          <t>84120218064</t>
        </is>
      </c>
      <c r="D170" s="306" t="inlineStr">
        <is>
          <t>DUANY RICHARD  VIGO  MARRERO</t>
        </is>
      </c>
      <c r="E170" s="307" t="n">
        <v>5546.97</v>
      </c>
      <c r="F170" s="304" t="n"/>
      <c r="G170" s="304">
        <f>+E170+F170</f>
        <v/>
      </c>
    </row>
    <row r="171" ht="21.75" customHeight="1" s="235">
      <c r="A171" s="304" t="n">
        <v>413</v>
      </c>
      <c r="B171" s="306" t="inlineStr">
        <is>
          <t>0385</t>
        </is>
      </c>
      <c r="C171" s="306" t="inlineStr">
        <is>
          <t>65120808422</t>
        </is>
      </c>
      <c r="D171" s="306" t="inlineStr">
        <is>
          <t>HECTOR EUTIQUIO  MOYARES   RAMOS</t>
        </is>
      </c>
      <c r="E171" s="307" t="n">
        <v>3958.02</v>
      </c>
      <c r="F171" s="304" t="n"/>
      <c r="G171" s="304">
        <f>+E171+F171</f>
        <v/>
      </c>
    </row>
    <row r="172" ht="21.75" customHeight="1" s="235">
      <c r="A172" s="304" t="n">
        <v>421</v>
      </c>
      <c r="B172" s="306" t="inlineStr">
        <is>
          <t>0114</t>
        </is>
      </c>
      <c r="C172" s="306" t="inlineStr">
        <is>
          <t>61022414468</t>
        </is>
      </c>
      <c r="D172" s="306" t="inlineStr">
        <is>
          <t>FERNANDO  RODRÍGUEZ   CRUZ</t>
        </is>
      </c>
      <c r="E172" s="307" t="n">
        <v>0</v>
      </c>
      <c r="F172" s="304" t="n"/>
      <c r="G172" s="304">
        <f>+E172+F172</f>
        <v/>
      </c>
    </row>
    <row r="173" ht="21.75" customHeight="1" s="235">
      <c r="A173" s="304" t="n">
        <v>423</v>
      </c>
      <c r="B173" s="306" t="inlineStr">
        <is>
          <t>0116</t>
        </is>
      </c>
      <c r="C173" s="306" t="inlineStr">
        <is>
          <t>65022214076</t>
        </is>
      </c>
      <c r="D173" s="306" t="inlineStr">
        <is>
          <t>LIDISMIR DOROTEA  VEGA   ARENA</t>
        </is>
      </c>
      <c r="E173" s="307" t="n">
        <v>5935.87</v>
      </c>
      <c r="F173" s="304" t="n"/>
      <c r="G173" s="304">
        <f>+E173+F173</f>
        <v/>
      </c>
    </row>
    <row r="174" ht="21.75" customHeight="1" s="235">
      <c r="A174" s="304" t="n">
        <v>425</v>
      </c>
      <c r="B174" s="306" t="inlineStr">
        <is>
          <t>0126</t>
        </is>
      </c>
      <c r="C174" s="306" t="inlineStr">
        <is>
          <t>70092908981</t>
        </is>
      </c>
      <c r="D174" s="306" t="inlineStr">
        <is>
          <t>LUIS ROBERTO  ALMAGUER   SOLIS</t>
        </is>
      </c>
      <c r="E174" s="307" t="n">
        <v>8056.14</v>
      </c>
      <c r="F174" s="304">
        <f>VLOOKUP(B174,'[1]VACACIONES 1'!$A$3:$D$56,4,FALSE())</f>
        <v/>
      </c>
      <c r="G174" s="304">
        <f>+E174+F174</f>
        <v/>
      </c>
    </row>
    <row r="175" ht="21.75" customHeight="1" s="235">
      <c r="A175" s="304" t="n">
        <v>427</v>
      </c>
      <c r="B175" s="306" t="inlineStr">
        <is>
          <t>0161</t>
        </is>
      </c>
      <c r="C175" s="306" t="inlineStr">
        <is>
          <t>70100309809</t>
        </is>
      </c>
      <c r="D175" s="306" t="inlineStr">
        <is>
          <t>RAMÓN  SALINA   RICARDO</t>
        </is>
      </c>
      <c r="E175" s="307" t="n">
        <v>6215.88</v>
      </c>
      <c r="F175" s="304">
        <f>VLOOKUP(B175,'[1]VACACIONES 1'!$A$3:$D$56,4,FALSE())</f>
        <v/>
      </c>
      <c r="G175" s="304">
        <f>+E175+F175</f>
        <v/>
      </c>
    </row>
    <row r="176" ht="21.75" customHeight="1" s="235">
      <c r="A176" s="304" t="n">
        <v>429</v>
      </c>
      <c r="B176" s="306" t="inlineStr">
        <is>
          <t>0212</t>
        </is>
      </c>
      <c r="C176" s="306" t="inlineStr">
        <is>
          <t>80072419106</t>
        </is>
      </c>
      <c r="D176" s="306" t="inlineStr">
        <is>
          <t>YOSVANY  PRIETO   MERIÑO</t>
        </is>
      </c>
      <c r="E176" s="307" t="n">
        <v>3979.54</v>
      </c>
      <c r="F176" s="304" t="n"/>
      <c r="G176" s="304">
        <f>+E176+F176</f>
        <v/>
      </c>
    </row>
    <row r="177" ht="21.75" customHeight="1" s="235">
      <c r="A177" s="304" t="n">
        <v>431</v>
      </c>
      <c r="B177" s="306" t="inlineStr">
        <is>
          <t>0276</t>
        </is>
      </c>
      <c r="C177" s="306" t="inlineStr">
        <is>
          <t>85052422029</t>
        </is>
      </c>
      <c r="D177" s="306" t="inlineStr">
        <is>
          <t>JORGE LUIS  SAAVEDRA   GARCÍA</t>
        </is>
      </c>
      <c r="E177" s="307" t="n">
        <v>5935.87</v>
      </c>
      <c r="F177" s="304">
        <f>VLOOKUP(B177,'[1]VACACIONES 1'!$A$3:$D$56,4,FALSE())</f>
        <v/>
      </c>
      <c r="G177" s="304">
        <f>+E177+F177</f>
        <v/>
      </c>
    </row>
    <row r="178" ht="21.75" customHeight="1" s="235">
      <c r="A178" s="304" t="n">
        <v>433</v>
      </c>
      <c r="B178" s="306" t="inlineStr">
        <is>
          <t>0307</t>
        </is>
      </c>
      <c r="C178" s="306" t="inlineStr">
        <is>
          <t>93011820501</t>
        </is>
      </c>
      <c r="D178" s="306" t="inlineStr">
        <is>
          <t>ANNIER   CHAVEZ   LECTO</t>
        </is>
      </c>
      <c r="E178" s="307" t="n">
        <v>5133.14</v>
      </c>
      <c r="F178" s="304" t="n"/>
      <c r="G178" s="304">
        <f>+E178+F178</f>
        <v/>
      </c>
    </row>
    <row r="179" ht="21.75" customHeight="1" s="235">
      <c r="A179" s="304" t="n">
        <v>435</v>
      </c>
      <c r="B179" s="306" t="inlineStr">
        <is>
          <t>03104</t>
        </is>
      </c>
      <c r="C179" s="306" t="inlineStr">
        <is>
          <t>79121822300</t>
        </is>
      </c>
      <c r="D179" s="306" t="inlineStr">
        <is>
          <t>ROBERQUI  HECHAVARRIA  ALBA</t>
        </is>
      </c>
      <c r="E179" s="307" t="n">
        <v>5935.87</v>
      </c>
      <c r="F179" s="304" t="n"/>
      <c r="G179" s="304">
        <f>+E179+F179</f>
        <v/>
      </c>
    </row>
    <row r="180" ht="21.75" customHeight="1" s="235">
      <c r="A180" s="304" t="n">
        <v>437</v>
      </c>
      <c r="B180" s="306" t="inlineStr">
        <is>
          <t>03155</t>
        </is>
      </c>
      <c r="C180" s="306" t="inlineStr">
        <is>
          <t>83040318907</t>
        </is>
      </c>
      <c r="D180" s="306" t="inlineStr">
        <is>
          <t>SERGIO YANSEL  SARMIENTO  CRUZ</t>
        </is>
      </c>
      <c r="E180" s="307" t="n">
        <v>5935.87</v>
      </c>
      <c r="F180" s="304" t="n"/>
      <c r="G180" s="304">
        <f>+E180+F180</f>
        <v/>
      </c>
    </row>
    <row r="181" ht="21.75" customHeight="1" s="235">
      <c r="A181" s="304" t="n">
        <v>439</v>
      </c>
      <c r="B181" s="306" t="inlineStr">
        <is>
          <t>03159</t>
        </is>
      </c>
      <c r="C181" s="306" t="inlineStr">
        <is>
          <t>91013042305</t>
        </is>
      </c>
      <c r="D181" s="306" t="inlineStr">
        <is>
          <t>RACIEL  PEREDA  AGUILERA</t>
        </is>
      </c>
      <c r="E181" s="307" t="n">
        <v>4369.96</v>
      </c>
      <c r="F181" s="304" t="n"/>
      <c r="G181" s="304">
        <f>+E181+F181</f>
        <v/>
      </c>
    </row>
    <row r="182" ht="21.75" customHeight="1" s="235">
      <c r="A182" s="304" t="n">
        <v>441</v>
      </c>
      <c r="B182" s="306" t="inlineStr">
        <is>
          <t>03173</t>
        </is>
      </c>
      <c r="C182" s="306" t="inlineStr">
        <is>
          <t>70031422906</t>
        </is>
      </c>
      <c r="D182" s="306" t="inlineStr">
        <is>
          <t>PEDRO RAFAEL  ALDANA  ZAPATA</t>
        </is>
      </c>
      <c r="E182" s="307" t="n">
        <v>5935.87</v>
      </c>
      <c r="F182" s="304" t="n"/>
      <c r="G182" s="304">
        <f>+E182+F182</f>
        <v/>
      </c>
    </row>
    <row r="183" ht="21.75" customHeight="1" s="235">
      <c r="A183" s="304" t="n">
        <v>443</v>
      </c>
      <c r="B183" s="306" t="inlineStr">
        <is>
          <t>03191</t>
        </is>
      </c>
      <c r="C183" s="306" t="inlineStr">
        <is>
          <t>88050126187</t>
        </is>
      </c>
      <c r="D183" s="306" t="inlineStr">
        <is>
          <t>RAIDEL  PEREDA  AGUILERA</t>
        </is>
      </c>
      <c r="E183" s="307" t="n">
        <v>0</v>
      </c>
      <c r="F183" s="304">
        <f>VLOOKUP(B183,'[1]VACACIONES 1'!$A$3:$D$56,4,FALSE())</f>
        <v/>
      </c>
      <c r="G183" s="304">
        <f>+E183+F183</f>
        <v/>
      </c>
    </row>
    <row r="184" ht="21.75" customHeight="1" s="235">
      <c r="A184" s="304" t="n">
        <v>445</v>
      </c>
      <c r="B184" s="306" t="inlineStr">
        <is>
          <t>0376</t>
        </is>
      </c>
      <c r="C184" s="306" t="inlineStr">
        <is>
          <t>72012608486</t>
        </is>
      </c>
      <c r="D184" s="306" t="inlineStr">
        <is>
          <t>OSMANIS  FERNANDEZ  ANZARDO</t>
        </is>
      </c>
      <c r="E184" s="307" t="n">
        <v>2347.38</v>
      </c>
      <c r="F184" s="304">
        <f>VLOOKUP(B184,'[1]VACACIONES 1'!$A$3:$D$56,4,FALSE())</f>
        <v/>
      </c>
      <c r="G184" s="304">
        <f>+E184+F184</f>
        <v/>
      </c>
    </row>
    <row r="185" ht="21.75" customHeight="1" s="235">
      <c r="A185" s="304" t="n">
        <v>447</v>
      </c>
      <c r="B185" s="306" t="inlineStr">
        <is>
          <t>0381</t>
        </is>
      </c>
      <c r="C185" s="306" t="inlineStr">
        <is>
          <t>69032323108</t>
        </is>
      </c>
      <c r="D185" s="306" t="inlineStr">
        <is>
          <t>ALEXIS  RODRÍGUEZ  CARRALERO</t>
        </is>
      </c>
      <c r="E185" s="307" t="n">
        <v>5133.14</v>
      </c>
      <c r="F185" s="304" t="n"/>
      <c r="G185" s="304">
        <f>+E185+F185</f>
        <v/>
      </c>
    </row>
    <row r="186" ht="21.75" customHeight="1" s="235">
      <c r="A186" s="304" t="n">
        <v>455</v>
      </c>
      <c r="B186" s="306" t="inlineStr">
        <is>
          <t>0001</t>
        </is>
      </c>
      <c r="C186" s="306" t="inlineStr">
        <is>
          <t>68100113668</t>
        </is>
      </c>
      <c r="D186" s="306" t="inlineStr">
        <is>
          <t>ALFREDO  IGARZA   BARRIEL</t>
        </is>
      </c>
      <c r="E186" s="307" t="n">
        <v>4152.21</v>
      </c>
      <c r="F186" s="304">
        <f>VLOOKUP(B186,'[1]VACACIONES 1'!$A$3:$D$56,4,FALSE())</f>
        <v/>
      </c>
      <c r="G186" s="304">
        <f>+E186+F186</f>
        <v/>
      </c>
    </row>
    <row r="187" ht="21.75" customHeight="1" s="235">
      <c r="A187" s="304" t="n">
        <v>457</v>
      </c>
      <c r="B187" s="306" t="inlineStr">
        <is>
          <t>0018</t>
        </is>
      </c>
      <c r="C187" s="306" t="inlineStr">
        <is>
          <t>74010610566</t>
        </is>
      </c>
      <c r="D187" s="306" t="inlineStr">
        <is>
          <t>JOSE ALAIN  MASSO   ALMENARES</t>
        </is>
      </c>
      <c r="E187" s="307" t="n">
        <v>4525.12</v>
      </c>
      <c r="F187" s="304" t="n"/>
      <c r="G187" s="304">
        <f>+E187+F187</f>
        <v/>
      </c>
    </row>
    <row r="188" ht="21.75" customHeight="1" s="235">
      <c r="A188" s="304" t="n">
        <v>459</v>
      </c>
      <c r="B188" s="306" t="inlineStr">
        <is>
          <t>0021</t>
        </is>
      </c>
      <c r="C188" s="306" t="inlineStr">
        <is>
          <t>81052023586</t>
        </is>
      </c>
      <c r="D188" s="306" t="inlineStr">
        <is>
          <t>ILIAT  REVILLA   BARRIENTOS</t>
        </is>
      </c>
      <c r="E188" s="307" t="n">
        <v>4332.39</v>
      </c>
      <c r="F188" s="304" t="n"/>
      <c r="G188" s="304">
        <f>+E188+F188</f>
        <v/>
      </c>
    </row>
    <row r="189" ht="21.75" customHeight="1" s="235">
      <c r="A189" s="304" t="n">
        <v>461</v>
      </c>
      <c r="B189" s="306" t="inlineStr">
        <is>
          <t>0023</t>
        </is>
      </c>
      <c r="C189" s="306" t="inlineStr">
        <is>
          <t>85071026793</t>
        </is>
      </c>
      <c r="D189" s="306" t="inlineStr">
        <is>
          <t>DIUNEIKY  GIRÓN   NOA</t>
        </is>
      </c>
      <c r="E189" s="307" t="n">
        <v>3959.48</v>
      </c>
      <c r="F189" s="304">
        <f>VLOOKUP(B189,'[1]VACACIONES 1'!$A$3:$D$56,4,FALSE())</f>
        <v/>
      </c>
      <c r="G189" s="304">
        <f>+E189+F189</f>
        <v/>
      </c>
    </row>
    <row r="190" ht="21.75" customHeight="1" s="235">
      <c r="A190" s="304" t="n">
        <v>463</v>
      </c>
      <c r="B190" s="306" t="inlineStr">
        <is>
          <t>0072</t>
        </is>
      </c>
      <c r="C190" s="306" t="inlineStr">
        <is>
          <t>74100311048</t>
        </is>
      </c>
      <c r="D190" s="306" t="inlineStr">
        <is>
          <t>ALEXANDER  MARTÍNEZ   VIDAL</t>
        </is>
      </c>
      <c r="E190" s="307" t="n">
        <v>4923.4</v>
      </c>
      <c r="F190" s="304" t="n"/>
      <c r="G190" s="304">
        <f>+E190+F190</f>
        <v/>
      </c>
    </row>
    <row r="191" ht="21.75" customHeight="1" s="235">
      <c r="A191" s="304" t="n">
        <v>465</v>
      </c>
      <c r="B191" s="306" t="inlineStr">
        <is>
          <t>0119</t>
        </is>
      </c>
      <c r="C191" s="306" t="inlineStr">
        <is>
          <t>66010807008</t>
        </is>
      </c>
      <c r="D191" s="306" t="inlineStr">
        <is>
          <t>ALFREDO  RODRÍGUEZ   LEÓN</t>
        </is>
      </c>
      <c r="E191" s="307" t="n">
        <v>6331.6</v>
      </c>
      <c r="F191" s="304" t="n"/>
      <c r="G191" s="304">
        <f>+E191+F191</f>
        <v/>
      </c>
    </row>
    <row r="192" ht="21.75" customHeight="1" s="235">
      <c r="A192" s="304" t="n">
        <v>467</v>
      </c>
      <c r="B192" s="306" t="inlineStr">
        <is>
          <t>0131</t>
        </is>
      </c>
      <c r="C192" s="306" t="inlineStr">
        <is>
          <t>73092710173</t>
        </is>
      </c>
      <c r="D192" s="306" t="inlineStr">
        <is>
          <t>GRISEL  ORTEGA   ALVAREZ</t>
        </is>
      </c>
      <c r="E192" s="307" t="n">
        <v>5540.15</v>
      </c>
      <c r="F192" s="304">
        <f>VLOOKUP(B192,'[1]VACACIONES 1'!$A$3:$D$56,4,FALSE())</f>
        <v/>
      </c>
      <c r="G192" s="304">
        <f>+E192+F192</f>
        <v/>
      </c>
    </row>
    <row r="193" ht="21.75" customHeight="1" s="235">
      <c r="A193" s="304" t="n">
        <v>469</v>
      </c>
      <c r="B193" s="306" t="inlineStr">
        <is>
          <t>0149</t>
        </is>
      </c>
      <c r="C193" s="306" t="inlineStr">
        <is>
          <t>80121023416</t>
        </is>
      </c>
      <c r="D193" s="306" t="inlineStr">
        <is>
          <t>LEYANNE  MEDINA   SANABIA</t>
        </is>
      </c>
      <c r="E193" s="307" t="n">
        <v>5935.87</v>
      </c>
      <c r="F193" s="304" t="n"/>
      <c r="G193" s="304">
        <f>+E193+F193</f>
        <v/>
      </c>
    </row>
    <row r="194" ht="21.75" customHeight="1" s="235">
      <c r="A194" s="304" t="n">
        <v>471</v>
      </c>
      <c r="B194" s="306" t="inlineStr">
        <is>
          <t>0200</t>
        </is>
      </c>
      <c r="C194" s="306" t="inlineStr">
        <is>
          <t>68092207224</t>
        </is>
      </c>
      <c r="D194" s="306" t="inlineStr">
        <is>
          <t>YOELKIS  VIAMONTE   MENDOZA</t>
        </is>
      </c>
      <c r="E194" s="307" t="n">
        <v>6140.08</v>
      </c>
      <c r="F194" s="304" t="n"/>
      <c r="G194" s="304">
        <f>+E194+F194</f>
        <v/>
      </c>
    </row>
    <row r="195" ht="21.75" customHeight="1" s="235">
      <c r="A195" s="304" t="n">
        <v>473</v>
      </c>
      <c r="B195" s="306" t="inlineStr">
        <is>
          <t>0211</t>
        </is>
      </c>
      <c r="C195" s="306" t="inlineStr">
        <is>
          <t>75020713705</t>
        </is>
      </c>
      <c r="D195" s="306" t="inlineStr">
        <is>
          <t>ARNULFO EDGAR  LUNA   MENDOZA</t>
        </is>
      </c>
      <c r="E195" s="307" t="n">
        <v>10121.95</v>
      </c>
      <c r="F195" s="304" t="n"/>
      <c r="G195" s="304">
        <f>+E195+F195</f>
        <v/>
      </c>
    </row>
    <row r="196" ht="21.75" customHeight="1" s="235">
      <c r="A196" s="304" t="n">
        <v>481</v>
      </c>
      <c r="B196" s="306" t="inlineStr">
        <is>
          <t>0105</t>
        </is>
      </c>
      <c r="C196" s="306" t="inlineStr">
        <is>
          <t>64061801112</t>
        </is>
      </c>
      <c r="D196" s="306" t="inlineStr">
        <is>
          <t>DANIA  BERETERVIDE   DOPICO</t>
        </is>
      </c>
      <c r="E196" s="307" t="n">
        <v>0</v>
      </c>
      <c r="F196" s="304">
        <f>VLOOKUP(B196,'[1]VACACIONES 1'!$A$3:$D$56,4,FALSE())</f>
        <v/>
      </c>
      <c r="G196" s="304">
        <f>+E196+F196</f>
        <v/>
      </c>
    </row>
    <row r="197" ht="21.75" customHeight="1" s="235">
      <c r="A197" s="304" t="n">
        <v>483</v>
      </c>
      <c r="B197" s="306" t="inlineStr">
        <is>
          <t>0258</t>
        </is>
      </c>
      <c r="C197" s="306" t="inlineStr">
        <is>
          <t>82080307612</t>
        </is>
      </c>
      <c r="D197" s="306" t="inlineStr">
        <is>
          <t>SUILEN  REYES   SUÁREZ</t>
        </is>
      </c>
      <c r="E197" s="307" t="n">
        <v>8444.389999999999</v>
      </c>
      <c r="F197" s="304" t="n"/>
      <c r="G197" s="304">
        <f>+E197+F197</f>
        <v/>
      </c>
    </row>
    <row r="198" ht="21.75" customHeight="1" s="235">
      <c r="A198" s="304" t="n">
        <v>485</v>
      </c>
      <c r="B198" s="306" t="inlineStr">
        <is>
          <t>03105</t>
        </is>
      </c>
      <c r="C198" s="306" t="inlineStr">
        <is>
          <t>83102119051</t>
        </is>
      </c>
      <c r="D198" s="306" t="inlineStr">
        <is>
          <t>ISIS IVETTE  ESCALONA  LEYVA</t>
        </is>
      </c>
      <c r="E198" s="307" t="n">
        <v>7667.89</v>
      </c>
      <c r="F198" s="304" t="n"/>
      <c r="G198" s="304">
        <f>+E198+F198</f>
        <v/>
      </c>
    </row>
    <row r="199" ht="21.75" customHeight="1" s="235">
      <c r="A199" s="304" t="n">
        <v>487</v>
      </c>
      <c r="B199" s="306" t="inlineStr">
        <is>
          <t>03161</t>
        </is>
      </c>
      <c r="C199" s="306" t="inlineStr">
        <is>
          <t>87092406817</t>
        </is>
      </c>
      <c r="D199" s="306" t="inlineStr">
        <is>
          <t>LISANDRA  HERNANDEZ  CREACH</t>
        </is>
      </c>
      <c r="E199" s="307" t="n">
        <v>6697.27</v>
      </c>
      <c r="F199" s="304" t="n"/>
      <c r="G199" s="304">
        <f>+E199+F199</f>
        <v/>
      </c>
    </row>
    <row r="200" ht="21.75" customHeight="1" s="235">
      <c r="A200" s="304" t="n">
        <v>489</v>
      </c>
      <c r="B200" s="306" t="inlineStr">
        <is>
          <t>03166</t>
        </is>
      </c>
      <c r="C200" s="306" t="inlineStr">
        <is>
          <t>84040104860</t>
        </is>
      </c>
      <c r="D200" s="306" t="inlineStr">
        <is>
          <t>JOSE FERMIN  CORTIÑA  PIÑERA</t>
        </is>
      </c>
      <c r="E200" s="307" t="n">
        <v>6697.27</v>
      </c>
      <c r="F200" s="304" t="n"/>
      <c r="G200" s="304">
        <f>+E200+F200</f>
        <v/>
      </c>
    </row>
    <row r="201" ht="21.75" customHeight="1" s="235">
      <c r="A201" s="304" t="n">
        <v>491</v>
      </c>
      <c r="B201" s="306" t="inlineStr">
        <is>
          <t>03185</t>
        </is>
      </c>
      <c r="C201" s="306" t="inlineStr">
        <is>
          <t>96100900215</t>
        </is>
      </c>
      <c r="D201" s="306" t="inlineStr">
        <is>
          <t>LORENA LAURA  MATOS  SUAREZ</t>
        </is>
      </c>
      <c r="E201" s="307" t="n">
        <v>6697.27</v>
      </c>
      <c r="F201" s="304" t="n"/>
      <c r="G201" s="304">
        <f>+E201+F201</f>
        <v/>
      </c>
    </row>
    <row r="202" ht="21.75" customHeight="1" s="235">
      <c r="A202" s="304" t="n">
        <v>493</v>
      </c>
      <c r="B202" s="306" t="inlineStr">
        <is>
          <t>03195</t>
        </is>
      </c>
      <c r="C202" s="306" t="inlineStr">
        <is>
          <t>89041444137</t>
        </is>
      </c>
      <c r="D202" s="306" t="inlineStr">
        <is>
          <t>LICET  REINA  DEL TORO</t>
        </is>
      </c>
      <c r="E202" s="307" t="n">
        <v>5726.65</v>
      </c>
      <c r="F202" s="304" t="n"/>
      <c r="G202" s="304">
        <f>+E202+F202</f>
        <v/>
      </c>
    </row>
    <row r="203" ht="21.75" customHeight="1" s="235">
      <c r="A203" s="304" t="n">
        <v>495</v>
      </c>
      <c r="B203" s="306" t="inlineStr">
        <is>
          <t>03201</t>
        </is>
      </c>
      <c r="C203" s="306" t="inlineStr">
        <is>
          <t>56080409791</t>
        </is>
      </c>
      <c r="D203" s="306" t="inlineStr">
        <is>
          <t>MARIA DE LOS ANGELES  JUNCO  MONTSERRAT</t>
        </is>
      </c>
      <c r="E203" s="307" t="n">
        <v>1083.42</v>
      </c>
      <c r="F203" s="304" t="n"/>
      <c r="G203" s="304">
        <f>+E203+F203</f>
        <v/>
      </c>
    </row>
    <row r="204" ht="21.75" customHeight="1" s="235">
      <c r="A204" s="304" t="n">
        <v>503</v>
      </c>
      <c r="B204" s="306" t="inlineStr">
        <is>
          <t>0032</t>
        </is>
      </c>
      <c r="C204" s="306" t="inlineStr">
        <is>
          <t>64030112417</t>
        </is>
      </c>
      <c r="D204" s="306" t="inlineStr">
        <is>
          <t>TERESA DE LA CARIDAD  GARCÍA   BOLAÑOS</t>
        </is>
      </c>
      <c r="E204" s="307" t="n">
        <v>3979.54</v>
      </c>
      <c r="F204" s="304" t="n"/>
      <c r="G204" s="304">
        <f>+E204+F204</f>
        <v/>
      </c>
    </row>
    <row r="205" ht="21.75" customHeight="1" s="235">
      <c r="A205" s="304" t="n">
        <v>505</v>
      </c>
      <c r="B205" s="306" t="inlineStr">
        <is>
          <t>03133</t>
        </is>
      </c>
      <c r="C205" s="306" t="inlineStr">
        <is>
          <t>65051504181</t>
        </is>
      </c>
      <c r="D205" s="306" t="inlineStr">
        <is>
          <t>JOSE LUIS  CATURLA  TERRY</t>
        </is>
      </c>
      <c r="E205" s="307" t="n">
        <v>4561.91</v>
      </c>
      <c r="F205" s="304" t="n"/>
      <c r="G205" s="304">
        <f>+E205+F205</f>
        <v/>
      </c>
    </row>
    <row r="206" ht="21.75" customHeight="1" s="235">
      <c r="A206" s="304" t="n">
        <v>507</v>
      </c>
      <c r="B206" s="306" t="inlineStr">
        <is>
          <t>03140</t>
        </is>
      </c>
      <c r="C206" s="306" t="inlineStr">
        <is>
          <t>69062916800</t>
        </is>
      </c>
      <c r="D206" s="306" t="inlineStr">
        <is>
          <t>LEONARDO  PEREZ  RAMIREZ</t>
        </is>
      </c>
      <c r="E206" s="307" t="n">
        <v>6697.27</v>
      </c>
      <c r="F206" s="304" t="n"/>
      <c r="G206" s="304">
        <f>+E206+F206</f>
        <v/>
      </c>
    </row>
    <row r="207" ht="21.75" customHeight="1" s="235">
      <c r="A207" s="304" t="n">
        <v>509</v>
      </c>
      <c r="B207" s="306" t="inlineStr">
        <is>
          <t>03171</t>
        </is>
      </c>
      <c r="C207" s="306" t="inlineStr">
        <is>
          <t>70092002476</t>
        </is>
      </c>
      <c r="D207" s="306" t="inlineStr">
        <is>
          <t>ADA DANIA  GONZALEZ  GONZALEZ</t>
        </is>
      </c>
      <c r="E207" s="307" t="n">
        <v>6697.27</v>
      </c>
      <c r="F207" s="304" t="n"/>
      <c r="G207" s="304">
        <f>+E207+F207</f>
        <v/>
      </c>
    </row>
    <row r="208" ht="21.75" customHeight="1" s="235">
      <c r="A208" s="304" t="n">
        <v>511</v>
      </c>
      <c r="B208" s="306" t="inlineStr">
        <is>
          <t>03200</t>
        </is>
      </c>
      <c r="C208" s="306" t="inlineStr">
        <is>
          <t>65123004085</t>
        </is>
      </c>
      <c r="D208" s="306" t="inlineStr">
        <is>
          <t>LAZARO  CABRERA  CRUZ</t>
        </is>
      </c>
      <c r="E208" s="307" t="n">
        <v>4016.79</v>
      </c>
      <c r="F208" s="304" t="n"/>
      <c r="G208" s="304">
        <f>+E208+F208</f>
        <v/>
      </c>
    </row>
    <row r="209" ht="21.75" customHeight="1" s="235">
      <c r="A209" s="304" t="n">
        <v>513</v>
      </c>
      <c r="B209" s="306" t="inlineStr">
        <is>
          <t>0375</t>
        </is>
      </c>
      <c r="C209" s="306" t="inlineStr">
        <is>
          <t>98111206907</t>
        </is>
      </c>
      <c r="D209" s="306" t="inlineStr">
        <is>
          <t>ERNESTO  GUERRA  MATA</t>
        </is>
      </c>
      <c r="E209" s="307" t="n">
        <v>4561.91</v>
      </c>
      <c r="F209" s="304" t="n"/>
      <c r="G209" s="304">
        <f>+E209+F209</f>
        <v/>
      </c>
    </row>
    <row r="210" ht="21.75" customHeight="1" s="235">
      <c r="A210" s="304" t="n">
        <v>515</v>
      </c>
      <c r="B210" s="306" t="inlineStr">
        <is>
          <t>0395</t>
        </is>
      </c>
      <c r="C210" s="306" t="inlineStr">
        <is>
          <t>63122918283</t>
        </is>
      </c>
      <c r="D210" s="306" t="inlineStr">
        <is>
          <t>CARLOS   DIAZ  ORDAZ</t>
        </is>
      </c>
      <c r="E210" s="307" t="n">
        <v>4561.91</v>
      </c>
      <c r="F210" s="304" t="n"/>
      <c r="G210" s="304">
        <f>+E210+F210</f>
        <v/>
      </c>
    </row>
    <row r="211" ht="21.75" customHeight="1" s="235">
      <c r="A211" s="304" t="n">
        <v>523</v>
      </c>
      <c r="B211" s="306" t="inlineStr">
        <is>
          <t>0117</t>
        </is>
      </c>
      <c r="C211" s="306" t="inlineStr">
        <is>
          <t>65073102769</t>
        </is>
      </c>
      <c r="D211" s="306" t="inlineStr">
        <is>
          <t>RAÚL  PAVÓN   FUENTES</t>
        </is>
      </c>
      <c r="E211" s="307" t="n">
        <v>7667.89</v>
      </c>
      <c r="F211" s="304" t="n"/>
      <c r="G211" s="304">
        <f>+E211+F211</f>
        <v/>
      </c>
    </row>
    <row r="212" ht="21.75" customHeight="1" s="235">
      <c r="A212" s="304" t="n">
        <v>525</v>
      </c>
      <c r="B212" s="306" t="inlineStr">
        <is>
          <t>03141</t>
        </is>
      </c>
      <c r="C212" s="306" t="inlineStr">
        <is>
          <t>91071224652</t>
        </is>
      </c>
      <c r="D212" s="306" t="inlineStr">
        <is>
          <t>DANAY  GUZMÁN  BORGES</t>
        </is>
      </c>
      <c r="E212" s="307" t="n">
        <v>5726.65</v>
      </c>
      <c r="F212" s="304" t="n"/>
      <c r="G212" s="304">
        <f>+E212+F212</f>
        <v/>
      </c>
    </row>
    <row r="213" ht="21.75" customHeight="1" s="235">
      <c r="A213" s="304" t="n">
        <v>527</v>
      </c>
      <c r="B213" s="306" t="inlineStr">
        <is>
          <t>03169</t>
        </is>
      </c>
      <c r="C213" s="306" t="inlineStr">
        <is>
          <t>87030909778</t>
        </is>
      </c>
      <c r="D213" s="306" t="inlineStr">
        <is>
          <t>YAILIN  URRUTIA  POMIER</t>
        </is>
      </c>
      <c r="E213" s="307" t="n">
        <v>5726.65</v>
      </c>
      <c r="F213" s="304" t="n"/>
      <c r="G213" s="304">
        <f>+E213+F213</f>
        <v/>
      </c>
    </row>
    <row r="214" ht="21.75" customHeight="1" s="235">
      <c r="A214" s="304" t="n">
        <v>529</v>
      </c>
      <c r="B214" s="306" t="inlineStr">
        <is>
          <t>0333</t>
        </is>
      </c>
      <c r="C214" s="306" t="inlineStr">
        <is>
          <t>90050622896</t>
        </is>
      </c>
      <c r="D214" s="306" t="inlineStr">
        <is>
          <t>MARTHA BRENDA  DÍAZ  DELGADO</t>
        </is>
      </c>
      <c r="E214" s="307" t="n">
        <v>7668.42</v>
      </c>
      <c r="F214" s="304">
        <f>VLOOKUP(B214,'[1]VACACIONES 1'!$A$3:$D$56,4,FALSE())</f>
        <v/>
      </c>
      <c r="G214" s="304">
        <f>+E214+F214</f>
        <v/>
      </c>
    </row>
    <row r="215" ht="21.75" customHeight="1" s="235">
      <c r="A215" s="304" t="n">
        <v>537</v>
      </c>
      <c r="B215" s="306" t="inlineStr">
        <is>
          <t>0262</t>
        </is>
      </c>
      <c r="C215" s="306" t="inlineStr">
        <is>
          <t>66042814748</t>
        </is>
      </c>
      <c r="D215" s="306" t="inlineStr">
        <is>
          <t>FRANCISCO JAVIER  CASTELLÓN   BARTROLI</t>
        </is>
      </c>
      <c r="E215" s="307" t="n">
        <v>8444.389999999999</v>
      </c>
      <c r="F215" s="304">
        <f>VLOOKUP(B215,'[1]VACACIONES 1'!$A$3:$D$56,4,FALSE())</f>
        <v/>
      </c>
      <c r="G215" s="304">
        <f>+E215+F215</f>
        <v/>
      </c>
    </row>
    <row r="216" ht="21.75" customHeight="1" s="235">
      <c r="A216" s="304" t="n">
        <v>539</v>
      </c>
      <c r="B216" s="306" t="inlineStr">
        <is>
          <t>03153</t>
        </is>
      </c>
      <c r="C216" s="306" t="inlineStr">
        <is>
          <t>90050928909</t>
        </is>
      </c>
      <c r="D216" s="306" t="inlineStr">
        <is>
          <t>EDUARDO   FORTE  MARQUEZ</t>
        </is>
      </c>
      <c r="E216" s="307" t="n">
        <v>6697.27</v>
      </c>
      <c r="F216" s="304" t="n"/>
      <c r="G216" s="304">
        <f>+E216+F216</f>
        <v/>
      </c>
    </row>
    <row r="217" ht="21.75" customHeight="1" s="235">
      <c r="A217" s="304" t="n">
        <v>541</v>
      </c>
      <c r="B217" s="306" t="inlineStr">
        <is>
          <t>03160</t>
        </is>
      </c>
      <c r="C217" s="306" t="inlineStr">
        <is>
          <t>84072523147</t>
        </is>
      </c>
      <c r="D217" s="306" t="inlineStr">
        <is>
          <t>RANNIEL  RIVERO  SEVILA</t>
        </is>
      </c>
      <c r="E217" s="307" t="n">
        <v>6697.27</v>
      </c>
      <c r="F217" s="304" t="n"/>
      <c r="G217" s="304">
        <f>+E217+F217</f>
        <v/>
      </c>
    </row>
    <row r="218" ht="21.75" customHeight="1" s="235">
      <c r="A218" s="304" t="n">
        <v>543</v>
      </c>
      <c r="B218" s="306" t="inlineStr">
        <is>
          <t>0331</t>
        </is>
      </c>
      <c r="C218" s="306" t="inlineStr">
        <is>
          <t>96093008988</t>
        </is>
      </c>
      <c r="D218" s="306" t="inlineStr">
        <is>
          <t>ALEJANDRO   RAMÍREZ  COMESAÑAS</t>
        </is>
      </c>
      <c r="E218" s="307" t="n">
        <v>6697.27</v>
      </c>
      <c r="F218" s="304">
        <f>VLOOKUP(B218,'[1]VACACIONES 1'!$A$3:$D$56,4,FALSE())</f>
        <v/>
      </c>
      <c r="G218" s="304">
        <f>+E218+F218</f>
        <v/>
      </c>
    </row>
    <row r="219" ht="21.75" customHeight="1" s="235">
      <c r="A219" s="304" t="n">
        <v>551</v>
      </c>
      <c r="B219" s="306" t="inlineStr">
        <is>
          <t>0041</t>
        </is>
      </c>
      <c r="C219" s="306" t="inlineStr">
        <is>
          <t>71071214350</t>
        </is>
      </c>
      <c r="D219" s="306" t="inlineStr">
        <is>
          <t>YAMILA  JO   MARRERO</t>
        </is>
      </c>
      <c r="E219" s="307" t="n">
        <v>5338.41</v>
      </c>
      <c r="F219" s="304" t="n"/>
      <c r="G219" s="304">
        <f>+E219+F219</f>
        <v/>
      </c>
    </row>
    <row r="220" ht="21.75" customHeight="1" s="235">
      <c r="A220" s="304" t="n">
        <v>553</v>
      </c>
      <c r="B220" s="306" t="inlineStr">
        <is>
          <t>0046</t>
        </is>
      </c>
      <c r="C220" s="306" t="inlineStr">
        <is>
          <t>62021500702</t>
        </is>
      </c>
      <c r="D220" s="306" t="inlineStr">
        <is>
          <t>ROBERTO  PADILLA   COLAO</t>
        </is>
      </c>
      <c r="E220" s="307" t="n">
        <v>5853.38</v>
      </c>
      <c r="F220" s="304" t="n"/>
      <c r="G220" s="304">
        <f>+E220+F220</f>
        <v/>
      </c>
    </row>
    <row r="221" ht="21.75" customHeight="1" s="235">
      <c r="A221" s="304" t="n">
        <v>555</v>
      </c>
      <c r="B221" s="306" t="inlineStr">
        <is>
          <t>0259</t>
        </is>
      </c>
      <c r="C221" s="306" t="inlineStr">
        <is>
          <t>74121822567</t>
        </is>
      </c>
      <c r="D221" s="306" t="inlineStr">
        <is>
          <t>HASLEMER  SOTOLONGO   CUZA</t>
        </is>
      </c>
      <c r="E221" s="307" t="n">
        <v>8444.389999999999</v>
      </c>
      <c r="F221" s="304" t="n"/>
      <c r="G221" s="304">
        <f>+E221+F221</f>
        <v/>
      </c>
    </row>
    <row r="222" ht="21.75" customHeight="1" s="235">
      <c r="A222" s="304" t="n">
        <v>557</v>
      </c>
      <c r="B222" s="306" t="inlineStr">
        <is>
          <t>0366</t>
        </is>
      </c>
      <c r="C222" s="306" t="inlineStr">
        <is>
          <t>69073008505</t>
        </is>
      </c>
      <c r="D222" s="306" t="inlineStr">
        <is>
          <t>REMBERTO  GONZÁLEZ  MORALES</t>
        </is>
      </c>
      <c r="E222" s="307" t="n">
        <v>6697.27</v>
      </c>
      <c r="F222" s="304" t="n"/>
      <c r="G222" s="304">
        <f>+E222+F222</f>
        <v/>
      </c>
    </row>
    <row r="223" ht="21.75" customHeight="1" s="235">
      <c r="A223" s="304" t="n">
        <v>565</v>
      </c>
      <c r="B223" s="306" t="inlineStr">
        <is>
          <t>0077</t>
        </is>
      </c>
      <c r="C223" s="306" t="inlineStr">
        <is>
          <t>63010531600</t>
        </is>
      </c>
      <c r="D223" s="306" t="inlineStr">
        <is>
          <t>HERMINIO  LAGARZA   ACOSTA</t>
        </is>
      </c>
      <c r="E223" s="307" t="n">
        <v>4420.53</v>
      </c>
      <c r="F223" s="304" t="n"/>
      <c r="G223" s="304">
        <f>+E223+F223</f>
        <v/>
      </c>
    </row>
    <row r="224" ht="21.75" customHeight="1" s="235">
      <c r="A224" s="304" t="n">
        <v>567</v>
      </c>
      <c r="B224" s="306" t="inlineStr">
        <is>
          <t>0081</t>
        </is>
      </c>
      <c r="C224" s="306" t="inlineStr">
        <is>
          <t>91102621066</t>
        </is>
      </c>
      <c r="D224" s="306" t="inlineStr">
        <is>
          <t>ERNESTO  SÁNCHEZ   COLUMBIÉ</t>
        </is>
      </c>
      <c r="E224" s="307" t="n">
        <v>4561.91</v>
      </c>
      <c r="F224" s="304" t="n"/>
      <c r="G224" s="304">
        <f>+E224+F224</f>
        <v/>
      </c>
    </row>
    <row r="225" ht="21.75" customHeight="1" s="235">
      <c r="A225" s="304" t="n">
        <v>569</v>
      </c>
      <c r="B225" s="306" t="inlineStr">
        <is>
          <t>0083</t>
        </is>
      </c>
      <c r="C225" s="306" t="inlineStr">
        <is>
          <t>68041802704</t>
        </is>
      </c>
      <c r="D225" s="306" t="inlineStr">
        <is>
          <t>ALEJANDRO  MONTAÑA   RIVERA</t>
        </is>
      </c>
      <c r="E225" s="307" t="n">
        <v>5338.41</v>
      </c>
      <c r="F225" s="304" t="n"/>
      <c r="G225" s="304">
        <f>+E225+F225</f>
        <v/>
      </c>
    </row>
    <row r="226" ht="21.75" customHeight="1" s="235">
      <c r="A226" s="304" t="n">
        <v>571</v>
      </c>
      <c r="B226" s="306" t="inlineStr">
        <is>
          <t>03122</t>
        </is>
      </c>
      <c r="C226" s="306" t="inlineStr">
        <is>
          <t>79042502401</t>
        </is>
      </c>
      <c r="D226" s="306" t="inlineStr">
        <is>
          <t>ROLANDO  RODRIGUEZ  GONZALEZ</t>
        </is>
      </c>
      <c r="E226" s="307" t="n">
        <v>5052.03</v>
      </c>
      <c r="F226" s="304" t="n"/>
      <c r="G226" s="304">
        <f>+E226+F226</f>
        <v/>
      </c>
    </row>
    <row r="227" ht="21.75" customHeight="1" s="235">
      <c r="A227" s="304" t="n">
        <v>579</v>
      </c>
      <c r="B227" s="306" t="inlineStr">
        <is>
          <t>0044</t>
        </is>
      </c>
      <c r="C227" s="306" t="inlineStr">
        <is>
          <t>64042014641</t>
        </is>
      </c>
      <c r="D227" s="306" t="inlineStr">
        <is>
          <t>ABEL ERNESTO  URGELLES  GARRIDO</t>
        </is>
      </c>
      <c r="E227" s="307" t="n">
        <v>3221.41</v>
      </c>
      <c r="F227" s="304">
        <f>VLOOKUP(B227,'[1]VACACIONES 1'!$A$3:$D$56,4,FALSE())</f>
        <v/>
      </c>
      <c r="G227" s="304">
        <f>+E227+F227</f>
        <v/>
      </c>
    </row>
    <row r="228" ht="21.75" customHeight="1" s="235">
      <c r="A228" s="304" t="n">
        <v>581</v>
      </c>
      <c r="B228" s="306" t="inlineStr">
        <is>
          <t>0045</t>
        </is>
      </c>
      <c r="C228" s="306" t="inlineStr">
        <is>
          <t>70102227647</t>
        </is>
      </c>
      <c r="D228" s="306" t="inlineStr">
        <is>
          <t>PABLO  PÉREZ   TORRES</t>
        </is>
      </c>
      <c r="E228" s="307" t="n">
        <v>5619.1</v>
      </c>
      <c r="F228" s="304" t="n"/>
      <c r="G228" s="304">
        <f>+E228+F228</f>
        <v/>
      </c>
    </row>
    <row r="229" ht="21.75" customHeight="1" s="235">
      <c r="A229" s="304" t="n">
        <v>583</v>
      </c>
      <c r="B229" s="306" t="inlineStr">
        <is>
          <t>0049</t>
        </is>
      </c>
      <c r="C229" s="306" t="inlineStr">
        <is>
          <t>61081602442</t>
        </is>
      </c>
      <c r="D229" s="306" t="inlineStr">
        <is>
          <t>OMAR  VEGA   SIERRA</t>
        </is>
      </c>
      <c r="E229" s="307" t="n">
        <v>3377.76</v>
      </c>
      <c r="F229" s="304">
        <f>VLOOKUP(B229,'[1]VACACIONES 1'!$A$3:$D$56,4,FALSE())</f>
        <v/>
      </c>
      <c r="G229" s="304">
        <f>+E229+F229</f>
        <v/>
      </c>
    </row>
    <row r="230" ht="21.75" customHeight="1" s="235">
      <c r="A230" s="304" t="n">
        <v>585</v>
      </c>
      <c r="B230" s="306" t="inlineStr">
        <is>
          <t>0050</t>
        </is>
      </c>
      <c r="C230" s="306" t="inlineStr">
        <is>
          <t>62061831389</t>
        </is>
      </c>
      <c r="D230" s="306" t="inlineStr">
        <is>
          <t>ARNALDO  BLANCO   CARDOSO</t>
        </is>
      </c>
      <c r="E230" s="307" t="n">
        <v>4742.57</v>
      </c>
      <c r="F230" s="304" t="n"/>
      <c r="G230" s="304">
        <f>+E230+F230</f>
        <v/>
      </c>
    </row>
    <row r="231" ht="21.75" customHeight="1" s="235">
      <c r="A231" s="304" t="n">
        <v>587</v>
      </c>
      <c r="B231" s="306" t="inlineStr">
        <is>
          <t>0055</t>
        </is>
      </c>
      <c r="C231" s="306" t="inlineStr">
        <is>
          <t>67011332047</t>
        </is>
      </c>
      <c r="D231" s="306" t="inlineStr">
        <is>
          <t>ROBERTO  AGUIRREZABAL   HOPUY</t>
        </is>
      </c>
      <c r="E231" s="307" t="n">
        <v>5612.27</v>
      </c>
      <c r="F231" s="304" t="n"/>
      <c r="G231" s="304">
        <f>+E231+F231</f>
        <v/>
      </c>
    </row>
    <row r="232" ht="21.75" customHeight="1" s="235">
      <c r="A232" s="304" t="n">
        <v>589</v>
      </c>
      <c r="B232" s="306" t="inlineStr">
        <is>
          <t>0063</t>
        </is>
      </c>
      <c r="C232" s="306" t="inlineStr">
        <is>
          <t>79080302984</t>
        </is>
      </c>
      <c r="D232" s="306" t="inlineStr">
        <is>
          <t>LIOSBEL  VALDÉS   HERRERA</t>
        </is>
      </c>
      <c r="E232" s="307" t="n">
        <v>5133.14</v>
      </c>
      <c r="F232" s="304" t="n"/>
      <c r="G232" s="304">
        <f>+E232+F232</f>
        <v/>
      </c>
    </row>
    <row r="233" ht="21.75" customHeight="1" s="235">
      <c r="A233" s="304" t="n">
        <v>591</v>
      </c>
      <c r="B233" s="306" t="inlineStr">
        <is>
          <t>0067</t>
        </is>
      </c>
      <c r="C233" s="306" t="inlineStr">
        <is>
          <t>61121029863</t>
        </is>
      </c>
      <c r="D233" s="306" t="inlineStr">
        <is>
          <t>JORGE LUIS  MARTÍNEZ   GONZÁLEZ</t>
        </is>
      </c>
      <c r="E233" s="307" t="n">
        <v>4195.09</v>
      </c>
      <c r="F233" s="304">
        <f>VLOOKUP(B233,'[1]VACACIONES 1'!$A$3:$D$56,4,FALSE())</f>
        <v/>
      </c>
      <c r="G233" s="304">
        <f>+E233+F233</f>
        <v/>
      </c>
    </row>
    <row r="234" ht="21.75" customHeight="1" s="235">
      <c r="A234" s="304" t="n">
        <v>593</v>
      </c>
      <c r="B234" s="306" t="inlineStr">
        <is>
          <t>0080</t>
        </is>
      </c>
      <c r="C234" s="306" t="inlineStr">
        <is>
          <t>88082434142</t>
        </is>
      </c>
      <c r="D234" s="306" t="inlineStr">
        <is>
          <t>REGINO  MARRERO   TAMAYO</t>
        </is>
      </c>
      <c r="E234" s="307" t="n">
        <v>5704.04</v>
      </c>
      <c r="F234" s="304" t="n"/>
      <c r="G234" s="304">
        <f>+E234+F234</f>
        <v/>
      </c>
    </row>
    <row r="235" ht="21.75" customHeight="1" s="235">
      <c r="A235" s="304" t="n">
        <v>595</v>
      </c>
      <c r="B235" s="306" t="inlineStr">
        <is>
          <t>0169</t>
        </is>
      </c>
      <c r="C235" s="306" t="inlineStr">
        <is>
          <t>74120502342</t>
        </is>
      </c>
      <c r="D235" s="306" t="inlineStr">
        <is>
          <t>VLADIMIR   CLARO   NIKOLAIEVA</t>
        </is>
      </c>
      <c r="E235" s="307" t="n">
        <v>443.86</v>
      </c>
      <c r="F235" s="304">
        <f>VLOOKUP(B235,'[1]VACACIONES 1'!$A$3:$D$56,4,FALSE())</f>
        <v/>
      </c>
      <c r="G235" s="304">
        <f>+E235+F235</f>
        <v/>
      </c>
    </row>
    <row r="236" ht="21.75" customHeight="1" s="235">
      <c r="A236" s="304" t="n">
        <v>597</v>
      </c>
      <c r="B236" s="306" t="inlineStr">
        <is>
          <t>0180</t>
        </is>
      </c>
      <c r="C236" s="306" t="inlineStr">
        <is>
          <t>77012704342</t>
        </is>
      </c>
      <c r="D236" s="306" t="inlineStr">
        <is>
          <t>MANUEL  GARCÍA   GUTIERREZ</t>
        </is>
      </c>
      <c r="E236" s="307" t="n">
        <v>3923.39</v>
      </c>
      <c r="F236" s="304">
        <f>VLOOKUP(B236,'[1]VACACIONES 1'!$A$3:$D$56,4,FALSE())</f>
        <v/>
      </c>
      <c r="G236" s="304">
        <f>+E236+F236</f>
        <v/>
      </c>
    </row>
    <row r="237" ht="21.75" customHeight="1" s="235">
      <c r="A237" s="304" t="n">
        <v>599</v>
      </c>
      <c r="B237" s="306" t="inlineStr">
        <is>
          <t>0263</t>
        </is>
      </c>
      <c r="C237" s="306" t="inlineStr">
        <is>
          <t>77042205726</t>
        </is>
      </c>
      <c r="D237" s="306" t="inlineStr">
        <is>
          <t>ARMANDO  ÁLVAREZ   FERNÁNDEZ</t>
        </is>
      </c>
      <c r="E237" s="307" t="n">
        <v>8444.389999999999</v>
      </c>
      <c r="F237" s="304" t="n"/>
      <c r="G237" s="304">
        <f>+E237+F237</f>
        <v/>
      </c>
    </row>
    <row r="238" ht="21.75" customHeight="1" s="235">
      <c r="A238" s="304" t="n">
        <v>601</v>
      </c>
      <c r="B238" s="306" t="inlineStr">
        <is>
          <t>0274</t>
        </is>
      </c>
      <c r="C238" s="306" t="inlineStr">
        <is>
          <t>65090924603</t>
        </is>
      </c>
      <c r="D238" s="306" t="inlineStr">
        <is>
          <t>JORGE PABLO  RODRÍGUEZ   SÁNCHEZ</t>
        </is>
      </c>
      <c r="E238" s="307" t="n">
        <v>5537.31</v>
      </c>
      <c r="F238" s="304" t="n"/>
      <c r="G238" s="304">
        <f>+E238+F238</f>
        <v/>
      </c>
    </row>
    <row r="239" ht="21.75" customHeight="1" s="235">
      <c r="A239" s="304" t="n">
        <v>603</v>
      </c>
      <c r="B239" s="306" t="inlineStr">
        <is>
          <t>0283</t>
        </is>
      </c>
      <c r="C239" s="306" t="inlineStr">
        <is>
          <t>80022600820</t>
        </is>
      </c>
      <c r="D239" s="306" t="inlineStr">
        <is>
          <t>JORJAN  OLIVERA   MONTANO</t>
        </is>
      </c>
      <c r="E239" s="307" t="n">
        <v>6697.27</v>
      </c>
      <c r="F239" s="304" t="n"/>
      <c r="G239" s="304">
        <f>+E239+F239</f>
        <v/>
      </c>
    </row>
    <row r="240" ht="21.75" customHeight="1" s="235">
      <c r="A240" s="304" t="n">
        <v>605</v>
      </c>
      <c r="B240" s="306" t="inlineStr">
        <is>
          <t>0290</t>
        </is>
      </c>
      <c r="C240" s="306" t="inlineStr">
        <is>
          <t>91081728103</t>
        </is>
      </c>
      <c r="D240" s="306" t="inlineStr">
        <is>
          <t>LÁZARO REINIER  RODRÍGUEZ  RAVELO</t>
        </is>
      </c>
      <c r="E240" s="307" t="n">
        <v>5540.15</v>
      </c>
      <c r="F240" s="304" t="n"/>
      <c r="G240" s="304">
        <f>+E240+F240</f>
        <v/>
      </c>
    </row>
    <row r="241" ht="21.75" customHeight="1" s="235">
      <c r="A241" s="304" t="n">
        <v>607</v>
      </c>
      <c r="B241" s="306" t="inlineStr">
        <is>
          <t>0294</t>
        </is>
      </c>
      <c r="C241" s="306" t="inlineStr">
        <is>
          <t>66091013022</t>
        </is>
      </c>
      <c r="D241" s="306" t="inlineStr">
        <is>
          <t>LUIS ALBERTO  PITA  BODAÑO</t>
        </is>
      </c>
      <c r="E241" s="307" t="n">
        <v>5741.24</v>
      </c>
      <c r="F241" s="304" t="n"/>
      <c r="G241" s="304">
        <f>+E241+F241</f>
        <v/>
      </c>
    </row>
    <row r="242" ht="21.75" customHeight="1" s="235">
      <c r="A242" s="304" t="n">
        <v>609</v>
      </c>
      <c r="B242" s="306" t="inlineStr">
        <is>
          <t>03113</t>
        </is>
      </c>
      <c r="C242" s="306" t="inlineStr">
        <is>
          <t>95102746105</t>
        </is>
      </c>
      <c r="D242" s="306" t="inlineStr">
        <is>
          <t>MICHEL  BARZAGA  URQUIZA</t>
        </is>
      </c>
      <c r="E242" s="307" t="n">
        <v>5780.45</v>
      </c>
      <c r="F242" s="304">
        <f>VLOOKUP(B242,'[1]VACACIONES 1'!$A$3:$D$56,4,FALSE())</f>
        <v/>
      </c>
      <c r="G242" s="304">
        <f>+E242+F242</f>
        <v/>
      </c>
    </row>
    <row r="243" ht="21.75" customHeight="1" s="235">
      <c r="A243" s="304" t="n">
        <v>611</v>
      </c>
      <c r="B243" s="306" t="inlineStr">
        <is>
          <t>03119</t>
        </is>
      </c>
      <c r="C243" s="306" t="inlineStr">
        <is>
          <t>91111948221</t>
        </is>
      </c>
      <c r="D243" s="306" t="inlineStr">
        <is>
          <t>OSMAR MANUEL  VAILLANT  QUEZADA</t>
        </is>
      </c>
      <c r="E243" s="307" t="n">
        <v>5281.62</v>
      </c>
      <c r="F243" s="304" t="n"/>
      <c r="G243" s="304">
        <f>+E243+F243</f>
        <v/>
      </c>
    </row>
    <row r="244" ht="21.75" customHeight="1" s="235">
      <c r="A244" s="304" t="n">
        <v>613</v>
      </c>
      <c r="B244" s="306" t="inlineStr">
        <is>
          <t>03131</t>
        </is>
      </c>
      <c r="C244" s="306" t="inlineStr">
        <is>
          <t>87010707708</t>
        </is>
      </c>
      <c r="D244" s="306" t="inlineStr">
        <is>
          <t>OSMEL LEONARDO  ZAMORA  PEREZ</t>
        </is>
      </c>
      <c r="E244" s="307" t="n">
        <v>2660.47</v>
      </c>
      <c r="F244" s="304">
        <f>VLOOKUP(B244,'[1]VACACIONES 1'!$A$3:$D$56,4,FALSE())</f>
        <v/>
      </c>
      <c r="G244" s="304">
        <f>+E244+F244</f>
        <v/>
      </c>
    </row>
    <row r="245" ht="21.75" customHeight="1" s="235">
      <c r="A245" s="304" t="n">
        <v>615</v>
      </c>
      <c r="B245" s="306" t="inlineStr">
        <is>
          <t>03142</t>
        </is>
      </c>
      <c r="C245" s="306" t="inlineStr">
        <is>
          <t>89102223545</t>
        </is>
      </c>
      <c r="D245" s="306" t="inlineStr">
        <is>
          <t>YANSEL  GONZALEZ  VARELA</t>
        </is>
      </c>
      <c r="E245" s="307" t="n">
        <v>5133.14</v>
      </c>
      <c r="F245" s="304" t="n"/>
      <c r="G245" s="304">
        <f>+E245+F245</f>
        <v/>
      </c>
    </row>
    <row r="246" ht="21.75" customHeight="1" s="235">
      <c r="A246" s="304" t="n">
        <v>617</v>
      </c>
      <c r="B246" s="306" t="inlineStr">
        <is>
          <t>03143</t>
        </is>
      </c>
      <c r="C246" s="306" t="inlineStr">
        <is>
          <t>64092729644</t>
        </is>
      </c>
      <c r="D246" s="306" t="inlineStr">
        <is>
          <t>DANIEL SANTIAGO  RAMOS  VALLS</t>
        </is>
      </c>
      <c r="E246" s="307" t="n">
        <v>6042.86</v>
      </c>
      <c r="F246" s="304" t="n"/>
      <c r="G246" s="304">
        <f>+E246+F246</f>
        <v/>
      </c>
    </row>
    <row r="247" ht="21.75" customHeight="1" s="235">
      <c r="A247" s="304" t="n">
        <v>619</v>
      </c>
      <c r="B247" s="306" t="inlineStr">
        <is>
          <t>03147</t>
        </is>
      </c>
      <c r="C247" s="306" t="inlineStr">
        <is>
          <t>66042411566</t>
        </is>
      </c>
      <c r="D247" s="306" t="inlineStr">
        <is>
          <t>BENIGNO  GONZALEZ  ORTIZ</t>
        </is>
      </c>
      <c r="E247" s="307" t="n">
        <v>6309.6</v>
      </c>
      <c r="F247" s="304" t="n"/>
      <c r="G247" s="304">
        <f>+E247+F247</f>
        <v/>
      </c>
    </row>
    <row r="248" ht="21.75" customHeight="1" s="235">
      <c r="A248" s="304" t="n">
        <v>621</v>
      </c>
      <c r="B248" s="306" t="inlineStr">
        <is>
          <t>03154</t>
        </is>
      </c>
      <c r="C248" s="306" t="inlineStr">
        <is>
          <t>89020220382</t>
        </is>
      </c>
      <c r="D248" s="306" t="inlineStr">
        <is>
          <t>ARIEL  PEÑA   NAPOLES</t>
        </is>
      </c>
      <c r="E248" s="307" t="n">
        <v>6331.6</v>
      </c>
      <c r="F248" s="304" t="n"/>
      <c r="G248" s="304">
        <f>+E248+F248</f>
        <v/>
      </c>
    </row>
    <row r="249" ht="21.75" customHeight="1" s="235">
      <c r="A249" s="304" t="n">
        <v>623</v>
      </c>
      <c r="B249" s="306" t="inlineStr">
        <is>
          <t>03181</t>
        </is>
      </c>
      <c r="C249" s="306" t="inlineStr">
        <is>
          <t>75061301842</t>
        </is>
      </c>
      <c r="D249" s="306" t="inlineStr">
        <is>
          <t>YAMIAN ALEXANDER  MARTINEZ  GARCIA</t>
        </is>
      </c>
      <c r="E249" s="307" t="n">
        <v>5396.69</v>
      </c>
      <c r="F249" s="304" t="n"/>
      <c r="G249" s="304">
        <f>+E249+F249</f>
        <v/>
      </c>
    </row>
    <row r="250" ht="21.75" customHeight="1" s="235">
      <c r="A250" s="304" t="n">
        <v>625</v>
      </c>
      <c r="B250" s="306" t="inlineStr">
        <is>
          <t>0354</t>
        </is>
      </c>
      <c r="C250" s="306" t="inlineStr">
        <is>
          <t>65032530424</t>
        </is>
      </c>
      <c r="D250" s="306" t="inlineStr">
        <is>
          <t>DIMAS MARCOS  IBALBIA  PAIROL</t>
        </is>
      </c>
      <c r="E250" s="307" t="n">
        <v>5620.92</v>
      </c>
      <c r="F250" s="304" t="n"/>
      <c r="G250" s="304">
        <f>+E250+F250</f>
        <v/>
      </c>
    </row>
    <row r="251" ht="21.75" customHeight="1" s="235">
      <c r="A251" s="304" t="n">
        <v>627</v>
      </c>
      <c r="B251" s="306" t="inlineStr">
        <is>
          <t>0369</t>
        </is>
      </c>
      <c r="C251" s="306" t="inlineStr">
        <is>
          <t>84070620820</t>
        </is>
      </c>
      <c r="D251" s="306" t="inlineStr">
        <is>
          <t>EMIGDIO  JIMÉNEZ  PEÑA</t>
        </is>
      </c>
      <c r="E251" s="307" t="n">
        <v>7667.89</v>
      </c>
      <c r="F251" s="304" t="n"/>
      <c r="G251" s="304">
        <f>+E251+F251</f>
        <v/>
      </c>
    </row>
    <row r="252" ht="21.75" customHeight="1" s="235">
      <c r="A252" s="304" t="n">
        <v>629</v>
      </c>
      <c r="B252" s="306" t="inlineStr">
        <is>
          <t>0388</t>
        </is>
      </c>
      <c r="C252" s="306" t="inlineStr">
        <is>
          <t>91071528909</t>
        </is>
      </c>
      <c r="D252" s="306" t="inlineStr">
        <is>
          <t>NOEL  FERNÁNDEZ  VARELA</t>
        </is>
      </c>
      <c r="E252" s="307" t="n">
        <v>6036.14</v>
      </c>
      <c r="F252" s="304" t="n"/>
      <c r="G252" s="304">
        <f>+E252+F252</f>
        <v/>
      </c>
    </row>
    <row r="253" ht="21.75" customHeight="1" s="235">
      <c r="A253" s="304" t="n">
        <v>642</v>
      </c>
      <c r="B253" s="308" t="inlineStr">
        <is>
          <t>Subtotal Acumulativo:</t>
        </is>
      </c>
      <c r="C253" s="308" t="n"/>
      <c r="D253" s="308" t="n"/>
      <c r="E253" s="309" t="n">
        <v>1398292.98</v>
      </c>
      <c r="F253" s="304">
        <f>SUM(F4:F252)</f>
        <v/>
      </c>
      <c r="G253" s="304">
        <f>SUM(G4:G252)</f>
        <v/>
      </c>
    </row>
  </sheetData>
  <autoFilter ref="A3:BP253"/>
  <printOptions horizontalCentered="0" verticalCentered="0" headings="0" gridLines="0" gridLinesSet="1"/>
  <pageMargins left="0.170138888888889" right="0.0402777777777778" top="0.190277777777778" bottom="0.429861111111111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B2:AK13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44" activeCellId="0" sqref="E44"/>
    </sheetView>
  </sheetViews>
  <sheetFormatPr baseColWidth="8" defaultColWidth="16.2890625" defaultRowHeight="14.25" zeroHeight="0" outlineLevelRow="0"/>
  <cols>
    <col width="9.289999999999999" customWidth="1" style="310" min="1" max="1"/>
    <col width="7" customWidth="1" style="311" min="2" max="2"/>
    <col width="50" customWidth="1" style="312" min="3" max="3"/>
    <col width="18.71" customWidth="1" style="313" min="4" max="4"/>
    <col width="16.43" customWidth="1" style="314" min="5" max="6"/>
    <col width="16.29" customWidth="1" style="310" min="7" max="7"/>
    <col width="22.15" customWidth="1" style="314" min="8" max="8"/>
    <col width="16.29" customWidth="1" style="310" min="9" max="16384"/>
  </cols>
  <sheetData>
    <row r="1" ht="39.75" customHeight="1" s="235"/>
    <row r="2" ht="72" customHeight="1" s="235">
      <c r="B2" s="315" t="n"/>
      <c r="C2" s="316" t="inlineStr">
        <is>
          <t>LISTADO PARA EL PAGO DE UTILIDADES ANTICIPADAS III TRIMESTRE 2024</t>
        </is>
      </c>
      <c r="D2" s="317" t="n"/>
    </row>
    <row r="3" ht="29.25" customHeight="1" s="235">
      <c r="B3" s="318" t="n"/>
      <c r="D3" s="317" t="n"/>
    </row>
    <row r="4" ht="28.5" customHeight="1" s="235">
      <c r="B4" s="319" t="inlineStr">
        <is>
          <t>No</t>
        </is>
      </c>
      <c r="C4" s="320" t="inlineStr">
        <is>
          <t xml:space="preserve">Nombre y Apellidos </t>
        </is>
      </c>
      <c r="D4" s="321" t="inlineStr">
        <is>
          <t xml:space="preserve">Monto a Pagar </t>
        </is>
      </c>
      <c r="E4" s="322" t="inlineStr">
        <is>
          <t>Aporte Seg Social5%</t>
        </is>
      </c>
      <c r="F4" s="323" t="inlineStr">
        <is>
          <t>Imp. Ingresos Personales</t>
        </is>
      </c>
      <c r="G4" s="324" t="inlineStr">
        <is>
          <t>Descuentos Resp Mat.</t>
        </is>
      </c>
      <c r="H4" s="325" t="inlineStr">
        <is>
          <t>Neto a Cobrar</t>
        </is>
      </c>
      <c r="I4" s="324" t="inlineStr">
        <is>
          <t>Firma</t>
        </is>
      </c>
    </row>
    <row r="5" ht="90" customHeight="1" s="235">
      <c r="B5" s="284" t="n"/>
      <c r="C5" s="298" t="n"/>
      <c r="D5" s="283" t="n"/>
      <c r="E5" s="289" t="n"/>
      <c r="F5" s="289" t="n"/>
      <c r="G5" s="298" t="n"/>
      <c r="H5" s="298" t="n"/>
      <c r="I5" s="298" t="n"/>
    </row>
    <row r="6" ht="16.5" customHeight="1" s="235">
      <c r="B6" s="326" t="n">
        <v>1</v>
      </c>
      <c r="C6" s="327" t="inlineStr">
        <is>
          <t>MARITZA  MOYA  CUELLAR</t>
        </is>
      </c>
      <c r="D6" s="328" t="n">
        <v>137953.74</v>
      </c>
      <c r="E6" s="329" t="n">
        <v>13380.2375</v>
      </c>
      <c r="F6" s="330" t="n">
        <v>24914.0839</v>
      </c>
      <c r="G6" s="331" t="n"/>
      <c r="H6" s="332" t="n">
        <v>99659.4186</v>
      </c>
      <c r="I6" s="333" t="inlineStr">
        <is>
          <t>TM</t>
        </is>
      </c>
    </row>
    <row r="7" ht="16.5" customHeight="1" s="235">
      <c r="B7" s="334" t="n">
        <v>2</v>
      </c>
      <c r="C7" s="327" t="inlineStr">
        <is>
          <t>ARTURO EVASIO  SÁNCHEZ   MARTÍNEZ</t>
        </is>
      </c>
      <c r="D7" s="328" t="n">
        <v>182460.69</v>
      </c>
      <c r="E7" s="329" t="n">
        <v>17937.7005</v>
      </c>
      <c r="F7" s="330" t="n">
        <v>34178.4851</v>
      </c>
      <c r="G7" s="331" t="n"/>
      <c r="H7" s="332" t="n">
        <v>130344.5044</v>
      </c>
      <c r="I7" s="333" t="inlineStr">
        <is>
          <t>TM</t>
        </is>
      </c>
    </row>
    <row r="8" ht="16.5" customHeight="1" s="235">
      <c r="B8" s="334" t="n">
        <v>3</v>
      </c>
      <c r="C8" s="327" t="inlineStr">
        <is>
          <t>ERIK LÁZARO  PRENDES  LAGO</t>
        </is>
      </c>
      <c r="D8" s="328" t="n">
        <v>138590.58</v>
      </c>
      <c r="E8" s="329" t="n">
        <v>13443.9215</v>
      </c>
      <c r="F8" s="330" t="n">
        <v>25041.4519</v>
      </c>
      <c r="G8" s="331" t="n"/>
      <c r="H8" s="332" t="n">
        <v>100105.2066</v>
      </c>
      <c r="I8" s="333" t="inlineStr">
        <is>
          <t>TM</t>
        </is>
      </c>
    </row>
    <row r="9" ht="16.5" customHeight="1" s="235">
      <c r="B9" s="334" t="n">
        <v>4</v>
      </c>
      <c r="C9" s="327" t="inlineStr">
        <is>
          <t>ALEXANDER  CARDOSA  SALAZAR</t>
        </is>
      </c>
      <c r="D9" s="328" t="n">
        <v>138590.58</v>
      </c>
      <c r="E9" s="329" t="n">
        <v>13443.9215</v>
      </c>
      <c r="F9" s="330" t="n">
        <v>25041.4519</v>
      </c>
      <c r="G9" s="331" t="n"/>
      <c r="H9" s="332" t="n">
        <v>100105.2066</v>
      </c>
      <c r="I9" s="333" t="inlineStr">
        <is>
          <t>TM</t>
        </is>
      </c>
    </row>
    <row r="10" ht="16.5" customHeight="1" s="235">
      <c r="B10" s="334" t="n">
        <v>5</v>
      </c>
      <c r="C10" s="335" t="inlineStr">
        <is>
          <t>NOANGEL LUIS  ALVAREZ  LEON</t>
        </is>
      </c>
      <c r="D10" s="328" t="n">
        <v>90167.34</v>
      </c>
      <c r="E10" s="329" t="n">
        <v>8601.5975</v>
      </c>
      <c r="F10" s="330" t="n">
        <v>15356.8039</v>
      </c>
      <c r="G10" s="331" t="n"/>
      <c r="H10" s="332" t="n">
        <v>66208.93859999999</v>
      </c>
      <c r="I10" s="333" t="inlineStr">
        <is>
          <t>TM</t>
        </is>
      </c>
    </row>
    <row r="11" ht="16.5" customHeight="1" s="235">
      <c r="B11" s="334" t="n">
        <v>6</v>
      </c>
      <c r="C11" s="327" t="inlineStr">
        <is>
          <t>DILENIA  HIDALGO  SUÁREZ</t>
        </is>
      </c>
      <c r="D11" s="328" t="n">
        <v>102240.37</v>
      </c>
      <c r="E11" s="329" t="n">
        <v>9720.1885</v>
      </c>
      <c r="F11" s="330" t="n">
        <v>17469.7891</v>
      </c>
      <c r="G11" s="331" t="n"/>
      <c r="H11" s="332" t="n">
        <v>75050.3924</v>
      </c>
      <c r="I11" s="333" t="inlineStr">
        <is>
          <t>TM</t>
        </is>
      </c>
    </row>
    <row r="12" ht="16.5" customHeight="1" s="235">
      <c r="B12" s="334" t="n">
        <v>7</v>
      </c>
      <c r="C12" s="327" t="inlineStr">
        <is>
          <t>ONEDIS  BASULTO  HERNÁNDEZ</t>
        </is>
      </c>
      <c r="D12" s="328" t="n">
        <v>172514.65</v>
      </c>
      <c r="E12" s="329" t="n">
        <v>16923.6845</v>
      </c>
      <c r="F12" s="330" t="n">
        <v>32123.2763</v>
      </c>
      <c r="G12" s="331" t="n"/>
      <c r="H12" s="332" t="n">
        <v>123467.6892</v>
      </c>
      <c r="I12" s="333" t="inlineStr">
        <is>
          <t>TM</t>
        </is>
      </c>
    </row>
    <row r="13" ht="16.5" customHeight="1" s="235">
      <c r="B13" s="326" t="n"/>
      <c r="C13" s="327" t="n"/>
      <c r="D13" s="328" t="n"/>
      <c r="E13" s="329" t="n"/>
      <c r="F13" s="330" t="n"/>
      <c r="G13" s="331" t="n"/>
      <c r="H13" s="336">
        <f>SUM(H6:H12)</f>
        <v/>
      </c>
      <c r="I13" s="333" t="n"/>
    </row>
    <row r="14" ht="16.5" customFormat="1" customHeight="1" s="337">
      <c r="B14" s="326" t="n">
        <v>8</v>
      </c>
      <c r="C14" s="327" t="inlineStr">
        <is>
          <t>MIGUEL  VALLE   ÁLVAREZ</t>
        </is>
      </c>
      <c r="D14" s="328" t="n">
        <v>89450.50999999999</v>
      </c>
      <c r="E14" s="329" t="n">
        <v>8393.025</v>
      </c>
      <c r="F14" s="330" t="n">
        <v>14748.0136</v>
      </c>
      <c r="G14" s="331" t="n"/>
      <c r="H14" s="332" t="n">
        <v>66309.47139999999</v>
      </c>
      <c r="I14" s="333" t="inlineStr">
        <is>
          <t>TM</t>
        </is>
      </c>
      <c r="J14" s="310" t="n"/>
      <c r="K14" s="310" t="n"/>
      <c r="L14" s="310" t="n"/>
      <c r="M14" s="310" t="n"/>
      <c r="N14" s="310" t="n"/>
      <c r="O14" s="310" t="n"/>
      <c r="P14" s="310" t="n"/>
      <c r="Q14" s="310" t="n"/>
      <c r="R14" s="310" t="n"/>
      <c r="S14" s="310" t="n"/>
      <c r="T14" s="310" t="n"/>
      <c r="U14" s="310" t="n"/>
      <c r="V14" s="310" t="n"/>
      <c r="W14" s="310" t="n"/>
      <c r="X14" s="310" t="n"/>
      <c r="Y14" s="310" t="n"/>
      <c r="Z14" s="310" t="n"/>
      <c r="AA14" s="310" t="n"/>
      <c r="AB14" s="310" t="n"/>
      <c r="AC14" s="310" t="n"/>
      <c r="AD14" s="310" t="n"/>
      <c r="AE14" s="310" t="n"/>
      <c r="AF14" s="310" t="n"/>
      <c r="AG14" s="310" t="n"/>
      <c r="AH14" s="310" t="n"/>
      <c r="AI14" s="310" t="n"/>
      <c r="AJ14" s="310" t="n"/>
      <c r="AK14" s="310" t="n"/>
    </row>
    <row r="15" ht="16.5" customHeight="1" s="235">
      <c r="B15" s="334" t="n">
        <v>9</v>
      </c>
      <c r="C15" s="327" t="inlineStr">
        <is>
          <t>ROBERTO  SUÁREZ   ANTÚNEZ</t>
        </is>
      </c>
      <c r="D15" s="328" t="n">
        <v>88067.44</v>
      </c>
      <c r="E15" s="329" t="n">
        <v>8313.491</v>
      </c>
      <c r="F15" s="330" t="n">
        <v>14671.2278</v>
      </c>
      <c r="G15" s="331" t="n"/>
      <c r="H15" s="332" t="n">
        <v>65082.7212</v>
      </c>
      <c r="I15" s="333" t="inlineStr">
        <is>
          <t>TM</t>
        </is>
      </c>
    </row>
    <row r="16" ht="16.5" customHeight="1" s="235">
      <c r="B16" s="334" t="n">
        <v>10</v>
      </c>
      <c r="C16" s="327" t="inlineStr">
        <is>
          <t>ROLANDO   GONZALEZ  PADRO</t>
        </is>
      </c>
      <c r="D16" s="328" t="n">
        <v>93201.66</v>
      </c>
      <c r="E16" s="329" t="n">
        <v>8791.704</v>
      </c>
      <c r="F16" s="330" t="n">
        <v>15578.3612</v>
      </c>
      <c r="G16" s="331" t="n"/>
      <c r="H16" s="332" t="n">
        <v>68831.59480000001</v>
      </c>
      <c r="I16" s="333" t="inlineStr">
        <is>
          <t>TM</t>
        </is>
      </c>
    </row>
    <row r="17" ht="16.5" customHeight="1" s="235">
      <c r="B17" s="334" t="n">
        <v>11</v>
      </c>
      <c r="C17" s="327" t="inlineStr">
        <is>
          <t>HECTOR DANIEL  MENDOZA  VAZQUEZ</t>
        </is>
      </c>
      <c r="D17" s="328" t="n">
        <v>93980.57000000001</v>
      </c>
      <c r="E17" s="329" t="n">
        <v>8769.270500000001</v>
      </c>
      <c r="F17" s="330" t="n">
        <v>15367.968</v>
      </c>
      <c r="G17" s="331" t="n"/>
      <c r="H17" s="332" t="n">
        <v>69843.3315</v>
      </c>
      <c r="I17" s="333" t="inlineStr">
        <is>
          <t>TM</t>
        </is>
      </c>
    </row>
    <row r="18" ht="16.5" customFormat="1" customHeight="1" s="337">
      <c r="B18" s="334" t="n">
        <v>12</v>
      </c>
      <c r="C18" s="327" t="inlineStr">
        <is>
          <t>ALEXANDER  ROQUE  RODRIGUEZ</t>
        </is>
      </c>
      <c r="D18" s="328" t="n">
        <v>73139.53</v>
      </c>
      <c r="E18" s="329" t="n">
        <v>6782.451</v>
      </c>
      <c r="F18" s="330" t="n">
        <v>11555.5992</v>
      </c>
      <c r="G18" s="331" t="n"/>
      <c r="H18" s="332" t="n">
        <v>54801.4798</v>
      </c>
      <c r="I18" s="333" t="inlineStr">
        <is>
          <t>TM</t>
        </is>
      </c>
      <c r="J18" s="310" t="n"/>
      <c r="K18" s="310" t="n"/>
      <c r="L18" s="310" t="n"/>
      <c r="M18" s="310" t="n"/>
      <c r="N18" s="310" t="n"/>
      <c r="O18" s="310" t="n"/>
      <c r="P18" s="310" t="n"/>
      <c r="Q18" s="310" t="n"/>
      <c r="R18" s="310" t="n"/>
      <c r="S18" s="310" t="n"/>
      <c r="T18" s="310" t="n"/>
      <c r="U18" s="310" t="n"/>
      <c r="V18" s="310" t="n"/>
      <c r="W18" s="310" t="n"/>
      <c r="X18" s="310" t="n"/>
      <c r="Y18" s="310" t="n"/>
      <c r="Z18" s="310" t="n"/>
      <c r="AA18" s="310" t="n"/>
      <c r="AB18" s="310" t="n"/>
      <c r="AC18" s="310" t="n"/>
      <c r="AD18" s="310" t="n"/>
      <c r="AE18" s="310" t="n"/>
      <c r="AF18" s="310" t="n"/>
      <c r="AG18" s="310" t="n"/>
      <c r="AH18" s="310" t="n"/>
      <c r="AI18" s="310" t="n"/>
      <c r="AJ18" s="310" t="n"/>
      <c r="AK18" s="310" t="n"/>
    </row>
    <row r="19" ht="16.5" customHeight="1" s="235">
      <c r="B19" s="334" t="n">
        <v>13</v>
      </c>
      <c r="C19" s="327" t="inlineStr">
        <is>
          <t>YOJAN  NARDO  PEDROSO</t>
        </is>
      </c>
      <c r="D19" s="328" t="n">
        <v>87139.55</v>
      </c>
      <c r="E19" s="329" t="n">
        <v>8203.4575</v>
      </c>
      <c r="F19" s="330" t="n">
        <v>14427.0185</v>
      </c>
      <c r="G19" s="331" t="n"/>
      <c r="H19" s="332" t="n">
        <v>64509.074</v>
      </c>
      <c r="I19" s="333" t="inlineStr">
        <is>
          <t>TM</t>
        </is>
      </c>
    </row>
    <row r="20" ht="16.5" customHeight="1" s="235">
      <c r="B20" s="334" t="n">
        <v>14</v>
      </c>
      <c r="C20" s="327" t="inlineStr">
        <is>
          <t>EDUARDO EUGENIO  RIOS  FERNANDEZ</t>
        </is>
      </c>
      <c r="D20" s="328" t="n">
        <v>82189.23</v>
      </c>
      <c r="E20" s="329" t="n">
        <v>7689.0465</v>
      </c>
      <c r="F20" s="330" t="n">
        <v>13371.0659</v>
      </c>
      <c r="G20" s="331" t="n"/>
      <c r="H20" s="332" t="n">
        <v>61129.1176</v>
      </c>
      <c r="I20" s="333" t="inlineStr">
        <is>
          <t>TM</t>
        </is>
      </c>
    </row>
    <row r="21" ht="16.5" customHeight="1" s="235">
      <c r="B21" s="326" t="n">
        <v>15</v>
      </c>
      <c r="C21" s="335" t="inlineStr">
        <is>
          <t>EDWARD DENNIS  ORTIZ  DE ARMAS</t>
        </is>
      </c>
      <c r="D21" s="328" t="n">
        <v>0</v>
      </c>
      <c r="E21" s="329" t="n">
        <v>0</v>
      </c>
      <c r="F21" s="330" t="n">
        <v>0</v>
      </c>
      <c r="G21" s="331" t="n"/>
      <c r="H21" s="332" t="n">
        <v>0</v>
      </c>
      <c r="I21" s="333" t="inlineStr">
        <is>
          <t>TM</t>
        </is>
      </c>
    </row>
    <row r="22" ht="16.5" customHeight="1" s="235">
      <c r="B22" s="334" t="n">
        <v>16</v>
      </c>
      <c r="C22" s="335" t="inlineStr">
        <is>
          <t>LUIS ENRIQUE  CARRERAS  AROZARENA</t>
        </is>
      </c>
      <c r="D22" s="328" t="n">
        <v>24819.79</v>
      </c>
      <c r="E22" s="329" t="n">
        <v>1920.3165</v>
      </c>
      <c r="F22" s="330" t="n">
        <v>1859.7785</v>
      </c>
      <c r="G22" s="331" t="n"/>
      <c r="H22" s="332" t="n">
        <v>21039.695</v>
      </c>
      <c r="I22" s="333" t="inlineStr">
        <is>
          <t>TM</t>
        </is>
      </c>
    </row>
    <row r="23" ht="29.25" customHeight="1" s="235">
      <c r="B23" s="334" t="n">
        <v>17</v>
      </c>
      <c r="C23" s="327" t="inlineStr">
        <is>
          <t>JUAN ALEXANDER   ALBUQUERQUE  HERRERA</t>
        </is>
      </c>
      <c r="D23" s="328" t="n">
        <v>120340.66</v>
      </c>
      <c r="E23" s="329" t="n">
        <v>11702.942</v>
      </c>
      <c r="F23" s="330" t="n">
        <v>21677.1104</v>
      </c>
      <c r="G23" s="331" t="n"/>
      <c r="H23" s="332" t="n">
        <v>86960.6076</v>
      </c>
      <c r="I23" s="333" t="inlineStr">
        <is>
          <t>TM</t>
        </is>
      </c>
    </row>
    <row r="24" ht="16.5" customHeight="1" s="235">
      <c r="B24" s="334" t="n">
        <v>18</v>
      </c>
      <c r="C24" s="327" t="inlineStr">
        <is>
          <t>GERARDO   FERNÁNDEZ  BORROTO</t>
        </is>
      </c>
      <c r="D24" s="328" t="n">
        <v>95954.82000000001</v>
      </c>
      <c r="E24" s="329" t="n">
        <v>9063.98</v>
      </c>
      <c r="F24" s="330" t="n">
        <v>16118.6572</v>
      </c>
      <c r="G24" s="331" t="n"/>
      <c r="H24" s="332" t="n">
        <v>70772.1828</v>
      </c>
      <c r="I24" s="333" t="inlineStr">
        <is>
          <t>TM</t>
        </is>
      </c>
    </row>
    <row r="25" ht="16.5" customHeight="1" s="235">
      <c r="B25" s="334" t="n">
        <v>19</v>
      </c>
      <c r="C25" s="327" t="inlineStr">
        <is>
          <t xml:space="preserve">DAYLON   QUESADA   HECHAVARRÍA </t>
        </is>
      </c>
      <c r="D25" s="328" t="n">
        <v>79488.64</v>
      </c>
      <c r="E25" s="329" t="n">
        <v>7606.319</v>
      </c>
      <c r="F25" s="330" t="n">
        <v>13467.875</v>
      </c>
      <c r="G25" s="331" t="n"/>
      <c r="H25" s="332" t="n">
        <v>58414.446</v>
      </c>
      <c r="I25" s="333" t="inlineStr">
        <is>
          <t>TM</t>
        </is>
      </c>
    </row>
    <row r="26" ht="16.5" customHeight="1" s="235">
      <c r="B26" s="334" t="n"/>
      <c r="C26" s="327" t="n"/>
      <c r="D26" s="328" t="n"/>
      <c r="E26" s="329" t="n"/>
      <c r="F26" s="330" t="n"/>
      <c r="G26" s="331" t="n"/>
      <c r="H26" s="336">
        <f>SUM(H14:H25)</f>
        <v/>
      </c>
      <c r="I26" s="333" t="n"/>
    </row>
    <row r="27" ht="16.5" customHeight="1" s="235">
      <c r="B27" s="334" t="n">
        <v>20</v>
      </c>
      <c r="C27" s="327" t="inlineStr">
        <is>
          <t>YEAN MARC  MORENO   CABRERA</t>
        </is>
      </c>
      <c r="D27" s="328" t="n">
        <v>138361.87</v>
      </c>
      <c r="E27" s="329" t="n">
        <v>13421.0505</v>
      </c>
      <c r="F27" s="330" t="n">
        <v>24995.7099</v>
      </c>
      <c r="G27" s="331" t="n"/>
      <c r="H27" s="332" t="n">
        <v>99945.1096</v>
      </c>
      <c r="I27" s="333" t="inlineStr">
        <is>
          <t>TM</t>
        </is>
      </c>
    </row>
    <row r="28" ht="16.5" customHeight="1" s="235">
      <c r="B28" s="334" t="n">
        <v>21</v>
      </c>
      <c r="C28" s="327" t="inlineStr">
        <is>
          <t>ISRAEL  MORA   BELTRÁN</t>
        </is>
      </c>
      <c r="D28" s="328" t="n">
        <v>138590.58</v>
      </c>
      <c r="E28" s="329" t="n">
        <v>13443.9215</v>
      </c>
      <c r="F28" s="330" t="n">
        <v>25041.4519</v>
      </c>
      <c r="G28" s="331" t="n"/>
      <c r="H28" s="332" t="n">
        <v>100105.2066</v>
      </c>
      <c r="I28" s="333" t="inlineStr">
        <is>
          <t>TM</t>
        </is>
      </c>
    </row>
    <row r="29" ht="16.5" customHeight="1" s="235">
      <c r="B29" s="326" t="n">
        <v>22</v>
      </c>
      <c r="C29" s="327" t="inlineStr">
        <is>
          <t>RAMÓN  OQUENDO   FADRAGA</t>
        </is>
      </c>
      <c r="D29" s="328" t="n">
        <v>163488.59</v>
      </c>
      <c r="E29" s="329" t="n">
        <v>16021.0785</v>
      </c>
      <c r="F29" s="330" t="n">
        <v>30318.0643</v>
      </c>
      <c r="G29" s="331" t="n"/>
      <c r="H29" s="332" t="n">
        <v>117149.4472</v>
      </c>
      <c r="I29" s="333" t="inlineStr">
        <is>
          <t>TM</t>
        </is>
      </c>
    </row>
    <row r="30" ht="16.5" customHeight="1" s="235">
      <c r="B30" s="334" t="n">
        <v>23</v>
      </c>
      <c r="C30" s="327" t="inlineStr">
        <is>
          <t>ALFREDO VAGNER  PEÑA  SILVA</t>
        </is>
      </c>
      <c r="D30" s="328" t="n">
        <v>139545.22</v>
      </c>
      <c r="E30" s="329" t="n">
        <v>13539.3855</v>
      </c>
      <c r="F30" s="330" t="n">
        <v>25232.3799</v>
      </c>
      <c r="G30" s="331" t="n"/>
      <c r="H30" s="332" t="n">
        <v>100773.4546</v>
      </c>
      <c r="I30" s="333" t="inlineStr">
        <is>
          <t>TM</t>
        </is>
      </c>
    </row>
    <row r="31" ht="16.5" customHeight="1" s="235">
      <c r="B31" s="334" t="n">
        <v>24</v>
      </c>
      <c r="C31" s="327" t="inlineStr">
        <is>
          <t>JUAN CARLOS  YAMACHO  SILVA</t>
        </is>
      </c>
      <c r="D31" s="328" t="n">
        <v>147214.3</v>
      </c>
      <c r="E31" s="329" t="n">
        <v>14140.874</v>
      </c>
      <c r="F31" s="330" t="n">
        <v>26203.7696</v>
      </c>
      <c r="G31" s="331" t="n"/>
      <c r="H31" s="332" t="n">
        <v>106869.6564</v>
      </c>
      <c r="I31" s="333" t="inlineStr">
        <is>
          <t>TM</t>
        </is>
      </c>
    </row>
    <row r="32" ht="16.5" customHeight="1" s="235">
      <c r="B32" s="326" t="n"/>
      <c r="C32" s="327" t="n"/>
      <c r="D32" s="328" t="n"/>
      <c r="E32" s="329" t="n"/>
      <c r="F32" s="330" t="n"/>
      <c r="G32" s="331" t="n"/>
      <c r="H32" s="336">
        <f>SUM(H27:H31)</f>
        <v/>
      </c>
      <c r="I32" s="333" t="n"/>
    </row>
    <row r="33" ht="16.5" customFormat="1" customHeight="1" s="337">
      <c r="B33" s="326" t="n">
        <v>25</v>
      </c>
      <c r="C33" s="327" t="inlineStr">
        <is>
          <t>ANGEL DANIEL  PASCUAL   VALDÉS</t>
        </is>
      </c>
      <c r="D33" s="328" t="n">
        <v>112811.46</v>
      </c>
      <c r="E33" s="329" t="n">
        <v>10843.671</v>
      </c>
      <c r="F33" s="330" t="n">
        <v>19809.677</v>
      </c>
      <c r="G33" s="331" t="n"/>
      <c r="H33" s="332" t="n">
        <v>82158.11199999999</v>
      </c>
      <c r="I33" s="333" t="inlineStr">
        <is>
          <t>TM</t>
        </is>
      </c>
      <c r="J33" s="338" t="n"/>
      <c r="K33" s="338" t="n"/>
      <c r="L33" s="338" t="n"/>
      <c r="M33" s="338" t="n"/>
      <c r="N33" s="338" t="n"/>
      <c r="O33" s="338" t="n"/>
      <c r="P33" s="338" t="n"/>
      <c r="Q33" s="338" t="n"/>
      <c r="R33" s="338" t="n"/>
      <c r="S33" s="338" t="n"/>
      <c r="T33" s="338" t="n"/>
      <c r="U33" s="338" t="n"/>
      <c r="V33" s="338" t="n"/>
      <c r="W33" s="338" t="n"/>
      <c r="X33" s="338" t="n"/>
      <c r="Y33" s="338" t="n"/>
      <c r="Z33" s="338" t="n"/>
      <c r="AA33" s="338" t="n"/>
      <c r="AB33" s="338" t="n"/>
      <c r="AC33" s="338" t="n"/>
      <c r="AD33" s="338" t="n"/>
      <c r="AE33" s="338" t="n"/>
      <c r="AF33" s="338" t="n"/>
      <c r="AG33" s="338" t="n"/>
      <c r="AH33" s="338" t="n"/>
      <c r="AI33" s="338" t="n"/>
      <c r="AJ33" s="338" t="n"/>
      <c r="AK33" s="338" t="n"/>
    </row>
    <row r="34" ht="16.5" customHeight="1" s="235">
      <c r="B34" s="334" t="n">
        <v>26</v>
      </c>
      <c r="C34" s="327" t="inlineStr">
        <is>
          <t>ALEJANDRO  BATISTA   CRUZ</t>
        </is>
      </c>
      <c r="D34" s="328" t="n">
        <v>148507.43</v>
      </c>
      <c r="E34" s="329" t="n">
        <v>14437.784</v>
      </c>
      <c r="F34" s="330" t="n">
        <v>27032.2254</v>
      </c>
      <c r="G34" s="331" t="n"/>
      <c r="H34" s="332" t="n">
        <v>107037.4206</v>
      </c>
      <c r="I34" s="333" t="inlineStr">
        <is>
          <t>TM</t>
        </is>
      </c>
      <c r="J34" s="338" t="n"/>
      <c r="K34" s="338" t="n"/>
      <c r="L34" s="338" t="n"/>
      <c r="M34" s="338" t="n"/>
      <c r="N34" s="338" t="n"/>
      <c r="O34" s="338" t="n"/>
      <c r="P34" s="338" t="n"/>
      <c r="Q34" s="338" t="n"/>
      <c r="R34" s="338" t="n"/>
      <c r="S34" s="338" t="n"/>
      <c r="T34" s="338" t="n"/>
      <c r="U34" s="338" t="n"/>
      <c r="V34" s="338" t="n"/>
      <c r="W34" s="338" t="n"/>
      <c r="X34" s="338" t="n"/>
      <c r="Y34" s="338" t="n"/>
      <c r="Z34" s="338" t="n"/>
      <c r="AA34" s="338" t="n"/>
      <c r="AB34" s="338" t="n"/>
      <c r="AC34" s="338" t="n"/>
      <c r="AD34" s="338" t="n"/>
      <c r="AE34" s="338" t="n"/>
      <c r="AF34" s="338" t="n"/>
      <c r="AG34" s="338" t="n"/>
      <c r="AH34" s="338" t="n"/>
      <c r="AI34" s="338" t="n"/>
      <c r="AJ34" s="338" t="n"/>
      <c r="AK34" s="338" t="n"/>
    </row>
    <row r="35" ht="16.5" customFormat="1" customHeight="1" s="338">
      <c r="B35" s="334" t="n">
        <v>27</v>
      </c>
      <c r="C35" s="327" t="inlineStr">
        <is>
          <t>DANIEL ALEJANDRO  JIMENEZ  BETANCOURT</t>
        </is>
      </c>
      <c r="D35" s="328" t="n">
        <v>98260.50999999999</v>
      </c>
      <c r="E35" s="329" t="n">
        <v>9297.077499999999</v>
      </c>
      <c r="F35" s="330" t="n">
        <v>16588.3921</v>
      </c>
      <c r="G35" s="331" t="n"/>
      <c r="H35" s="332" t="n">
        <v>72375.0404</v>
      </c>
      <c r="I35" s="333" t="inlineStr">
        <is>
          <t>TM</t>
        </is>
      </c>
      <c r="J35" s="310" t="n"/>
      <c r="K35" s="310" t="n"/>
      <c r="L35" s="310" t="n"/>
      <c r="M35" s="310" t="n"/>
      <c r="N35" s="310" t="n"/>
      <c r="O35" s="310" t="n"/>
      <c r="P35" s="310" t="n"/>
      <c r="Q35" s="310" t="n"/>
      <c r="R35" s="310" t="n"/>
      <c r="S35" s="310" t="n"/>
      <c r="T35" s="310" t="n"/>
      <c r="U35" s="310" t="n"/>
      <c r="V35" s="310" t="n"/>
      <c r="W35" s="310" t="n"/>
      <c r="X35" s="310" t="n"/>
      <c r="Y35" s="310" t="n"/>
      <c r="Z35" s="310" t="n"/>
      <c r="AA35" s="310" t="n"/>
      <c r="AB35" s="310" t="n"/>
      <c r="AC35" s="310" t="n"/>
      <c r="AD35" s="310" t="n"/>
      <c r="AE35" s="310" t="n"/>
      <c r="AF35" s="310" t="n"/>
      <c r="AG35" s="310" t="n"/>
      <c r="AH35" s="310" t="n"/>
      <c r="AI35" s="310" t="n"/>
      <c r="AJ35" s="310" t="n"/>
      <c r="AK35" s="310" t="n"/>
    </row>
    <row r="36" ht="16.5" customHeight="1" s="235">
      <c r="B36" s="334" t="n">
        <v>28</v>
      </c>
      <c r="C36" s="327" t="inlineStr">
        <is>
          <t>ALDO   OLIVEROS   CRUZ</t>
        </is>
      </c>
      <c r="D36" s="328" t="n">
        <v>133696.4</v>
      </c>
      <c r="E36" s="329" t="n">
        <v>13130.2955</v>
      </c>
      <c r="F36" s="330" t="n">
        <v>24646.2465</v>
      </c>
      <c r="G36" s="331" t="n"/>
      <c r="H36" s="332" t="n">
        <v>95919.85799999999</v>
      </c>
      <c r="I36" s="333" t="inlineStr">
        <is>
          <t>TM</t>
        </is>
      </c>
    </row>
    <row r="37" ht="16.5" customFormat="1" customHeight="1" s="338">
      <c r="B37" s="334" t="n">
        <v>29</v>
      </c>
      <c r="C37" s="327" t="inlineStr">
        <is>
          <t>IVAN   CRUZ  GARCIA</t>
        </is>
      </c>
      <c r="D37" s="328" t="n">
        <v>97785.69</v>
      </c>
      <c r="E37" s="329" t="n">
        <v>9281.1705</v>
      </c>
      <c r="F37" s="330" t="n">
        <v>16600.7831</v>
      </c>
      <c r="G37" s="331" t="n"/>
      <c r="H37" s="332" t="n">
        <v>71903.73639999999</v>
      </c>
      <c r="I37" s="333" t="inlineStr">
        <is>
          <t>TM</t>
        </is>
      </c>
      <c r="J37" s="310" t="n"/>
      <c r="K37" s="310" t="n"/>
      <c r="L37" s="310" t="n"/>
      <c r="M37" s="310" t="n"/>
      <c r="N37" s="310" t="n"/>
      <c r="O37" s="310" t="n"/>
      <c r="P37" s="310" t="n"/>
      <c r="Q37" s="310" t="n"/>
      <c r="R37" s="310" t="n"/>
      <c r="S37" s="310" t="n"/>
      <c r="T37" s="310" t="n"/>
      <c r="U37" s="310" t="n"/>
      <c r="V37" s="310" t="n"/>
      <c r="W37" s="310" t="n"/>
      <c r="X37" s="310" t="n"/>
      <c r="Y37" s="310" t="n"/>
      <c r="Z37" s="310" t="n"/>
      <c r="AA37" s="310" t="n"/>
      <c r="AB37" s="310" t="n"/>
      <c r="AC37" s="310" t="n"/>
      <c r="AD37" s="310" t="n"/>
      <c r="AE37" s="310" t="n"/>
      <c r="AF37" s="310" t="n"/>
      <c r="AG37" s="310" t="n"/>
      <c r="AH37" s="310" t="n"/>
      <c r="AI37" s="310" t="n"/>
      <c r="AJ37" s="310" t="n"/>
      <c r="AK37" s="310" t="n"/>
    </row>
    <row r="38" ht="16.5" customHeight="1" s="235">
      <c r="B38" s="334" t="n">
        <v>30</v>
      </c>
      <c r="C38" s="327" t="inlineStr">
        <is>
          <t>EDDY  RODRIGUEZ  RODRIGUEZ</t>
        </is>
      </c>
      <c r="D38" s="328" t="n">
        <v>113112.72</v>
      </c>
      <c r="E38" s="329" t="n">
        <v>10937.5835</v>
      </c>
      <c r="F38" s="330" t="n">
        <v>20086.8031</v>
      </c>
      <c r="G38" s="331" t="n"/>
      <c r="H38" s="332" t="n">
        <v>82088.3334</v>
      </c>
      <c r="I38" s="333" t="inlineStr">
        <is>
          <t>TM</t>
        </is>
      </c>
    </row>
    <row r="39" ht="16.5" customHeight="1" s="235">
      <c r="B39" s="334" t="n">
        <v>31</v>
      </c>
      <c r="C39" s="327" t="inlineStr">
        <is>
          <t>MAIQUEL  CONCEPCION  PADILLA</t>
        </is>
      </c>
      <c r="D39" s="328" t="n">
        <v>54814.74</v>
      </c>
      <c r="E39" s="329" t="n">
        <v>4731.474</v>
      </c>
      <c r="F39" s="330" t="n">
        <v>7049.948</v>
      </c>
      <c r="G39" s="331" t="n"/>
      <c r="H39" s="332" t="n">
        <v>43033.318</v>
      </c>
      <c r="I39" s="333" t="inlineStr">
        <is>
          <t>TM</t>
        </is>
      </c>
    </row>
    <row r="40" ht="16.5" customHeight="1" s="235">
      <c r="B40" s="326" t="n">
        <v>32</v>
      </c>
      <c r="C40" s="335" t="inlineStr">
        <is>
          <t>ISAEL  CALDERON  MORA</t>
        </is>
      </c>
      <c r="D40" s="328" t="n">
        <v>55140.38</v>
      </c>
      <c r="E40" s="329" t="n">
        <v>5144.8345</v>
      </c>
      <c r="F40" s="330" t="n">
        <v>8507.5841</v>
      </c>
      <c r="G40" s="331" t="n"/>
      <c r="H40" s="332" t="n">
        <v>41487.9614</v>
      </c>
      <c r="I40" s="333" t="inlineStr">
        <is>
          <t>TM</t>
        </is>
      </c>
    </row>
    <row r="41" ht="14.25" customHeight="1" s="235">
      <c r="B41" s="334" t="n">
        <v>33</v>
      </c>
      <c r="C41" s="327" t="inlineStr">
        <is>
          <t>EDDY  RODRÍGUEZ  CARBALLEDO</t>
        </is>
      </c>
      <c r="D41" s="328" t="n">
        <v>115037.55</v>
      </c>
      <c r="E41" s="329" t="n">
        <v>11503.755</v>
      </c>
      <c r="F41" s="330" t="n">
        <v>22189.99</v>
      </c>
      <c r="G41" s="331" t="n"/>
      <c r="H41" s="332" t="n">
        <v>81343.80499999999</v>
      </c>
      <c r="I41" s="333" t="inlineStr">
        <is>
          <t>TM</t>
        </is>
      </c>
    </row>
    <row r="42" ht="14.25" customHeight="1" s="235">
      <c r="B42" s="334" t="n"/>
      <c r="C42" s="327" t="n"/>
      <c r="D42" s="328" t="n"/>
      <c r="E42" s="329" t="n"/>
      <c r="F42" s="330" t="n"/>
      <c r="G42" s="331" t="n"/>
      <c r="H42" s="336">
        <f>SUM(H33:H41)</f>
        <v/>
      </c>
      <c r="I42" s="333" t="n"/>
    </row>
    <row r="43" ht="16.5" customFormat="1" customHeight="1" s="338">
      <c r="B43" s="334" t="n">
        <v>34</v>
      </c>
      <c r="C43" s="327" t="inlineStr">
        <is>
          <t>IBRAHIN  FERRER   DE LA ROSA</t>
        </is>
      </c>
      <c r="D43" s="328" t="n">
        <v>10735.42</v>
      </c>
      <c r="E43" s="329" t="n">
        <v>536.771</v>
      </c>
      <c r="F43" s="330" t="n">
        <v>248.771</v>
      </c>
      <c r="G43" s="331" t="n"/>
      <c r="H43" s="332" t="n">
        <v>9949.878000000001</v>
      </c>
      <c r="I43" s="333" t="inlineStr">
        <is>
          <t>TM</t>
        </is>
      </c>
      <c r="J43" s="310" t="n"/>
      <c r="K43" s="310" t="n"/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310" t="n"/>
      <c r="Z43" s="310" t="n"/>
      <c r="AA43" s="310" t="n"/>
      <c r="AB43" s="310" t="n"/>
      <c r="AC43" s="310" t="n"/>
      <c r="AD43" s="310" t="n"/>
      <c r="AE43" s="310" t="n"/>
      <c r="AF43" s="310" t="n"/>
      <c r="AG43" s="310" t="n"/>
      <c r="AH43" s="310" t="n"/>
      <c r="AI43" s="310" t="n"/>
      <c r="AJ43" s="310" t="n"/>
      <c r="AK43" s="310" t="n"/>
    </row>
    <row r="44" ht="16.5" customHeight="1" s="235">
      <c r="B44" s="334" t="n">
        <v>35</v>
      </c>
      <c r="C44" s="327" t="inlineStr">
        <is>
          <t>FRANCISCO  JIMÉNEZ   FÚ</t>
        </is>
      </c>
      <c r="D44" s="328" t="n">
        <v>89223.17999999999</v>
      </c>
      <c r="E44" s="329" t="n">
        <v>8390.816000000001</v>
      </c>
      <c r="F44" s="330" t="n">
        <v>14772.3292</v>
      </c>
      <c r="G44" s="331" t="n"/>
      <c r="H44" s="332" t="n">
        <v>66060.03479999999</v>
      </c>
      <c r="I44" s="333" t="inlineStr">
        <is>
          <t>TM</t>
        </is>
      </c>
    </row>
    <row r="45" ht="16.5" customHeight="1" s="235">
      <c r="B45" s="334" t="n">
        <v>36</v>
      </c>
      <c r="C45" s="327" t="inlineStr">
        <is>
          <t>WILLIAN  RODRÍGUEZ  VELIZ</t>
        </is>
      </c>
      <c r="D45" s="328" t="n">
        <v>78408.67</v>
      </c>
      <c r="E45" s="329" t="n">
        <v>7260.559</v>
      </c>
      <c r="F45" s="330" t="n">
        <v>12443.4868</v>
      </c>
      <c r="G45" s="331" t="n"/>
      <c r="H45" s="332" t="n">
        <v>58704.6242</v>
      </c>
      <c r="I45" s="333" t="inlineStr">
        <is>
          <t>TM</t>
        </is>
      </c>
    </row>
    <row r="46" ht="16.5" customHeight="1" s="235">
      <c r="B46" s="334" t="n">
        <v>37</v>
      </c>
      <c r="C46" s="335" t="inlineStr">
        <is>
          <t>DARIEN  DELGADO  LIMA</t>
        </is>
      </c>
      <c r="D46" s="328" t="n">
        <v>3727.1</v>
      </c>
      <c r="E46" s="329" t="n">
        <v>186.355</v>
      </c>
      <c r="F46" s="330" t="n">
        <v>30.9822</v>
      </c>
      <c r="G46" s="331" t="n"/>
      <c r="H46" s="332" t="n">
        <v>3509.7628</v>
      </c>
      <c r="I46" s="333" t="inlineStr">
        <is>
          <t>TM</t>
        </is>
      </c>
    </row>
    <row r="47" ht="16.5" customHeight="1" s="235">
      <c r="B47" s="334" t="n">
        <v>38</v>
      </c>
      <c r="C47" s="327" t="inlineStr">
        <is>
          <t>JUAN  DE LEÓN   CARMENATY</t>
        </is>
      </c>
      <c r="D47" s="328" t="n">
        <v>88180.57000000001</v>
      </c>
      <c r="E47" s="329" t="n">
        <v>8340.73</v>
      </c>
      <c r="F47" s="330" t="n">
        <v>14748.0022</v>
      </c>
      <c r="G47" s="331" t="n"/>
      <c r="H47" s="332" t="n">
        <v>65091.8378</v>
      </c>
      <c r="I47" s="333" t="inlineStr">
        <is>
          <t>TM</t>
        </is>
      </c>
    </row>
    <row r="48" ht="16.5" customHeight="1" s="235">
      <c r="B48" s="326" t="n"/>
      <c r="C48" s="327" t="n"/>
      <c r="D48" s="328" t="n"/>
      <c r="E48" s="329" t="n"/>
      <c r="F48" s="330" t="n"/>
      <c r="G48" s="331" t="n"/>
      <c r="H48" s="336">
        <f>SUM(H43:H47)</f>
        <v/>
      </c>
      <c r="I48" s="333" t="n"/>
    </row>
    <row r="49" ht="16.5" customHeight="1" s="235">
      <c r="B49" s="326" t="n">
        <v>39</v>
      </c>
      <c r="C49" s="327" t="inlineStr">
        <is>
          <t>REINALDO  RAMOS   GÓMEZ</t>
        </is>
      </c>
      <c r="D49" s="328" t="n">
        <v>37733.93</v>
      </c>
      <c r="E49" s="329" t="n">
        <v>3070.0445</v>
      </c>
      <c r="F49" s="330" t="n">
        <v>3820.392</v>
      </c>
      <c r="G49" s="331" t="n"/>
      <c r="H49" s="332" t="n">
        <v>30843.4935</v>
      </c>
      <c r="I49" s="333" t="inlineStr">
        <is>
          <t>TM</t>
        </is>
      </c>
    </row>
    <row r="50" ht="16.5" customHeight="1" s="235">
      <c r="B50" s="334" t="n">
        <v>40</v>
      </c>
      <c r="C50" s="327" t="inlineStr">
        <is>
          <t>JORGE LUIS  LÓPEZ   ORTA</t>
        </is>
      </c>
      <c r="D50" s="328" t="n">
        <v>124649.92</v>
      </c>
      <c r="E50" s="329" t="n">
        <v>12050.138</v>
      </c>
      <c r="F50" s="330" t="n">
        <v>22254.2804</v>
      </c>
      <c r="G50" s="331" t="n"/>
      <c r="H50" s="332" t="n">
        <v>90345.5016</v>
      </c>
      <c r="I50" s="333" t="inlineStr">
        <is>
          <t>TM</t>
        </is>
      </c>
    </row>
    <row r="51" ht="16.5" customHeight="1" s="235">
      <c r="B51" s="334" t="n">
        <v>41</v>
      </c>
      <c r="C51" s="327" t="inlineStr">
        <is>
          <t>YANET  DEVESA   SÁNCHEZ</t>
        </is>
      </c>
      <c r="D51" s="328" t="n">
        <v>140649.3</v>
      </c>
      <c r="E51" s="329" t="n">
        <v>13585.526</v>
      </c>
      <c r="F51" s="330" t="n">
        <v>25234.6864</v>
      </c>
      <c r="G51" s="331" t="n"/>
      <c r="H51" s="332" t="n">
        <v>101829.0876</v>
      </c>
      <c r="I51" s="333" t="inlineStr">
        <is>
          <t>TM</t>
        </is>
      </c>
    </row>
    <row r="52" ht="16.5" customHeight="1" s="235">
      <c r="B52" s="334" t="n">
        <v>42</v>
      </c>
      <c r="C52" s="327" t="inlineStr">
        <is>
          <t>ROBERTO FRANCISCO  JARDÓN   PRENDES</t>
        </is>
      </c>
      <c r="D52" s="328" t="n">
        <v>148759.27</v>
      </c>
      <c r="E52" s="329" t="n">
        <v>14480.203</v>
      </c>
      <c r="F52" s="330" t="n">
        <v>27141.1924</v>
      </c>
      <c r="G52" s="331" t="n"/>
      <c r="H52" s="332" t="n">
        <v>107137.8746</v>
      </c>
      <c r="I52" s="333" t="inlineStr">
        <is>
          <t>TM</t>
        </is>
      </c>
    </row>
    <row r="53" ht="16.5" customHeight="1" s="235">
      <c r="B53" s="334" t="n">
        <v>43</v>
      </c>
      <c r="C53" s="327" t="inlineStr">
        <is>
          <t>LEONARDO  RODRÍGUEZ   MEDINA</t>
        </is>
      </c>
      <c r="D53" s="328" t="n">
        <v>125312.98</v>
      </c>
      <c r="E53" s="329" t="n">
        <v>12351.4445</v>
      </c>
      <c r="F53" s="330" t="n">
        <v>23148.0355</v>
      </c>
      <c r="G53" s="331" t="n"/>
      <c r="H53" s="332" t="n">
        <v>89813.5</v>
      </c>
      <c r="I53" s="333" t="inlineStr">
        <is>
          <t>TM</t>
        </is>
      </c>
      <c r="J53" s="337" t="n"/>
      <c r="K53" s="337" t="n"/>
      <c r="L53" s="337" t="n"/>
      <c r="M53" s="337" t="n"/>
      <c r="N53" s="337" t="n"/>
      <c r="O53" s="337" t="n"/>
      <c r="P53" s="337" t="n"/>
      <c r="Q53" s="337" t="n"/>
      <c r="R53" s="337" t="n"/>
      <c r="S53" s="337" t="n"/>
      <c r="T53" s="337" t="n"/>
      <c r="U53" s="337" t="n"/>
      <c r="V53" s="337" t="n"/>
      <c r="W53" s="337" t="n"/>
      <c r="X53" s="337" t="n"/>
      <c r="Y53" s="337" t="n"/>
      <c r="Z53" s="337" t="n"/>
      <c r="AA53" s="337" t="n"/>
      <c r="AB53" s="337" t="n"/>
      <c r="AC53" s="337" t="n"/>
      <c r="AD53" s="337" t="n"/>
      <c r="AE53" s="337" t="n"/>
      <c r="AF53" s="337" t="n"/>
      <c r="AG53" s="337" t="n"/>
      <c r="AH53" s="337" t="n"/>
      <c r="AI53" s="337" t="n"/>
      <c r="AJ53" s="337" t="n"/>
      <c r="AK53" s="337" t="n"/>
    </row>
    <row r="54" ht="16.5" customHeight="1" s="235">
      <c r="B54" s="334" t="n">
        <v>44</v>
      </c>
      <c r="C54" s="327" t="inlineStr">
        <is>
          <t>ERNESTO  ALARCÓN   ESPINOSA</t>
        </is>
      </c>
      <c r="D54" s="328" t="n">
        <v>134535.47</v>
      </c>
      <c r="E54" s="329" t="n">
        <v>13330.0765</v>
      </c>
      <c r="F54" s="330" t="n">
        <v>25161.6825</v>
      </c>
      <c r="G54" s="331" t="n"/>
      <c r="H54" s="332" t="n">
        <v>96043.711</v>
      </c>
      <c r="I54" s="333" t="inlineStr">
        <is>
          <t>TM</t>
        </is>
      </c>
    </row>
    <row r="55" ht="16.5" customHeight="1" s="235">
      <c r="B55" s="334" t="n">
        <v>45</v>
      </c>
      <c r="C55" s="327" t="inlineStr">
        <is>
          <t>HUMBERTO PABLO  CABEZAS    ALONSO</t>
        </is>
      </c>
      <c r="D55" s="328" t="n">
        <v>89228.25</v>
      </c>
      <c r="E55" s="329" t="n">
        <v>8730.960499999999</v>
      </c>
      <c r="F55" s="330" t="n">
        <v>15895.0565</v>
      </c>
      <c r="G55" s="331" t="n"/>
      <c r="H55" s="332" t="n">
        <v>64602.233</v>
      </c>
      <c r="I55" s="333" t="inlineStr">
        <is>
          <t>TM</t>
        </is>
      </c>
    </row>
    <row r="56" ht="16.5" customHeight="1" s="235">
      <c r="B56" s="326" t="n">
        <v>46</v>
      </c>
      <c r="C56" s="327" t="inlineStr">
        <is>
          <t>LUIS DANIEL  GONZÁLEZ   VIERA</t>
        </is>
      </c>
      <c r="D56" s="328" t="n">
        <v>122812.65</v>
      </c>
      <c r="E56" s="329" t="n">
        <v>12141.0045</v>
      </c>
      <c r="F56" s="330" t="n">
        <v>22766.7485</v>
      </c>
      <c r="G56" s="331" t="n"/>
      <c r="H56" s="332" t="n">
        <v>87904.897</v>
      </c>
      <c r="I56" s="333" t="inlineStr">
        <is>
          <t>TM</t>
        </is>
      </c>
    </row>
    <row r="57" ht="16.5" customHeight="1" s="235">
      <c r="B57" s="334" t="n">
        <v>47</v>
      </c>
      <c r="C57" s="327" t="inlineStr">
        <is>
          <t>YORGENIS  RAMÍREZ   VELÁZQUEZ</t>
        </is>
      </c>
      <c r="D57" s="328" t="n">
        <v>100287.5</v>
      </c>
      <c r="E57" s="329" t="n">
        <v>9737.316999999999</v>
      </c>
      <c r="F57" s="330" t="n">
        <v>17801.4278</v>
      </c>
      <c r="G57" s="331" t="n"/>
      <c r="H57" s="332" t="n">
        <v>72748.7552</v>
      </c>
      <c r="I57" s="333" t="inlineStr">
        <is>
          <t>TM</t>
        </is>
      </c>
    </row>
    <row r="58" ht="16.5" customHeight="1" s="235">
      <c r="B58" s="334" t="n">
        <v>48</v>
      </c>
      <c r="C58" s="327" t="inlineStr">
        <is>
          <t>JUAN CARLOS  TRELLES   CABRERA</t>
        </is>
      </c>
      <c r="D58" s="328" t="n">
        <v>121173.99</v>
      </c>
      <c r="E58" s="329" t="n">
        <v>11961.8965</v>
      </c>
      <c r="F58" s="330" t="n">
        <v>22393.2905</v>
      </c>
      <c r="G58" s="331" t="n"/>
      <c r="H58" s="332" t="n">
        <v>86818.803</v>
      </c>
      <c r="I58" s="333" t="inlineStr">
        <is>
          <t>TM</t>
        </is>
      </c>
    </row>
    <row r="59" ht="16.5" customHeight="1" s="235">
      <c r="B59" s="326" t="n">
        <v>49</v>
      </c>
      <c r="C59" s="327" t="inlineStr">
        <is>
          <t>LUIS  BULNES   CARRILLO</t>
        </is>
      </c>
      <c r="D59" s="328" t="n">
        <v>119327.57</v>
      </c>
      <c r="E59" s="329" t="n">
        <v>11673.01</v>
      </c>
      <c r="F59" s="330" t="n">
        <v>21711.273</v>
      </c>
      <c r="G59" s="331" t="n"/>
      <c r="H59" s="332" t="n">
        <v>85943.287</v>
      </c>
      <c r="I59" s="333" t="inlineStr">
        <is>
          <t>TM</t>
        </is>
      </c>
    </row>
    <row r="60" ht="16.5" customHeight="1" s="235">
      <c r="B60" s="334" t="n">
        <v>50</v>
      </c>
      <c r="C60" s="327" t="inlineStr">
        <is>
          <t>RICARDO DANIEL  PÉREZ   ALLISON</t>
        </is>
      </c>
      <c r="D60" s="328" t="n">
        <v>103120.49</v>
      </c>
      <c r="E60" s="329" t="n">
        <v>10046.1855</v>
      </c>
      <c r="F60" s="330" t="n">
        <v>18451.5075</v>
      </c>
      <c r="G60" s="331" t="n"/>
      <c r="H60" s="332" t="n">
        <v>74622.79700000001</v>
      </c>
      <c r="I60" s="333" t="inlineStr">
        <is>
          <t>TM</t>
        </is>
      </c>
    </row>
    <row r="61" ht="16.5" customHeight="1" s="235">
      <c r="B61" s="334" t="n">
        <v>51</v>
      </c>
      <c r="C61" s="327" t="inlineStr">
        <is>
          <t>MALKIEL   MOJENA  HERNANDEZ</t>
        </is>
      </c>
      <c r="D61" s="328" t="n">
        <v>120347.38</v>
      </c>
      <c r="E61" s="329" t="n">
        <v>11997.1275</v>
      </c>
      <c r="F61" s="330" t="n">
        <v>22581.6445</v>
      </c>
      <c r="G61" s="331" t="n"/>
      <c r="H61" s="332" t="n">
        <v>85768.60799999999</v>
      </c>
      <c r="I61" s="333" t="inlineStr">
        <is>
          <t>TM</t>
        </is>
      </c>
    </row>
    <row r="62" ht="16.5" customHeight="1" s="235">
      <c r="B62" s="334" t="n">
        <v>52</v>
      </c>
      <c r="C62" s="327" t="inlineStr">
        <is>
          <t>RAIDEL  RAMOS  ARREBATO</t>
        </is>
      </c>
      <c r="D62" s="328" t="n">
        <v>95069.42999999999</v>
      </c>
      <c r="E62" s="329" t="n">
        <v>9001.994500000001</v>
      </c>
      <c r="F62" s="330" t="n">
        <v>16031.8611</v>
      </c>
      <c r="G62" s="331" t="n"/>
      <c r="H62" s="332" t="n">
        <v>70035.5744</v>
      </c>
      <c r="I62" s="333" t="inlineStr">
        <is>
          <t>TM</t>
        </is>
      </c>
    </row>
    <row r="63" ht="16.5" customHeight="1" s="235">
      <c r="B63" s="334" t="n">
        <v>53</v>
      </c>
      <c r="C63" s="327" t="inlineStr">
        <is>
          <t>ANTUAN  UMPIERRE  ALVAREZ</t>
        </is>
      </c>
      <c r="D63" s="328" t="n">
        <v>122109.72</v>
      </c>
      <c r="E63" s="329" t="n">
        <v>11946.565</v>
      </c>
      <c r="F63" s="330" t="n">
        <v>22253.723</v>
      </c>
      <c r="G63" s="331" t="n"/>
      <c r="H63" s="332" t="n">
        <v>87909.432</v>
      </c>
      <c r="I63" s="333" t="inlineStr">
        <is>
          <t>TM</t>
        </is>
      </c>
    </row>
    <row r="64" ht="16.5" customHeight="1" s="235">
      <c r="B64" s="334" t="n">
        <v>54</v>
      </c>
      <c r="C64" s="327" t="inlineStr">
        <is>
          <t>ERANDIS   ALVAREZ  GARCIA</t>
        </is>
      </c>
      <c r="D64" s="328" t="n">
        <v>110437.91</v>
      </c>
      <c r="E64" s="329" t="n">
        <v>10812.1215</v>
      </c>
      <c r="F64" s="330" t="n">
        <v>20017.5735</v>
      </c>
      <c r="G64" s="331" t="n"/>
      <c r="H64" s="332" t="n">
        <v>79608.215</v>
      </c>
      <c r="I64" s="333" t="inlineStr">
        <is>
          <t>TM</t>
        </is>
      </c>
    </row>
    <row r="65" ht="16.5" customHeight="1" s="235">
      <c r="B65" s="334" t="n">
        <v>55</v>
      </c>
      <c r="C65" s="327" t="inlineStr">
        <is>
          <t>LAZARO YORDAN  VALDES  BRUNET</t>
        </is>
      </c>
      <c r="D65" s="328" t="n">
        <v>0</v>
      </c>
      <c r="E65" s="329" t="n">
        <v>0</v>
      </c>
      <c r="F65" s="330" t="n">
        <v>0</v>
      </c>
      <c r="G65" s="331" t="n"/>
      <c r="H65" s="332" t="n">
        <v>0</v>
      </c>
      <c r="I65" s="333" t="inlineStr">
        <is>
          <t>TM</t>
        </is>
      </c>
    </row>
    <row r="66" ht="16.5" customHeight="1" s="235">
      <c r="B66" s="326" t="n">
        <v>56</v>
      </c>
      <c r="C66" s="327" t="inlineStr">
        <is>
          <t>ARMANDO  LOPEZ  GUERRA</t>
        </is>
      </c>
      <c r="D66" s="328" t="n">
        <v>119340.68</v>
      </c>
      <c r="E66" s="329" t="n">
        <v>11934.068</v>
      </c>
      <c r="F66" s="330" t="n">
        <v>22515.83475</v>
      </c>
      <c r="G66" s="331" t="n"/>
      <c r="H66" s="332" t="n">
        <v>84890.77725</v>
      </c>
      <c r="I66" s="333" t="inlineStr">
        <is>
          <t>TM</t>
        </is>
      </c>
    </row>
    <row r="67" ht="16.5" customFormat="1" customHeight="1" s="337">
      <c r="B67" s="334" t="n">
        <v>57</v>
      </c>
      <c r="C67" s="327" t="inlineStr">
        <is>
          <t>JEIBEL  ALONSO  SARDIÑAS</t>
        </is>
      </c>
      <c r="D67" s="328" t="n">
        <v>123724.66</v>
      </c>
      <c r="E67" s="329" t="n">
        <v>12146.35</v>
      </c>
      <c r="F67" s="330" t="n">
        <v>22691.584</v>
      </c>
      <c r="G67" s="331" t="n"/>
      <c r="H67" s="332" t="n">
        <v>88886.726</v>
      </c>
      <c r="I67" s="333" t="inlineStr">
        <is>
          <t>TM</t>
        </is>
      </c>
      <c r="J67" s="310" t="n"/>
      <c r="K67" s="310" t="n"/>
      <c r="L67" s="310" t="n"/>
      <c r="M67" s="310" t="n"/>
      <c r="N67" s="310" t="n"/>
      <c r="O67" s="310" t="n"/>
      <c r="P67" s="310" t="n"/>
      <c r="Q67" s="310" t="n"/>
      <c r="R67" s="310" t="n"/>
      <c r="S67" s="310" t="n"/>
      <c r="T67" s="310" t="n"/>
      <c r="U67" s="310" t="n"/>
      <c r="V67" s="310" t="n"/>
      <c r="W67" s="310" t="n"/>
      <c r="X67" s="310" t="n"/>
      <c r="Y67" s="310" t="n"/>
      <c r="Z67" s="310" t="n"/>
      <c r="AA67" s="310" t="n"/>
      <c r="AB67" s="310" t="n"/>
      <c r="AC67" s="310" t="n"/>
      <c r="AD67" s="310" t="n"/>
      <c r="AE67" s="310" t="n"/>
      <c r="AF67" s="310" t="n"/>
      <c r="AG67" s="310" t="n"/>
      <c r="AH67" s="310" t="n"/>
      <c r="AI67" s="310" t="n"/>
      <c r="AJ67" s="310" t="n"/>
      <c r="AK67" s="310" t="n"/>
    </row>
    <row r="68" ht="16.5" customHeight="1" s="235">
      <c r="B68" s="334" t="n">
        <v>58</v>
      </c>
      <c r="C68" s="327" t="inlineStr">
        <is>
          <t>JULIO ALFREDO  WONG  SERRA</t>
        </is>
      </c>
      <c r="D68" s="328" t="n">
        <v>11788.63</v>
      </c>
      <c r="E68" s="329" t="n">
        <v>589.4315</v>
      </c>
      <c r="F68" s="330" t="n">
        <v>301.4315</v>
      </c>
      <c r="G68" s="331" t="n"/>
      <c r="H68" s="332" t="n">
        <v>10897.767</v>
      </c>
      <c r="I68" s="333" t="inlineStr">
        <is>
          <t>TM</t>
        </is>
      </c>
    </row>
    <row r="69" ht="16.5" customHeight="1" s="235">
      <c r="B69" s="334" t="n">
        <v>59</v>
      </c>
      <c r="C69" s="327" t="inlineStr">
        <is>
          <t>EDUARDO  CALDERON  FUENTES</t>
        </is>
      </c>
      <c r="D69" s="328" t="n">
        <v>0</v>
      </c>
      <c r="E69" s="329" t="n">
        <v>0</v>
      </c>
      <c r="F69" s="330" t="n">
        <v>0</v>
      </c>
      <c r="G69" s="331" t="n"/>
      <c r="H69" s="332" t="n">
        <v>0</v>
      </c>
      <c r="I69" s="333" t="inlineStr">
        <is>
          <t>TM</t>
        </is>
      </c>
    </row>
    <row r="70" ht="16.5" customHeight="1" s="235">
      <c r="B70" s="334" t="n">
        <v>60</v>
      </c>
      <c r="C70" s="327" t="inlineStr">
        <is>
          <t>JUAN ANTONIO  HERNANDEZ  RAMIREZ</t>
        </is>
      </c>
      <c r="D70" s="328" t="n">
        <v>0</v>
      </c>
      <c r="E70" s="329" t="n">
        <v>0</v>
      </c>
      <c r="F70" s="330" t="n">
        <v>0</v>
      </c>
      <c r="G70" s="331" t="n"/>
      <c r="H70" s="332" t="n">
        <v>0</v>
      </c>
      <c r="I70" s="333" t="inlineStr">
        <is>
          <t>TM</t>
        </is>
      </c>
    </row>
    <row r="71" ht="16.5" customHeight="1" s="235">
      <c r="B71" s="334" t="n">
        <v>61</v>
      </c>
      <c r="C71" s="327" t="inlineStr">
        <is>
          <t>VICTOR MANUEL  DE POOL  O REILLY</t>
        </is>
      </c>
      <c r="D71" s="328" t="n">
        <v>93738.55</v>
      </c>
      <c r="E71" s="329" t="n">
        <v>9204.982</v>
      </c>
      <c r="F71" s="330" t="n">
        <v>16866.091</v>
      </c>
      <c r="G71" s="331" t="n"/>
      <c r="H71" s="332" t="n">
        <v>67667.477</v>
      </c>
      <c r="I71" s="333" t="inlineStr">
        <is>
          <t>TM</t>
        </is>
      </c>
    </row>
    <row r="72" ht="16.5" customHeight="1" s="235">
      <c r="B72" s="334" t="n">
        <v>62</v>
      </c>
      <c r="C72" s="327" t="inlineStr">
        <is>
          <t>YOESLAN   VALDES  SANCHEZ</t>
        </is>
      </c>
      <c r="D72" s="328" t="n">
        <v>26923.72</v>
      </c>
      <c r="E72" s="329" t="n">
        <v>1942.372</v>
      </c>
      <c r="F72" s="330" t="n">
        <v>1625.558</v>
      </c>
      <c r="G72" s="331" t="n"/>
      <c r="H72" s="332" t="n">
        <v>23355.79</v>
      </c>
      <c r="I72" s="333" t="inlineStr">
        <is>
          <t>TM</t>
        </is>
      </c>
    </row>
    <row r="73" ht="16.5" customHeight="1" s="235">
      <c r="B73" s="326" t="n">
        <v>63</v>
      </c>
      <c r="C73" s="335" t="inlineStr">
        <is>
          <t>JORGE  ALONSO  ARÉVALO</t>
        </is>
      </c>
      <c r="D73" s="328" t="n">
        <v>44872.78</v>
      </c>
      <c r="E73" s="329" t="n">
        <v>4164.1525</v>
      </c>
      <c r="F73" s="330" t="n">
        <v>6610.7293</v>
      </c>
      <c r="G73" s="331" t="n"/>
      <c r="H73" s="332" t="n">
        <v>34097.8982</v>
      </c>
      <c r="I73" s="333" t="inlineStr">
        <is>
          <t>TM</t>
        </is>
      </c>
    </row>
    <row r="74" ht="16.5" customHeight="1" s="235">
      <c r="B74" s="334" t="n">
        <v>64</v>
      </c>
      <c r="C74" s="335" t="inlineStr">
        <is>
          <t>JULIO ANTONIO  GARCIA  HUGES</t>
        </is>
      </c>
      <c r="D74" s="328" t="n">
        <v>37733.93</v>
      </c>
      <c r="E74" s="329" t="n">
        <v>3309.7255</v>
      </c>
      <c r="F74" s="330" t="n">
        <v>4705.1165</v>
      </c>
      <c r="G74" s="331" t="n"/>
      <c r="H74" s="332" t="n">
        <v>29719.088</v>
      </c>
      <c r="I74" s="333" t="inlineStr">
        <is>
          <t>TM</t>
        </is>
      </c>
    </row>
    <row r="75" ht="16.5" customHeight="1" s="235">
      <c r="B75" s="334" t="n">
        <v>65</v>
      </c>
      <c r="C75" s="335" t="inlineStr">
        <is>
          <t>ROLDI  AGUIAR  SANCHEZ</t>
        </is>
      </c>
      <c r="D75" s="328" t="n">
        <v>37733.93</v>
      </c>
      <c r="E75" s="329" t="n">
        <v>3358.1505</v>
      </c>
      <c r="F75" s="330" t="n">
        <v>4869.7615</v>
      </c>
      <c r="G75" s="331" t="n"/>
      <c r="H75" s="332" t="n">
        <v>29506.018</v>
      </c>
      <c r="I75" s="333" t="inlineStr">
        <is>
          <t>TM</t>
        </is>
      </c>
      <c r="J75" s="338" t="n"/>
      <c r="K75" s="338" t="n"/>
      <c r="L75" s="338" t="n"/>
      <c r="M75" s="338" t="n"/>
      <c r="N75" s="338" t="n"/>
      <c r="O75" s="338" t="n"/>
      <c r="P75" s="338" t="n"/>
      <c r="Q75" s="338" t="n"/>
      <c r="R75" s="338" t="n"/>
      <c r="S75" s="338" t="n"/>
      <c r="T75" s="338" t="n"/>
      <c r="U75" s="338" t="n"/>
      <c r="V75" s="338" t="n"/>
      <c r="W75" s="338" t="n"/>
      <c r="X75" s="338" t="n"/>
      <c r="Y75" s="338" t="n"/>
      <c r="Z75" s="338" t="n"/>
      <c r="AA75" s="338" t="n"/>
      <c r="AB75" s="338" t="n"/>
      <c r="AC75" s="338" t="n"/>
      <c r="AD75" s="338" t="n"/>
      <c r="AE75" s="338" t="n"/>
      <c r="AF75" s="338" t="n"/>
      <c r="AG75" s="338" t="n"/>
      <c r="AH75" s="338" t="n"/>
      <c r="AI75" s="338" t="n"/>
      <c r="AJ75" s="338" t="n"/>
      <c r="AK75" s="338" t="n"/>
    </row>
    <row r="76" ht="16.5" customHeight="1" s="235">
      <c r="B76" s="334" t="n">
        <v>66</v>
      </c>
      <c r="C76" s="327" t="inlineStr">
        <is>
          <t>DANIEL  MUÑOZ  GONZÁLEZ</t>
        </is>
      </c>
      <c r="D76" s="328" t="n">
        <v>109059.91</v>
      </c>
      <c r="E76" s="329" t="n">
        <v>10699.487</v>
      </c>
      <c r="F76" s="330" t="n">
        <v>19817.47</v>
      </c>
      <c r="G76" s="331" t="n"/>
      <c r="H76" s="332" t="n">
        <v>78542.95299999999</v>
      </c>
      <c r="I76" s="333" t="inlineStr">
        <is>
          <t>TM</t>
        </is>
      </c>
    </row>
    <row r="77" ht="16.5" customHeight="1" s="235">
      <c r="B77" s="334" t="n">
        <v>67</v>
      </c>
      <c r="C77" s="327" t="inlineStr">
        <is>
          <t>YASSER  BOTELLO  VIDAL</t>
        </is>
      </c>
      <c r="D77" s="328" t="n">
        <v>109475.29</v>
      </c>
      <c r="E77" s="329" t="n">
        <v>10892.5815</v>
      </c>
      <c r="F77" s="330" t="n">
        <v>20355.2155</v>
      </c>
      <c r="G77" s="331" t="n"/>
      <c r="H77" s="332" t="n">
        <v>78227.493</v>
      </c>
      <c r="I77" s="333" t="inlineStr">
        <is>
          <t>TM</t>
        </is>
      </c>
    </row>
    <row r="78" ht="16.5" customHeight="1" s="235">
      <c r="B78" s="334" t="n">
        <v>68</v>
      </c>
      <c r="C78" s="327" t="inlineStr">
        <is>
          <t>YURY ROBERTO  CONYEDO  ALEJO</t>
        </is>
      </c>
      <c r="D78" s="328" t="n">
        <v>25903.85</v>
      </c>
      <c r="E78" s="329" t="n">
        <v>1840.385</v>
      </c>
      <c r="F78" s="330" t="n">
        <v>1472.5775</v>
      </c>
      <c r="G78" s="331" t="n"/>
      <c r="H78" s="332" t="n">
        <v>22590.8875</v>
      </c>
      <c r="I78" s="333" t="inlineStr">
        <is>
          <t>TM</t>
        </is>
      </c>
      <c r="J78" s="337" t="n"/>
      <c r="K78" s="337" t="n"/>
      <c r="L78" s="337" t="n"/>
      <c r="M78" s="337" t="n"/>
      <c r="N78" s="337" t="n"/>
      <c r="O78" s="337" t="n"/>
      <c r="P78" s="337" t="n"/>
      <c r="Q78" s="337" t="n"/>
      <c r="R78" s="337" t="n"/>
      <c r="S78" s="337" t="n"/>
      <c r="T78" s="337" t="n"/>
      <c r="U78" s="337" t="n"/>
      <c r="V78" s="337" t="n"/>
      <c r="W78" s="337" t="n"/>
      <c r="X78" s="337" t="n"/>
      <c r="Y78" s="337" t="n"/>
      <c r="Z78" s="337" t="n"/>
      <c r="AA78" s="337" t="n"/>
      <c r="AB78" s="337" t="n"/>
      <c r="AC78" s="337" t="n"/>
      <c r="AD78" s="337" t="n"/>
      <c r="AE78" s="337" t="n"/>
      <c r="AF78" s="337" t="n"/>
      <c r="AG78" s="337" t="n"/>
      <c r="AH78" s="337" t="n"/>
      <c r="AI78" s="337" t="n"/>
      <c r="AJ78" s="337" t="n"/>
      <c r="AK78" s="337" t="n"/>
    </row>
    <row r="79" ht="16.5" customHeight="1" s="235">
      <c r="B79" s="334" t="n"/>
      <c r="C79" s="327" t="n"/>
      <c r="D79" s="328" t="n"/>
      <c r="E79" s="329" t="n"/>
      <c r="F79" s="330" t="n"/>
      <c r="G79" s="331" t="n"/>
      <c r="H79" s="336">
        <f>SUM(H49:H78)</f>
        <v/>
      </c>
      <c r="I79" s="333" t="n"/>
      <c r="J79" s="337" t="n"/>
      <c r="K79" s="337" t="n"/>
      <c r="L79" s="337" t="n"/>
      <c r="M79" s="337" t="n"/>
      <c r="N79" s="337" t="n"/>
      <c r="O79" s="337" t="n"/>
      <c r="P79" s="337" t="n"/>
      <c r="Q79" s="337" t="n"/>
      <c r="R79" s="337" t="n"/>
      <c r="S79" s="337" t="n"/>
      <c r="T79" s="337" t="n"/>
      <c r="U79" s="337" t="n"/>
      <c r="V79" s="337" t="n"/>
      <c r="W79" s="337" t="n"/>
      <c r="X79" s="337" t="n"/>
      <c r="Y79" s="337" t="n"/>
      <c r="Z79" s="337" t="n"/>
      <c r="AA79" s="337" t="n"/>
      <c r="AB79" s="337" t="n"/>
      <c r="AC79" s="337" t="n"/>
      <c r="AD79" s="337" t="n"/>
      <c r="AE79" s="337" t="n"/>
      <c r="AF79" s="337" t="n"/>
      <c r="AG79" s="337" t="n"/>
      <c r="AH79" s="337" t="n"/>
      <c r="AI79" s="337" t="n"/>
      <c r="AJ79" s="337" t="n"/>
      <c r="AK79" s="337" t="n"/>
    </row>
    <row r="80" ht="16.5" customHeight="1" s="235">
      <c r="B80" s="334" t="n">
        <v>69</v>
      </c>
      <c r="C80" s="327" t="inlineStr">
        <is>
          <t>ARMINDA JULIA  ARIAS   HERNÁNDEZ</t>
        </is>
      </c>
      <c r="D80" s="328" t="n">
        <v>88070.60000000001</v>
      </c>
      <c r="E80" s="329" t="n">
        <v>8356.971</v>
      </c>
      <c r="F80" s="330" t="n">
        <v>14818.6174</v>
      </c>
      <c r="G80" s="331" t="n"/>
      <c r="H80" s="332" t="n">
        <v>64895.0116</v>
      </c>
      <c r="I80" s="333" t="inlineStr">
        <is>
          <t>TM</t>
        </is>
      </c>
    </row>
    <row r="81" ht="16.5" customHeight="1" s="235">
      <c r="B81" s="326" t="n">
        <v>70</v>
      </c>
      <c r="C81" s="327" t="inlineStr">
        <is>
          <t>CONSUELO  GONZÁLEZ   DÍAZ</t>
        </is>
      </c>
      <c r="D81" s="328" t="n">
        <v>88541.53</v>
      </c>
      <c r="E81" s="329" t="n">
        <v>8222.306500000001</v>
      </c>
      <c r="F81" s="330" t="n">
        <v>14267.92</v>
      </c>
      <c r="G81" s="331" t="n"/>
      <c r="H81" s="332" t="n">
        <v>66051.30349999999</v>
      </c>
      <c r="I81" s="333" t="inlineStr">
        <is>
          <t>TM</t>
        </is>
      </c>
    </row>
    <row r="82" ht="16.5" customHeight="1" s="235">
      <c r="B82" s="334" t="n">
        <v>71</v>
      </c>
      <c r="C82" s="327" t="inlineStr">
        <is>
          <t>LEONEL  SILVA   ABAD</t>
        </is>
      </c>
      <c r="D82" s="328" t="n">
        <v>84715.97</v>
      </c>
      <c r="E82" s="329" t="n">
        <v>7944.084</v>
      </c>
      <c r="F82" s="330" t="n">
        <v>13884.4498</v>
      </c>
      <c r="G82" s="331" t="n"/>
      <c r="H82" s="332" t="n">
        <v>62887.4362</v>
      </c>
      <c r="I82" s="333" t="inlineStr">
        <is>
          <t>TM</t>
        </is>
      </c>
    </row>
    <row r="83" ht="16.5" customHeight="1" s="235">
      <c r="B83" s="334" t="n">
        <v>72</v>
      </c>
      <c r="C83" s="327" t="inlineStr">
        <is>
          <t>YUNIERT  CUTIÑO   GRIÑAN</t>
        </is>
      </c>
      <c r="D83" s="328" t="n">
        <v>78063</v>
      </c>
      <c r="E83" s="329" t="n">
        <v>7245.143</v>
      </c>
      <c r="F83" s="330" t="n">
        <v>12439.4662</v>
      </c>
      <c r="G83" s="331" t="n">
        <v>5837.84</v>
      </c>
      <c r="H83" s="332">
        <f>+D83-E83-F83-G83</f>
        <v/>
      </c>
      <c r="I83" s="333" t="inlineStr">
        <is>
          <t>TM</t>
        </is>
      </c>
      <c r="J83" s="339" t="n"/>
    </row>
    <row r="84" ht="16.5" customHeight="1" s="235">
      <c r="B84" s="326" t="n">
        <v>73</v>
      </c>
      <c r="C84" s="327" t="inlineStr">
        <is>
          <t>EDUARDO  GONZÁLEZ   FERNÁNDEZ</t>
        </is>
      </c>
      <c r="D84" s="328" t="n">
        <v>50703.62</v>
      </c>
      <c r="E84" s="329" t="n">
        <v>4320.362</v>
      </c>
      <c r="F84" s="330" t="n">
        <v>6227.724</v>
      </c>
      <c r="G84" s="331" t="n"/>
      <c r="H84" s="332" t="n">
        <v>40155.534</v>
      </c>
      <c r="I84" s="333" t="inlineStr">
        <is>
          <t>TM</t>
        </is>
      </c>
    </row>
    <row r="85" ht="16.5" customHeight="1" s="235">
      <c r="B85" s="334" t="n">
        <v>74</v>
      </c>
      <c r="C85" s="327" t="inlineStr">
        <is>
          <t>IDARMIS  RIVERA   LEÓN</t>
        </is>
      </c>
      <c r="D85" s="328" t="n">
        <v>83555.75999999999</v>
      </c>
      <c r="E85" s="329" t="n">
        <v>7804.553</v>
      </c>
      <c r="F85" s="330" t="n">
        <v>13572.4738</v>
      </c>
      <c r="G85" s="331" t="n"/>
      <c r="H85" s="332" t="n">
        <v>62178.7332</v>
      </c>
      <c r="I85" s="333" t="inlineStr">
        <is>
          <t>TM</t>
        </is>
      </c>
    </row>
    <row r="86" ht="16.5" customHeight="1" s="235">
      <c r="B86" s="334" t="n">
        <v>75</v>
      </c>
      <c r="C86" s="327" t="inlineStr">
        <is>
          <t>ESTEBAN DAVID  SÁNCHEZ   NOVO</t>
        </is>
      </c>
      <c r="D86" s="328" t="n">
        <v>110616.74</v>
      </c>
      <c r="E86" s="329" t="n">
        <v>10482.2235</v>
      </c>
      <c r="F86" s="330" t="n">
        <v>18888.0163</v>
      </c>
      <c r="G86" s="331" t="n"/>
      <c r="H86" s="332" t="n">
        <v>81246.50019999999</v>
      </c>
      <c r="I86" s="333" t="inlineStr">
        <is>
          <t>TM</t>
        </is>
      </c>
    </row>
    <row r="87" ht="16.5" customHeight="1" s="235">
      <c r="B87" s="334" t="n">
        <v>76</v>
      </c>
      <c r="C87" s="327" t="inlineStr">
        <is>
          <t>JULIO ESTEBAN  FIGUEREDO   DEL TORO</t>
        </is>
      </c>
      <c r="D87" s="328" t="n">
        <v>82452.02</v>
      </c>
      <c r="E87" s="329" t="n">
        <v>7731.509</v>
      </c>
      <c r="F87" s="330" t="n">
        <v>13478.6478</v>
      </c>
      <c r="G87" s="331" t="n"/>
      <c r="H87" s="332" t="n">
        <v>61241.8632</v>
      </c>
      <c r="I87" s="333" t="inlineStr">
        <is>
          <t>TM</t>
        </is>
      </c>
    </row>
    <row r="88" ht="16.5" customHeight="1" s="235">
      <c r="B88" s="334" t="n">
        <v>77</v>
      </c>
      <c r="C88" s="327" t="inlineStr">
        <is>
          <t>MIGUEL ANGEL  CÁRDENAS   FERNÁNDEZ</t>
        </is>
      </c>
      <c r="D88" s="328" t="n">
        <v>85638.83</v>
      </c>
      <c r="E88" s="329" t="n">
        <v>8020.6515</v>
      </c>
      <c r="F88" s="330" t="n">
        <v>14015.5789</v>
      </c>
      <c r="G88" s="331" t="n"/>
      <c r="H88" s="332" t="n">
        <v>63602.5996</v>
      </c>
      <c r="I88" s="333" t="inlineStr">
        <is>
          <t>TM</t>
        </is>
      </c>
    </row>
    <row r="89" ht="16.5" customHeight="1" s="235">
      <c r="B89" s="334" t="n">
        <v>78</v>
      </c>
      <c r="C89" s="327" t="inlineStr">
        <is>
          <t>DANCÉS  LEÓN   HERRERA</t>
        </is>
      </c>
      <c r="D89" s="328" t="n">
        <v>84805.96000000001</v>
      </c>
      <c r="E89" s="329" t="n">
        <v>7937.357</v>
      </c>
      <c r="F89" s="330" t="n">
        <v>13848.9794</v>
      </c>
      <c r="G89" s="331" t="n"/>
      <c r="H89" s="332" t="n">
        <v>63019.6236</v>
      </c>
      <c r="I89" s="333" t="inlineStr">
        <is>
          <t>TM</t>
        </is>
      </c>
    </row>
    <row r="90" ht="16.5" customHeight="1" s="235">
      <c r="B90" s="334" t="n">
        <v>79</v>
      </c>
      <c r="C90" s="327" t="inlineStr">
        <is>
          <t>YUSNIEL  MOJENA   CAMPILLO</t>
        </is>
      </c>
      <c r="D90" s="328" t="n">
        <v>113372.27</v>
      </c>
      <c r="E90" s="329" t="n">
        <v>10940.103</v>
      </c>
      <c r="F90" s="330" t="n">
        <v>20059.0324</v>
      </c>
      <c r="G90" s="331" t="n"/>
      <c r="H90" s="332" t="n">
        <v>82373.1346</v>
      </c>
      <c r="I90" s="333" t="inlineStr">
        <is>
          <t>TM</t>
        </is>
      </c>
    </row>
    <row r="91" ht="16.5" customHeight="1" s="235">
      <c r="B91" s="326" t="n">
        <v>80</v>
      </c>
      <c r="C91" s="327" t="inlineStr">
        <is>
          <t>YOEL  MONDUY   RODRÍGUEZ</t>
        </is>
      </c>
      <c r="D91" s="328" t="n">
        <v>131208.39</v>
      </c>
      <c r="E91" s="329" t="n">
        <v>12687.419</v>
      </c>
      <c r="F91" s="330" t="n">
        <v>23502.85</v>
      </c>
      <c r="G91" s="331" t="n"/>
      <c r="H91" s="332" t="n">
        <v>95018.121</v>
      </c>
      <c r="I91" s="333" t="inlineStr">
        <is>
          <t>TM</t>
        </is>
      </c>
    </row>
    <row r="92" ht="16.5" customHeight="1" s="235">
      <c r="B92" s="334" t="n">
        <v>81</v>
      </c>
      <c r="C92" s="327" t="inlineStr">
        <is>
          <t>ELIEZER SENÉN  MEDINA   CARBONELL</t>
        </is>
      </c>
      <c r="D92" s="328" t="n">
        <v>124903.2</v>
      </c>
      <c r="E92" s="329" t="n">
        <v>12050.9145</v>
      </c>
      <c r="F92" s="330" t="n">
        <v>22221.4613</v>
      </c>
      <c r="G92" s="331" t="n"/>
      <c r="H92" s="332" t="n">
        <v>90630.8242</v>
      </c>
      <c r="I92" s="333" t="inlineStr">
        <is>
          <t>TM</t>
        </is>
      </c>
    </row>
    <row r="93" ht="16.5" customHeight="1" s="235">
      <c r="B93" s="334" t="n">
        <v>82</v>
      </c>
      <c r="C93" s="327" t="inlineStr">
        <is>
          <t>ANA JULIA  GONZÁLEZ  GÓMEZ</t>
        </is>
      </c>
      <c r="D93" s="328" t="n">
        <v>124226.63</v>
      </c>
      <c r="E93" s="329" t="n">
        <v>11949.6705</v>
      </c>
      <c r="F93" s="330" t="n">
        <v>21971.9515</v>
      </c>
      <c r="G93" s="331" t="n"/>
      <c r="H93" s="332" t="n">
        <v>90305.008</v>
      </c>
      <c r="I93" s="333" t="inlineStr">
        <is>
          <t>TM</t>
        </is>
      </c>
    </row>
    <row r="94" ht="16.5" customHeight="1" s="235">
      <c r="B94" s="334" t="n">
        <v>83</v>
      </c>
      <c r="C94" s="327" t="inlineStr">
        <is>
          <t>VIRGINIA ISABEL  SOTO   CASTRO</t>
        </is>
      </c>
      <c r="D94" s="328" t="n">
        <v>123770.79</v>
      </c>
      <c r="E94" s="329" t="n">
        <v>12011.034</v>
      </c>
      <c r="F94" s="330" t="n">
        <v>22244.405</v>
      </c>
      <c r="G94" s="331" t="n"/>
      <c r="H94" s="332" t="n">
        <v>89515.351</v>
      </c>
      <c r="I94" s="333" t="inlineStr">
        <is>
          <t>TM</t>
        </is>
      </c>
    </row>
    <row r="95" ht="16.5" customHeight="1" s="235">
      <c r="B95" s="334" t="n">
        <v>84</v>
      </c>
      <c r="C95" s="327" t="inlineStr">
        <is>
          <t>YAMILKA DE LA CARIDAD  SOSA   REMÓN</t>
        </is>
      </c>
      <c r="D95" s="328" t="n">
        <v>122774.7</v>
      </c>
      <c r="E95" s="329" t="n">
        <v>11902.2325</v>
      </c>
      <c r="F95" s="330" t="n">
        <v>22013.9325</v>
      </c>
      <c r="G95" s="331" t="n"/>
      <c r="H95" s="332" t="n">
        <v>88858.535</v>
      </c>
      <c r="I95" s="333" t="inlineStr">
        <is>
          <t>TM</t>
        </is>
      </c>
    </row>
    <row r="96" ht="16.5" customHeight="1" s="235">
      <c r="B96" s="334" t="n">
        <v>85</v>
      </c>
      <c r="C96" s="327" t="inlineStr">
        <is>
          <t>VALIA  NOGUERA  FIGUEROA</t>
        </is>
      </c>
      <c r="D96" s="328" t="n">
        <v>121873.3</v>
      </c>
      <c r="E96" s="329" t="n">
        <v>11748.7555</v>
      </c>
      <c r="F96" s="330" t="n">
        <v>21618.3067</v>
      </c>
      <c r="G96" s="331" t="n"/>
      <c r="H96" s="332" t="n">
        <v>88506.2378</v>
      </c>
      <c r="I96" s="333" t="inlineStr">
        <is>
          <t>TM</t>
        </is>
      </c>
    </row>
    <row r="97" ht="16.5" customHeight="1" s="235">
      <c r="B97" s="334" t="n">
        <v>86</v>
      </c>
      <c r="C97" s="327" t="inlineStr">
        <is>
          <t>SANDOR  RUBÉN   ROLDÁN</t>
        </is>
      </c>
      <c r="D97" s="328" t="n">
        <v>124216.94</v>
      </c>
      <c r="E97" s="329" t="n">
        <v>11948.7015</v>
      </c>
      <c r="F97" s="330" t="n">
        <v>21970.0135</v>
      </c>
      <c r="G97" s="331" t="n"/>
      <c r="H97" s="332" t="n">
        <v>90298.22500000001</v>
      </c>
      <c r="I97" s="333" t="inlineStr">
        <is>
          <t>TM</t>
        </is>
      </c>
    </row>
    <row r="98" ht="16.5" customHeight="1" s="235">
      <c r="B98" s="326" t="n">
        <v>87</v>
      </c>
      <c r="C98" s="327" t="inlineStr">
        <is>
          <t>ARIANNA  GUZMÁN  RIVERO</t>
        </is>
      </c>
      <c r="D98" s="328" t="n">
        <v>121086.62</v>
      </c>
      <c r="E98" s="329" t="n">
        <v>11596.097</v>
      </c>
      <c r="F98" s="330" t="n">
        <v>21209.403</v>
      </c>
      <c r="G98" s="331" t="n"/>
      <c r="H98" s="332" t="n">
        <v>88281.12</v>
      </c>
      <c r="I98" s="333" t="inlineStr">
        <is>
          <t>TM</t>
        </is>
      </c>
    </row>
    <row r="99" ht="16.5" customHeight="1" s="235">
      <c r="B99" s="334" t="n">
        <v>88</v>
      </c>
      <c r="C99" s="327" t="inlineStr">
        <is>
          <t>KENIA AMINTA  DELGADO   RODRÍGUEZ</t>
        </is>
      </c>
      <c r="D99" s="328" t="n">
        <v>114840.67</v>
      </c>
      <c r="E99" s="329" t="n">
        <v>11011.0745</v>
      </c>
      <c r="F99" s="330" t="n">
        <v>20094.7595</v>
      </c>
      <c r="G99" s="331" t="n"/>
      <c r="H99" s="332" t="n">
        <v>83734.836</v>
      </c>
      <c r="I99" s="333" t="inlineStr">
        <is>
          <t>TM</t>
        </is>
      </c>
    </row>
    <row r="100" ht="16.5" customHeight="1" s="235">
      <c r="B100" s="334" t="n">
        <v>89</v>
      </c>
      <c r="C100" s="327" t="inlineStr">
        <is>
          <t>ANAEVI  MARTÍNEZ   RAMOS</t>
        </is>
      </c>
      <c r="D100" s="328" t="n">
        <v>117209.81</v>
      </c>
      <c r="E100" s="329" t="n">
        <v>11287.561</v>
      </c>
      <c r="F100" s="330" t="n">
        <v>20703.134</v>
      </c>
      <c r="G100" s="331" t="n"/>
      <c r="H100" s="332" t="n">
        <v>85219.11500000001</v>
      </c>
      <c r="I100" s="333" t="inlineStr">
        <is>
          <t>TM</t>
        </is>
      </c>
    </row>
    <row r="101" ht="16.5" customHeight="1" s="235">
      <c r="B101" s="334" t="n">
        <v>90</v>
      </c>
      <c r="C101" s="327" t="inlineStr">
        <is>
          <t>ALAIN  GARCÍA   JEREZ</t>
        </is>
      </c>
      <c r="D101" s="328" t="n">
        <v>120314.04</v>
      </c>
      <c r="E101" s="329" t="n">
        <v>11580.9975</v>
      </c>
      <c r="F101" s="330" t="n">
        <v>21266.2259</v>
      </c>
      <c r="G101" s="331" t="n"/>
      <c r="H101" s="332" t="n">
        <v>87466.81660000001</v>
      </c>
      <c r="I101" s="333" t="inlineStr">
        <is>
          <t>TM</t>
        </is>
      </c>
    </row>
    <row r="102" ht="16.5" customHeight="1" s="235">
      <c r="B102" s="334" t="n">
        <v>91</v>
      </c>
      <c r="C102" s="327" t="inlineStr">
        <is>
          <t>MARIA DEL  CARMEN  CASTAÑER   AVERHOFF</t>
        </is>
      </c>
      <c r="D102" s="328" t="n">
        <v>122552.58</v>
      </c>
      <c r="E102" s="329" t="n">
        <v>11821.838</v>
      </c>
      <c r="F102" s="330" t="n">
        <v>21771.688</v>
      </c>
      <c r="G102" s="331" t="n"/>
      <c r="H102" s="332" t="n">
        <v>88959.054</v>
      </c>
      <c r="I102" s="333" t="inlineStr">
        <is>
          <t>TM</t>
        </is>
      </c>
    </row>
    <row r="103" ht="16.5" customHeight="1" s="235">
      <c r="B103" s="334" t="n">
        <v>92</v>
      </c>
      <c r="C103" s="327" t="inlineStr">
        <is>
          <t>RODOBALDO  DÍAZ   ARTEAGA</t>
        </is>
      </c>
      <c r="D103" s="328" t="n">
        <v>0</v>
      </c>
      <c r="E103" s="329" t="n">
        <v>0</v>
      </c>
      <c r="F103" s="330" t="n">
        <v>0</v>
      </c>
      <c r="G103" s="331" t="n"/>
      <c r="H103" s="332" t="n">
        <v>0</v>
      </c>
      <c r="I103" s="333" t="inlineStr">
        <is>
          <t>TM</t>
        </is>
      </c>
    </row>
    <row r="104" ht="16.5" customHeight="1" s="235">
      <c r="B104" s="334" t="n">
        <v>93</v>
      </c>
      <c r="C104" s="327" t="inlineStr">
        <is>
          <t>LUIS ANGEL  GARCÍA  ALARCÓN</t>
        </is>
      </c>
      <c r="D104" s="328" t="n">
        <v>75071.71000000001</v>
      </c>
      <c r="E104" s="329" t="n">
        <v>6875.3245</v>
      </c>
      <c r="F104" s="330" t="n">
        <v>11573.956</v>
      </c>
      <c r="G104" s="331" t="n"/>
      <c r="H104" s="332" t="n">
        <v>56622.4295</v>
      </c>
      <c r="I104" s="333" t="inlineStr">
        <is>
          <t>TM</t>
        </is>
      </c>
    </row>
    <row r="105" ht="16.5" customHeight="1" s="235">
      <c r="B105" s="326" t="n">
        <v>94</v>
      </c>
      <c r="C105" s="327" t="inlineStr">
        <is>
          <t>BÁRBARO PABLO  GONZÁLEZ   RODRÍGUEZ</t>
        </is>
      </c>
      <c r="D105" s="328" t="n">
        <v>83854.71000000001</v>
      </c>
      <c r="E105" s="329" t="n">
        <v>7980.2585</v>
      </c>
      <c r="F105" s="330" t="n">
        <v>14128.0195</v>
      </c>
      <c r="G105" s="331" t="n"/>
      <c r="H105" s="332" t="n">
        <v>61746.432</v>
      </c>
      <c r="I105" s="333" t="inlineStr">
        <is>
          <t>TM</t>
        </is>
      </c>
    </row>
    <row r="106" ht="16.5" customHeight="1" s="235">
      <c r="B106" s="334" t="n">
        <v>95</v>
      </c>
      <c r="C106" s="327" t="inlineStr">
        <is>
          <t>ORLANDO  LLANES   MESA</t>
        </is>
      </c>
      <c r="D106" s="328" t="n">
        <v>95781.92</v>
      </c>
      <c r="E106" s="329" t="n">
        <v>9118.3045</v>
      </c>
      <c r="F106" s="330" t="n">
        <v>16327.5665</v>
      </c>
      <c r="G106" s="331" t="n"/>
      <c r="H106" s="332" t="n">
        <v>70336.049</v>
      </c>
      <c r="I106" s="333" t="inlineStr">
        <is>
          <t>TM</t>
        </is>
      </c>
    </row>
    <row r="107" ht="16.5" customHeight="1" s="235">
      <c r="B107" s="334" t="n">
        <v>96</v>
      </c>
      <c r="C107" s="327" t="inlineStr">
        <is>
          <t>JESUS  BARCELONA   ALAMBARES</t>
        </is>
      </c>
      <c r="D107" s="328" t="n">
        <v>105123.8</v>
      </c>
      <c r="E107" s="329" t="n">
        <v>10019.037</v>
      </c>
      <c r="F107" s="330" t="n">
        <v>18082.1938</v>
      </c>
      <c r="G107" s="331" t="n"/>
      <c r="H107" s="332" t="n">
        <v>77022.5692</v>
      </c>
      <c r="I107" s="333" t="inlineStr">
        <is>
          <t>TM</t>
        </is>
      </c>
    </row>
    <row r="108" ht="16.5" customHeight="1" s="235">
      <c r="B108" s="326" t="n">
        <v>97</v>
      </c>
      <c r="C108" s="327" t="inlineStr">
        <is>
          <t>OSMEL  DÍAZ   CRUZ</t>
        </is>
      </c>
      <c r="D108" s="328" t="n">
        <v>98158.47</v>
      </c>
      <c r="E108" s="329" t="n">
        <v>9305.3935</v>
      </c>
      <c r="F108" s="330" t="n">
        <v>16630.9521</v>
      </c>
      <c r="G108" s="331" t="n"/>
      <c r="H108" s="332" t="n">
        <v>72222.1244</v>
      </c>
      <c r="I108" s="333" t="inlineStr">
        <is>
          <t>TM</t>
        </is>
      </c>
    </row>
    <row r="109" ht="16.5" customHeight="1" s="235">
      <c r="B109" s="334" t="n">
        <v>98</v>
      </c>
      <c r="C109" s="327" t="inlineStr">
        <is>
          <t>JULIO CÉSAR  ESCAÑO   RODRÍGUEZ</t>
        </is>
      </c>
      <c r="D109" s="328" t="n">
        <v>107694.57</v>
      </c>
      <c r="E109" s="329" t="n">
        <v>10259.0035</v>
      </c>
      <c r="F109" s="330" t="n">
        <v>18538.1721</v>
      </c>
      <c r="G109" s="331" t="n"/>
      <c r="H109" s="332" t="n">
        <v>78897.3944</v>
      </c>
      <c r="I109" s="333" t="inlineStr">
        <is>
          <t>TM</t>
        </is>
      </c>
    </row>
    <row r="110" ht="16.5" customHeight="1" s="235">
      <c r="B110" s="334" t="n">
        <v>99</v>
      </c>
      <c r="C110" s="327" t="inlineStr">
        <is>
          <t>ALAIN  MERCHÁN   OLIVA</t>
        </is>
      </c>
      <c r="D110" s="328" t="n">
        <v>85638.83</v>
      </c>
      <c r="E110" s="329" t="n">
        <v>8020.6515</v>
      </c>
      <c r="F110" s="330" t="n">
        <v>14015.5789</v>
      </c>
      <c r="G110" s="331" t="n"/>
      <c r="H110" s="332" t="n">
        <v>63602.5996</v>
      </c>
      <c r="I110" s="333" t="inlineStr">
        <is>
          <t>TM</t>
        </is>
      </c>
    </row>
    <row r="111" ht="16.5" customHeight="1" s="235">
      <c r="B111" s="334" t="n">
        <v>100</v>
      </c>
      <c r="C111" s="327" t="inlineStr">
        <is>
          <t>JORGE ALBERTO  GOENAGA   MARTÍNEZ</t>
        </is>
      </c>
      <c r="D111" s="328" t="n">
        <v>79297.11</v>
      </c>
      <c r="E111" s="329" t="n">
        <v>7413.476</v>
      </c>
      <c r="F111" s="330" t="n">
        <v>12839.023</v>
      </c>
      <c r="G111" s="331" t="n"/>
      <c r="H111" s="332" t="n">
        <v>59044.611</v>
      </c>
      <c r="I111" s="333" t="inlineStr">
        <is>
          <t>TM</t>
        </is>
      </c>
    </row>
    <row r="112" ht="16.5" customHeight="1" s="235">
      <c r="B112" s="334" t="n">
        <v>101</v>
      </c>
      <c r="C112" s="327" t="inlineStr">
        <is>
          <t>DENNIS  ORTIZ   HERNÁNDEZ</t>
        </is>
      </c>
      <c r="D112" s="328" t="n">
        <v>98202.02</v>
      </c>
      <c r="E112" s="329" t="n">
        <v>9343.969499999999</v>
      </c>
      <c r="F112" s="330" t="n">
        <v>16756.0135</v>
      </c>
      <c r="G112" s="331" t="n"/>
      <c r="H112" s="332" t="n">
        <v>72102.037</v>
      </c>
      <c r="I112" s="333" t="inlineStr">
        <is>
          <t>TM</t>
        </is>
      </c>
    </row>
    <row r="113" ht="16.5" customHeight="1" s="235">
      <c r="B113" s="334" t="n">
        <v>102</v>
      </c>
      <c r="C113" s="327" t="inlineStr">
        <is>
          <t>JULIO CESAR  BERMUDEZ   LOPEZ</t>
        </is>
      </c>
      <c r="D113" s="328" t="n">
        <v>104818.39</v>
      </c>
      <c r="E113" s="329" t="n">
        <v>10005.6065</v>
      </c>
      <c r="F113" s="330" t="n">
        <v>18079.2875</v>
      </c>
      <c r="G113" s="331" t="n"/>
      <c r="H113" s="332" t="n">
        <v>76733.496</v>
      </c>
      <c r="I113" s="333" t="inlineStr">
        <is>
          <t>TM</t>
        </is>
      </c>
      <c r="J113" s="338" t="n"/>
      <c r="K113" s="338" t="n"/>
      <c r="L113" s="338" t="n"/>
      <c r="M113" s="338" t="n"/>
      <c r="N113" s="338" t="n"/>
      <c r="O113" s="338" t="n"/>
      <c r="P113" s="338" t="n"/>
      <c r="Q113" s="338" t="n"/>
      <c r="R113" s="338" t="n"/>
      <c r="S113" s="338" t="n"/>
      <c r="T113" s="338" t="n"/>
      <c r="U113" s="338" t="n"/>
      <c r="V113" s="338" t="n"/>
      <c r="W113" s="338" t="n"/>
      <c r="X113" s="338" t="n"/>
      <c r="Y113" s="338" t="n"/>
      <c r="Z113" s="338" t="n"/>
      <c r="AA113" s="338" t="n"/>
      <c r="AB113" s="338" t="n"/>
      <c r="AC113" s="338" t="n"/>
      <c r="AD113" s="338" t="n"/>
      <c r="AE113" s="338" t="n"/>
      <c r="AF113" s="338" t="n"/>
      <c r="AG113" s="338" t="n"/>
      <c r="AH113" s="338" t="n"/>
      <c r="AI113" s="338" t="n"/>
      <c r="AJ113" s="338" t="n"/>
      <c r="AK113" s="338" t="n"/>
    </row>
    <row r="114" ht="16.5" customHeight="1" s="235">
      <c r="B114" s="334" t="n">
        <v>103</v>
      </c>
      <c r="C114" s="327" t="inlineStr">
        <is>
          <t>YANOSKY  ESCAÑO   RODRÍGUEZ</t>
        </is>
      </c>
      <c r="D114" s="328" t="n">
        <v>80456.92</v>
      </c>
      <c r="E114" s="329" t="n">
        <v>7518.2205</v>
      </c>
      <c r="F114" s="330" t="n">
        <v>13032.7809</v>
      </c>
      <c r="G114" s="331" t="n"/>
      <c r="H114" s="332" t="n">
        <v>59905.9186</v>
      </c>
      <c r="I114" s="333" t="inlineStr">
        <is>
          <t>TM</t>
        </is>
      </c>
    </row>
    <row r="115" ht="16.5" customHeight="1" s="235">
      <c r="B115" s="326" t="n">
        <v>104</v>
      </c>
      <c r="C115" s="327" t="inlineStr">
        <is>
          <t>RAYWER  SIERRA   RODRÍGUEZ</t>
        </is>
      </c>
      <c r="D115" s="328" t="n">
        <v>86427.67</v>
      </c>
      <c r="E115" s="329" t="n">
        <v>8099.6525</v>
      </c>
      <c r="F115" s="330" t="n">
        <v>14173.7447</v>
      </c>
      <c r="G115" s="331" t="n"/>
      <c r="H115" s="332" t="n">
        <v>64154.2728</v>
      </c>
      <c r="I115" s="333" t="inlineStr">
        <is>
          <t>TM</t>
        </is>
      </c>
    </row>
    <row r="116" ht="16.5" customHeight="1" s="235">
      <c r="B116" s="334" t="n">
        <v>105</v>
      </c>
      <c r="C116" s="327" t="inlineStr">
        <is>
          <t>JONAH  LÓPEZ   DÍAZ</t>
        </is>
      </c>
      <c r="D116" s="328" t="n">
        <v>79611.37</v>
      </c>
      <c r="E116" s="329" t="n">
        <v>7447.444</v>
      </c>
      <c r="F116" s="330" t="n">
        <v>12910.5178</v>
      </c>
      <c r="G116" s="331" t="n"/>
      <c r="H116" s="332" t="n">
        <v>59253.4082</v>
      </c>
      <c r="I116" s="333" t="inlineStr">
        <is>
          <t>TM</t>
        </is>
      </c>
    </row>
    <row r="117" ht="16.5" customHeight="1" s="235">
      <c r="B117" s="334" t="n">
        <v>106</v>
      </c>
      <c r="C117" s="327" t="inlineStr">
        <is>
          <t>YADIRA  FERRARI   SUÁREZ</t>
        </is>
      </c>
      <c r="D117" s="328" t="n">
        <v>166768.03</v>
      </c>
      <c r="E117" s="329" t="n">
        <v>16321.529</v>
      </c>
      <c r="F117" s="330" t="n">
        <v>30880.4744</v>
      </c>
      <c r="G117" s="331" t="n"/>
      <c r="H117" s="332" t="n">
        <v>119566.0266</v>
      </c>
      <c r="I117" s="333" t="inlineStr">
        <is>
          <t>TM</t>
        </is>
      </c>
      <c r="J117" s="337" t="n"/>
      <c r="K117" s="337" t="n"/>
      <c r="L117" s="337" t="n"/>
      <c r="M117" s="337" t="n"/>
      <c r="N117" s="337" t="n"/>
      <c r="O117" s="337" t="n"/>
      <c r="P117" s="337" t="n"/>
      <c r="Q117" s="337" t="n"/>
      <c r="R117" s="337" t="n"/>
      <c r="S117" s="337" t="n"/>
      <c r="T117" s="337" t="n"/>
      <c r="U117" s="337" t="n"/>
      <c r="V117" s="337" t="n"/>
      <c r="W117" s="337" t="n"/>
      <c r="X117" s="337" t="n"/>
      <c r="Y117" s="337" t="n"/>
      <c r="Z117" s="337" t="n"/>
      <c r="AA117" s="337" t="n"/>
      <c r="AB117" s="337" t="n"/>
      <c r="AC117" s="337" t="n"/>
      <c r="AD117" s="337" t="n"/>
      <c r="AE117" s="337" t="n"/>
      <c r="AF117" s="337" t="n"/>
      <c r="AG117" s="337" t="n"/>
      <c r="AH117" s="337" t="n"/>
      <c r="AI117" s="337" t="n"/>
      <c r="AJ117" s="337" t="n"/>
      <c r="AK117" s="337" t="n"/>
    </row>
    <row r="118" ht="16.5" customHeight="1" s="235">
      <c r="B118" s="334" t="n">
        <v>107</v>
      </c>
      <c r="C118" s="327" t="inlineStr">
        <is>
          <t>MAIKEL  CÓRDOVA   GÓNGORA</t>
        </is>
      </c>
      <c r="D118" s="328" t="n">
        <v>128462.61</v>
      </c>
      <c r="E118" s="329" t="n">
        <v>12373.2685</v>
      </c>
      <c r="F118" s="330" t="n">
        <v>22819.1475</v>
      </c>
      <c r="G118" s="331" t="n"/>
      <c r="H118" s="332" t="n">
        <v>93270.194</v>
      </c>
      <c r="I118" s="333" t="inlineStr">
        <is>
          <t>TM</t>
        </is>
      </c>
    </row>
    <row r="119" ht="16.5" customFormat="1" customHeight="1" s="337">
      <c r="B119" s="334" t="n">
        <v>108</v>
      </c>
      <c r="C119" s="327" t="inlineStr">
        <is>
          <t>OSMEL IGNACIO  FERNÁNDEZ   CAMPILLO</t>
        </is>
      </c>
      <c r="D119" s="328" t="n">
        <v>126185.13</v>
      </c>
      <c r="E119" s="329" t="n">
        <v>12166.4305</v>
      </c>
      <c r="F119" s="330" t="n">
        <v>22434.7455</v>
      </c>
      <c r="G119" s="331" t="n"/>
      <c r="H119" s="332" t="n">
        <v>91583.954</v>
      </c>
      <c r="I119" s="333" t="inlineStr">
        <is>
          <t>TM</t>
        </is>
      </c>
      <c r="J119" s="310" t="n"/>
      <c r="K119" s="310" t="n"/>
      <c r="L119" s="310" t="n"/>
      <c r="M119" s="310" t="n"/>
      <c r="N119" s="310" t="n"/>
      <c r="O119" s="310" t="n"/>
      <c r="P119" s="310" t="n"/>
      <c r="Q119" s="310" t="n"/>
      <c r="R119" s="310" t="n"/>
      <c r="S119" s="310" t="n"/>
      <c r="T119" s="310" t="n"/>
      <c r="U119" s="310" t="n"/>
      <c r="V119" s="310" t="n"/>
      <c r="W119" s="310" t="n"/>
      <c r="X119" s="310" t="n"/>
      <c r="Y119" s="310" t="n"/>
      <c r="Z119" s="310" t="n"/>
      <c r="AA119" s="310" t="n"/>
      <c r="AB119" s="310" t="n"/>
      <c r="AC119" s="310" t="n"/>
      <c r="AD119" s="310" t="n"/>
      <c r="AE119" s="310" t="n"/>
      <c r="AF119" s="310" t="n"/>
      <c r="AG119" s="310" t="n"/>
      <c r="AH119" s="310" t="n"/>
      <c r="AI119" s="310" t="n"/>
      <c r="AJ119" s="310" t="n"/>
      <c r="AK119" s="310" t="n"/>
    </row>
    <row r="120" ht="16.5" customHeight="1" s="235">
      <c r="B120" s="334" t="n">
        <v>109</v>
      </c>
      <c r="C120" s="327" t="inlineStr">
        <is>
          <t>LIVIO AVELINO  LIMONTA  JIMENEZ</t>
        </is>
      </c>
      <c r="D120" s="328" t="n">
        <v>94559.3</v>
      </c>
      <c r="E120" s="329" t="n">
        <v>8939.695</v>
      </c>
      <c r="F120" s="330" t="n">
        <v>15891.461</v>
      </c>
      <c r="G120" s="331" t="n"/>
      <c r="H120" s="332" t="n">
        <v>69728.144</v>
      </c>
      <c r="I120" s="333" t="inlineStr">
        <is>
          <t>TM</t>
        </is>
      </c>
    </row>
    <row r="121" ht="16.5" customHeight="1" s="235">
      <c r="B121" s="334" t="n">
        <v>110</v>
      </c>
      <c r="C121" s="327" t="inlineStr">
        <is>
          <t>YAN LUIS  MARTINEZ  GONZALEZ</t>
        </is>
      </c>
      <c r="D121" s="328" t="n">
        <v>85628.2</v>
      </c>
      <c r="E121" s="329" t="n">
        <v>8019.5885</v>
      </c>
      <c r="F121" s="330" t="n">
        <v>14013.4529</v>
      </c>
      <c r="G121" s="331" t="n"/>
      <c r="H121" s="332" t="n">
        <v>63595.1586</v>
      </c>
      <c r="I121" s="333" t="inlineStr">
        <is>
          <t>TM</t>
        </is>
      </c>
    </row>
    <row r="122" ht="16.5" customHeight="1" s="235">
      <c r="B122" s="326" t="n">
        <v>111</v>
      </c>
      <c r="C122" s="327" t="inlineStr">
        <is>
          <t>YAZMANY ANTONIO  COTILLA  HERNANDEZ</t>
        </is>
      </c>
      <c r="D122" s="328" t="n">
        <v>0</v>
      </c>
      <c r="E122" s="329" t="n">
        <v>0</v>
      </c>
      <c r="F122" s="330" t="n">
        <v>0</v>
      </c>
      <c r="G122" s="331" t="n"/>
      <c r="H122" s="332" t="n">
        <v>0</v>
      </c>
      <c r="I122" s="333" t="inlineStr">
        <is>
          <t>TM</t>
        </is>
      </c>
    </row>
    <row r="123" ht="16.5" customHeight="1" s="235">
      <c r="B123" s="334" t="n">
        <v>112</v>
      </c>
      <c r="C123" s="335" t="inlineStr">
        <is>
          <t>JOSE GABRIEL  BLET  GONZALEZ</t>
        </is>
      </c>
      <c r="D123" s="328" t="n">
        <v>60336.47</v>
      </c>
      <c r="E123" s="329" t="n">
        <v>5519.954</v>
      </c>
      <c r="F123" s="330" t="n">
        <v>9055.5378</v>
      </c>
      <c r="G123" s="331" t="n"/>
      <c r="H123" s="332" t="n">
        <v>45760.9782</v>
      </c>
      <c r="I123" s="333" t="inlineStr">
        <is>
          <t>TM</t>
        </is>
      </c>
    </row>
    <row r="124" ht="16.5" customHeight="1" s="235">
      <c r="B124" s="334" t="n">
        <v>113</v>
      </c>
      <c r="C124" s="327" t="inlineStr">
        <is>
          <t>MAXIMO  MENDEZ  MOLINA</t>
        </is>
      </c>
      <c r="D124" s="328" t="n">
        <v>85737.5</v>
      </c>
      <c r="E124" s="329" t="n">
        <v>8047.986</v>
      </c>
      <c r="F124" s="330" t="n">
        <v>14094.7024</v>
      </c>
      <c r="G124" s="331" t="n"/>
      <c r="H124" s="332" t="n">
        <v>63594.8116</v>
      </c>
      <c r="I124" s="333" t="inlineStr">
        <is>
          <t>TM</t>
        </is>
      </c>
    </row>
    <row r="125" ht="16.5" customHeight="1" s="235">
      <c r="B125" s="334" t="n"/>
      <c r="C125" s="327" t="n"/>
      <c r="D125" s="328" t="n"/>
      <c r="E125" s="329" t="n"/>
      <c r="F125" s="330" t="n"/>
      <c r="G125" s="331" t="n"/>
      <c r="H125" s="336">
        <f>SUM(H80:H124)</f>
        <v/>
      </c>
      <c r="I125" s="333" t="n"/>
    </row>
    <row r="126" ht="16.5" customHeight="1" s="235">
      <c r="B126" s="334" t="n">
        <v>114</v>
      </c>
      <c r="C126" s="327" t="inlineStr">
        <is>
          <t>LUIS MANUEL  PUENTES   CID</t>
        </is>
      </c>
      <c r="D126" s="328" t="n">
        <v>107048.17</v>
      </c>
      <c r="E126" s="329" t="n">
        <v>10126.0715</v>
      </c>
      <c r="F126" s="330" t="n">
        <v>18176.6993</v>
      </c>
      <c r="G126" s="331" t="n"/>
      <c r="H126" s="332" t="n">
        <v>78745.3992</v>
      </c>
      <c r="I126" s="333" t="inlineStr">
        <is>
          <t>TM</t>
        </is>
      </c>
      <c r="J126" s="337" t="n"/>
      <c r="K126" s="337" t="n"/>
      <c r="L126" s="337" t="n"/>
      <c r="M126" s="337" t="n"/>
      <c r="N126" s="337" t="n"/>
      <c r="O126" s="337" t="n"/>
      <c r="P126" s="337" t="n"/>
      <c r="Q126" s="337" t="n"/>
      <c r="R126" s="337" t="n"/>
      <c r="S126" s="337" t="n"/>
      <c r="T126" s="337" t="n"/>
      <c r="U126" s="337" t="n"/>
      <c r="V126" s="337" t="n"/>
      <c r="W126" s="337" t="n"/>
      <c r="X126" s="337" t="n"/>
      <c r="Y126" s="337" t="n"/>
      <c r="Z126" s="337" t="n"/>
      <c r="AA126" s="337" t="n"/>
      <c r="AB126" s="337" t="n"/>
      <c r="AC126" s="337" t="n"/>
      <c r="AD126" s="337" t="n"/>
      <c r="AE126" s="337" t="n"/>
      <c r="AF126" s="337" t="n"/>
      <c r="AG126" s="337" t="n"/>
      <c r="AH126" s="337" t="n"/>
      <c r="AI126" s="337" t="n"/>
      <c r="AJ126" s="337" t="n"/>
      <c r="AK126" s="337" t="n"/>
    </row>
    <row r="127" ht="16.5" customHeight="1" s="235">
      <c r="B127" s="334" t="n">
        <v>115</v>
      </c>
      <c r="C127" s="327" t="inlineStr">
        <is>
          <t>FRANCISCO  PALACIOS  CABRERA</t>
        </is>
      </c>
      <c r="D127" s="328" t="n">
        <v>121753.11</v>
      </c>
      <c r="E127" s="329" t="n">
        <v>11710.86</v>
      </c>
      <c r="F127" s="330" t="n">
        <v>21506.2886</v>
      </c>
      <c r="G127" s="331" t="n"/>
      <c r="H127" s="332" t="n">
        <v>88535.9614</v>
      </c>
      <c r="I127" s="333" t="inlineStr">
        <is>
          <t>TM</t>
        </is>
      </c>
    </row>
    <row r="128" ht="16.5" customHeight="1" s="235">
      <c r="B128" s="334" t="n">
        <v>116</v>
      </c>
      <c r="C128" s="327" t="inlineStr">
        <is>
          <t>PEDRO  BEC  LÓPEZ</t>
        </is>
      </c>
      <c r="D128" s="328" t="n">
        <v>163437.73</v>
      </c>
      <c r="E128" s="329" t="n">
        <v>15975.095</v>
      </c>
      <c r="F128" s="330" t="n">
        <v>30168.8408</v>
      </c>
      <c r="G128" s="331" t="n"/>
      <c r="H128" s="332" t="n">
        <v>117293.7942</v>
      </c>
      <c r="I128" s="333" t="inlineStr">
        <is>
          <t>TM</t>
        </is>
      </c>
    </row>
    <row r="129" ht="16.5" customHeight="1" s="235">
      <c r="B129" s="334" t="n">
        <v>117</v>
      </c>
      <c r="C129" s="327" t="inlineStr">
        <is>
          <t>ADOLFO DAMIÁN  MORENO  GONZÁLEZ</t>
        </is>
      </c>
      <c r="D129" s="328" t="n">
        <v>123424.59</v>
      </c>
      <c r="E129" s="329" t="n">
        <v>11909.039</v>
      </c>
      <c r="F129" s="330" t="n">
        <v>21946.09</v>
      </c>
      <c r="G129" s="331" t="n"/>
      <c r="H129" s="332" t="n">
        <v>89569.461</v>
      </c>
      <c r="I129" s="333" t="inlineStr">
        <is>
          <t>TM</t>
        </is>
      </c>
    </row>
    <row r="130" ht="16.5" customHeight="1" s="235">
      <c r="B130" s="326" t="n"/>
      <c r="C130" s="327" t="n"/>
      <c r="D130" s="328" t="n"/>
      <c r="E130" s="329" t="n"/>
      <c r="F130" s="330" t="n"/>
      <c r="G130" s="331" t="n"/>
      <c r="H130" s="336">
        <f>SUM(H126:H129)</f>
        <v/>
      </c>
      <c r="I130" s="333" t="n"/>
    </row>
    <row r="131" ht="16.5" customHeight="1" s="235">
      <c r="B131" s="326" t="n">
        <v>118</v>
      </c>
      <c r="C131" s="327" t="inlineStr">
        <is>
          <t>YOASMIN  CALDERON   PÉREZ</t>
        </is>
      </c>
      <c r="D131" s="328" t="n">
        <v>72429.2</v>
      </c>
      <c r="E131" s="329" t="n">
        <v>6691.897</v>
      </c>
      <c r="F131" s="330" t="n">
        <v>11347.1618</v>
      </c>
      <c r="G131" s="331" t="n"/>
      <c r="H131" s="332" t="n">
        <v>54390.1412</v>
      </c>
      <c r="I131" s="333" t="inlineStr">
        <is>
          <t>TM</t>
        </is>
      </c>
    </row>
    <row r="132" ht="16.5" customHeight="1" s="235">
      <c r="B132" s="334" t="n">
        <v>119</v>
      </c>
      <c r="C132" s="327" t="inlineStr">
        <is>
          <t>AVELARDO  IZQUIERDO   REYES</t>
        </is>
      </c>
      <c r="D132" s="328" t="n">
        <v>105979.34</v>
      </c>
      <c r="E132" s="329" t="n">
        <v>10121.7015</v>
      </c>
      <c r="F132" s="330" t="n">
        <v>18311.4775</v>
      </c>
      <c r="G132" s="331" t="n"/>
      <c r="H132" s="332" t="n">
        <v>77546.16099999999</v>
      </c>
      <c r="I132" s="333" t="inlineStr">
        <is>
          <t>TM</t>
        </is>
      </c>
    </row>
    <row r="133" ht="16.5" customHeight="1" s="235">
      <c r="B133" s="334" t="n">
        <v>120</v>
      </c>
      <c r="C133" s="327" t="inlineStr">
        <is>
          <t>MANUEL RAÚL  GÓMEZ   FERRO</t>
        </is>
      </c>
      <c r="D133" s="328" t="n">
        <v>125160.18</v>
      </c>
      <c r="E133" s="329" t="n">
        <v>12043.0255</v>
      </c>
      <c r="F133" s="330" t="n">
        <v>22158.6615</v>
      </c>
      <c r="G133" s="331" t="n"/>
      <c r="H133" s="332" t="n">
        <v>90958.493</v>
      </c>
      <c r="I133" s="333" t="inlineStr">
        <is>
          <t>TM</t>
        </is>
      </c>
    </row>
    <row r="134" ht="16.5" customHeight="1" s="235">
      <c r="B134" s="326" t="n">
        <v>121</v>
      </c>
      <c r="C134" s="327" t="inlineStr">
        <is>
          <t>PEDRO EMILIO  CARNOT   PEREIRA</t>
        </is>
      </c>
      <c r="D134" s="328" t="n">
        <v>123184.02</v>
      </c>
      <c r="E134" s="329" t="n">
        <v>11845.4095</v>
      </c>
      <c r="F134" s="330" t="n">
        <v>21763.4295</v>
      </c>
      <c r="G134" s="331" t="n"/>
      <c r="H134" s="332" t="n">
        <v>89575.181</v>
      </c>
      <c r="I134" s="333" t="inlineStr">
        <is>
          <t>TM</t>
        </is>
      </c>
    </row>
    <row r="135" ht="16.5" customHeight="1" s="235">
      <c r="B135" s="334" t="n">
        <v>122</v>
      </c>
      <c r="C135" s="327" t="inlineStr">
        <is>
          <t>YUDITH  REMIS   RODRÍGUEZ</t>
        </is>
      </c>
      <c r="D135" s="328" t="n">
        <v>119832.83</v>
      </c>
      <c r="E135" s="329" t="n">
        <v>11549.863</v>
      </c>
      <c r="F135" s="330" t="n">
        <v>21227.738</v>
      </c>
      <c r="G135" s="331" t="n"/>
      <c r="H135" s="332" t="n">
        <v>87055.22900000001</v>
      </c>
      <c r="I135" s="333" t="inlineStr">
        <is>
          <t>TM</t>
        </is>
      </c>
    </row>
    <row r="136" ht="16.5" customHeight="1" s="235">
      <c r="B136" s="334" t="n">
        <v>123</v>
      </c>
      <c r="C136" s="327" t="inlineStr">
        <is>
          <t>ALEXIS  SUÁREZ   CAPOTE</t>
        </is>
      </c>
      <c r="D136" s="328" t="n">
        <v>108234.22</v>
      </c>
      <c r="E136" s="329" t="n">
        <v>10418.8925</v>
      </c>
      <c r="F136" s="330" t="n">
        <v>19006.2437</v>
      </c>
      <c r="G136" s="331" t="n"/>
      <c r="H136" s="332" t="n">
        <v>78809.08379999999</v>
      </c>
      <c r="I136" s="333" t="inlineStr">
        <is>
          <t>TM</t>
        </is>
      </c>
    </row>
    <row r="137" ht="16.5" customHeight="1" s="235">
      <c r="B137" s="334" t="n">
        <v>124</v>
      </c>
      <c r="C137" s="327" t="inlineStr">
        <is>
          <t>OSVALDO  MORENO   HERNÁNDEZ</t>
        </is>
      </c>
      <c r="D137" s="328" t="n">
        <v>167746.59</v>
      </c>
      <c r="E137" s="329" t="n">
        <v>16427.466</v>
      </c>
      <c r="F137" s="330" t="n">
        <v>31103.6618</v>
      </c>
      <c r="G137" s="331" t="n"/>
      <c r="H137" s="332" t="n">
        <v>120215.4622</v>
      </c>
      <c r="I137" s="333" t="inlineStr">
        <is>
          <t>TM</t>
        </is>
      </c>
    </row>
    <row r="138" ht="16.5" customHeight="1" s="235">
      <c r="B138" s="334" t="n">
        <v>125</v>
      </c>
      <c r="C138" s="327" t="inlineStr">
        <is>
          <t>DARIEL  ORTIZ  VALDEZ</t>
        </is>
      </c>
      <c r="D138" s="328" t="n">
        <v>93896.10000000001</v>
      </c>
      <c r="E138" s="329" t="n">
        <v>8873.375</v>
      </c>
      <c r="F138" s="330" t="n">
        <v>15758.821</v>
      </c>
      <c r="G138" s="331" t="n"/>
      <c r="H138" s="332" t="n">
        <v>69263.90399999999</v>
      </c>
      <c r="I138" s="333" t="inlineStr">
        <is>
          <t>TM</t>
        </is>
      </c>
    </row>
    <row r="139" ht="16.5" customHeight="1" s="235">
      <c r="B139" s="334" t="n">
        <v>126</v>
      </c>
      <c r="C139" s="327" t="inlineStr">
        <is>
          <t>JULIO GERMÁN  MORA  NEGRÍN</t>
        </is>
      </c>
      <c r="D139" s="328" t="n">
        <v>0</v>
      </c>
      <c r="E139" s="329" t="n">
        <v>0</v>
      </c>
      <c r="F139" s="330" t="n">
        <v>0</v>
      </c>
      <c r="G139" s="331" t="n"/>
      <c r="H139" s="332" t="n">
        <v>0</v>
      </c>
      <c r="I139" s="333" t="inlineStr">
        <is>
          <t>TM</t>
        </is>
      </c>
    </row>
    <row r="140" ht="16.5" customHeight="1" s="235">
      <c r="B140" s="334" t="n">
        <v>127</v>
      </c>
      <c r="C140" s="327" t="inlineStr">
        <is>
          <t>LOYSLI REINALDO  CORDERO  GÓMEZ</t>
        </is>
      </c>
      <c r="D140" s="328" t="n">
        <v>96571.24000000001</v>
      </c>
      <c r="E140" s="329" t="n">
        <v>9131.360000000001</v>
      </c>
      <c r="F140" s="330" t="n">
        <v>16261.4504</v>
      </c>
      <c r="G140" s="331" t="n"/>
      <c r="H140" s="332" t="n">
        <v>71178.4296</v>
      </c>
      <c r="I140" s="333" t="inlineStr">
        <is>
          <t>TM</t>
        </is>
      </c>
    </row>
    <row r="141" ht="16.5" customHeight="1" s="235">
      <c r="B141" s="326" t="n">
        <v>128</v>
      </c>
      <c r="C141" s="335" t="inlineStr">
        <is>
          <t>JORGE LEANDRO  FERNANDEZ  PEREZ</t>
        </is>
      </c>
      <c r="D141" s="328" t="n">
        <v>46901.59</v>
      </c>
      <c r="E141" s="329" t="n">
        <v>4173.924</v>
      </c>
      <c r="F141" s="330" t="n">
        <v>6359.919</v>
      </c>
      <c r="G141" s="331" t="n"/>
      <c r="H141" s="332" t="n">
        <v>36367.747</v>
      </c>
      <c r="I141" s="333" t="inlineStr">
        <is>
          <t>TM</t>
        </is>
      </c>
    </row>
    <row r="142" ht="16.5" customHeight="1" s="235">
      <c r="B142" s="334" t="n">
        <v>129</v>
      </c>
      <c r="C142" s="327" t="inlineStr">
        <is>
          <t>ISEL  ENAMORADO  ODUARDO</t>
        </is>
      </c>
      <c r="D142" s="328" t="n">
        <v>102678.16</v>
      </c>
      <c r="E142" s="329" t="n">
        <v>9791.583500000001</v>
      </c>
      <c r="F142" s="330" t="n">
        <v>17651.2415</v>
      </c>
      <c r="G142" s="331" t="n"/>
      <c r="H142" s="332" t="n">
        <v>75235.33500000001</v>
      </c>
      <c r="I142" s="333" t="inlineStr">
        <is>
          <t>TM</t>
        </is>
      </c>
    </row>
    <row r="143" ht="16.5" customHeight="1" s="235">
      <c r="B143" s="334" t="n">
        <v>130</v>
      </c>
      <c r="C143" s="327" t="inlineStr">
        <is>
          <t>ALFREDO  LOPEZ  ALEMAN</t>
        </is>
      </c>
      <c r="D143" s="328" t="n">
        <v>105129.33</v>
      </c>
      <c r="E143" s="329" t="n">
        <v>9978.919</v>
      </c>
      <c r="F143" s="330" t="n">
        <v>17945.0184</v>
      </c>
      <c r="G143" s="331" t="n"/>
      <c r="H143" s="332" t="n">
        <v>77205.39260000001</v>
      </c>
      <c r="I143" s="333" t="inlineStr">
        <is>
          <t>TM</t>
        </is>
      </c>
    </row>
    <row r="144" ht="16.5" customHeight="1" s="235">
      <c r="B144" s="334" t="n"/>
      <c r="C144" s="327" t="n"/>
      <c r="D144" s="328" t="n"/>
      <c r="E144" s="329" t="n"/>
      <c r="F144" s="330" t="n"/>
      <c r="G144" s="331" t="n"/>
      <c r="H144" s="336">
        <f>SUM(H131:H143)</f>
        <v/>
      </c>
      <c r="I144" s="333" t="n"/>
    </row>
    <row r="145" ht="16.5" customHeight="1" s="235">
      <c r="B145" s="334" t="n">
        <v>131</v>
      </c>
      <c r="C145" s="327" t="inlineStr">
        <is>
          <t>DIOSDADO  VIZCAINO   RODRÍGUEZ</t>
        </is>
      </c>
      <c r="D145" s="328" t="n">
        <v>91994.06</v>
      </c>
      <c r="E145" s="329" t="n">
        <v>8683.171</v>
      </c>
      <c r="F145" s="330" t="n">
        <v>15378.413</v>
      </c>
      <c r="G145" s="331" t="n"/>
      <c r="H145" s="332" t="n">
        <v>67932.476</v>
      </c>
      <c r="I145" s="333" t="inlineStr">
        <is>
          <t>TM</t>
        </is>
      </c>
    </row>
    <row r="146" ht="16.5" customHeight="1" s="235">
      <c r="B146" s="334" t="n">
        <v>132</v>
      </c>
      <c r="C146" s="327" t="inlineStr">
        <is>
          <t>MARIANELA  MANCHA  TARAJANO</t>
        </is>
      </c>
      <c r="D146" s="328" t="n">
        <v>122552.58</v>
      </c>
      <c r="E146" s="329" t="n">
        <v>11821.838</v>
      </c>
      <c r="F146" s="330" t="n">
        <v>21771.688</v>
      </c>
      <c r="G146" s="331" t="n"/>
      <c r="H146" s="332" t="n">
        <v>88959.054</v>
      </c>
      <c r="I146" s="333" t="inlineStr">
        <is>
          <t>TM</t>
        </is>
      </c>
    </row>
    <row r="147" ht="16.5" customHeight="1" s="235">
      <c r="B147" s="334" t="n">
        <v>133</v>
      </c>
      <c r="C147" s="327" t="inlineStr">
        <is>
          <t>YUDIETH  PALENZUELA   YANES</t>
        </is>
      </c>
      <c r="D147" s="328" t="n">
        <v>123990.07</v>
      </c>
      <c r="E147" s="329" t="n">
        <v>11976.495</v>
      </c>
      <c r="F147" s="330" t="n">
        <v>22096.2732</v>
      </c>
      <c r="G147" s="331" t="n"/>
      <c r="H147" s="332" t="n">
        <v>89917.3018</v>
      </c>
      <c r="I147" s="333" t="inlineStr">
        <is>
          <t>TM</t>
        </is>
      </c>
    </row>
    <row r="148" ht="16.5" customHeight="1" s="235">
      <c r="B148" s="334" t="n">
        <v>134</v>
      </c>
      <c r="C148" s="327" t="inlineStr">
        <is>
          <t>SHEYLA  NORES   GONZÁLEZ</t>
        </is>
      </c>
      <c r="D148" s="328" t="n">
        <v>123421.56</v>
      </c>
      <c r="E148" s="329" t="n">
        <v>11869.1635</v>
      </c>
      <c r="F148" s="330" t="n">
        <v>21810.9375</v>
      </c>
      <c r="G148" s="331" t="n"/>
      <c r="H148" s="332" t="n">
        <v>89741.459</v>
      </c>
      <c r="I148" s="333" t="inlineStr">
        <is>
          <t>TM</t>
        </is>
      </c>
    </row>
    <row r="149" ht="16.5" customHeight="1" s="235">
      <c r="B149" s="326" t="n">
        <v>135</v>
      </c>
      <c r="C149" s="327" t="inlineStr">
        <is>
          <t>JAVIEL  PITA   CABALLERO</t>
        </is>
      </c>
      <c r="D149" s="328" t="n">
        <v>109233.21</v>
      </c>
      <c r="E149" s="329" t="n">
        <v>10412.8675</v>
      </c>
      <c r="F149" s="330" t="n">
        <v>18845.9001</v>
      </c>
      <c r="G149" s="331" t="n"/>
      <c r="H149" s="332" t="n">
        <v>79974.4424</v>
      </c>
      <c r="I149" s="333" t="inlineStr">
        <is>
          <t>TM</t>
        </is>
      </c>
    </row>
    <row r="150" ht="16.5" customHeight="1" s="235">
      <c r="B150" s="334" t="n">
        <v>136</v>
      </c>
      <c r="C150" s="327" t="inlineStr">
        <is>
          <t>MICHAEL  DE ARMAS   RODRÍGUEZ</t>
        </is>
      </c>
      <c r="D150" s="328" t="n">
        <v>101934.9</v>
      </c>
      <c r="E150" s="329" t="n">
        <v>9717.2575</v>
      </c>
      <c r="F150" s="330" t="n">
        <v>17502.5895</v>
      </c>
      <c r="G150" s="331" t="n"/>
      <c r="H150" s="332" t="n">
        <v>74715.053</v>
      </c>
      <c r="I150" s="333" t="inlineStr">
        <is>
          <t>TM</t>
        </is>
      </c>
    </row>
    <row r="151" ht="16.5" customHeight="1" s="235">
      <c r="B151" s="334" t="n">
        <v>137</v>
      </c>
      <c r="C151" s="327" t="inlineStr">
        <is>
          <t>ARTURO  DÁVALOS   MOROS</t>
        </is>
      </c>
      <c r="D151" s="328" t="n">
        <v>108234.22</v>
      </c>
      <c r="E151" s="329" t="n">
        <v>10312.9685</v>
      </c>
      <c r="F151" s="330" t="n">
        <v>18646.1021</v>
      </c>
      <c r="G151" s="331" t="n"/>
      <c r="H151" s="332" t="n">
        <v>79275.14939999999</v>
      </c>
      <c r="I151" s="333" t="inlineStr">
        <is>
          <t>TM</t>
        </is>
      </c>
    </row>
    <row r="152" ht="16.5" customHeight="1" s="235">
      <c r="B152" s="334" t="n">
        <v>138</v>
      </c>
      <c r="C152" s="327" t="inlineStr">
        <is>
          <t>JOAQUÍN  FERNÁNDEZ   RONDÓN</t>
        </is>
      </c>
      <c r="D152" s="328" t="n">
        <v>120952.33</v>
      </c>
      <c r="E152" s="329" t="n">
        <v>11661.813</v>
      </c>
      <c r="F152" s="330" t="n">
        <v>21451.638</v>
      </c>
      <c r="G152" s="331" t="n"/>
      <c r="H152" s="332" t="n">
        <v>87838.879</v>
      </c>
      <c r="I152" s="333" t="inlineStr">
        <is>
          <t>TM</t>
        </is>
      </c>
      <c r="J152" s="340" t="n"/>
      <c r="K152" s="340" t="n"/>
      <c r="L152" s="340" t="n"/>
      <c r="M152" s="340" t="n"/>
      <c r="N152" s="340" t="n"/>
      <c r="O152" s="340" t="n"/>
      <c r="P152" s="340" t="n"/>
      <c r="Q152" s="340" t="n"/>
      <c r="R152" s="340" t="n"/>
      <c r="S152" s="340" t="n"/>
      <c r="T152" s="340" t="n"/>
      <c r="U152" s="340" t="n"/>
      <c r="V152" s="340" t="n"/>
      <c r="W152" s="340" t="n"/>
      <c r="X152" s="340" t="n"/>
      <c r="Y152" s="340" t="n"/>
      <c r="Z152" s="340" t="n"/>
      <c r="AA152" s="340" t="n"/>
      <c r="AB152" s="340" t="n"/>
      <c r="AC152" s="340" t="n"/>
      <c r="AD152" s="340" t="n"/>
      <c r="AE152" s="340" t="n"/>
      <c r="AF152" s="340" t="n"/>
      <c r="AG152" s="340" t="n"/>
      <c r="AH152" s="340" t="n"/>
      <c r="AI152" s="340" t="n"/>
      <c r="AJ152" s="340" t="n"/>
      <c r="AK152" s="340" t="n"/>
    </row>
    <row r="153" ht="16.5" customHeight="1" s="235">
      <c r="B153" s="334" t="n">
        <v>139</v>
      </c>
      <c r="C153" s="327" t="inlineStr">
        <is>
          <t>LUIS ANTONIO  NARANJO   QUINTANA</t>
        </is>
      </c>
      <c r="D153" s="328" t="n">
        <v>166710.44</v>
      </c>
      <c r="E153" s="329" t="n">
        <v>16323.851</v>
      </c>
      <c r="F153" s="330" t="n">
        <v>30896.4318</v>
      </c>
      <c r="G153" s="331" t="n"/>
      <c r="H153" s="332" t="n">
        <v>119490.1572</v>
      </c>
      <c r="I153" s="333" t="inlineStr">
        <is>
          <t>TM</t>
        </is>
      </c>
      <c r="J153" s="340" t="n"/>
      <c r="K153" s="340" t="n"/>
      <c r="L153" s="340" t="n"/>
      <c r="M153" s="340" t="n"/>
      <c r="N153" s="340" t="n"/>
      <c r="O153" s="340" t="n"/>
      <c r="P153" s="340" t="n"/>
      <c r="Q153" s="340" t="n"/>
      <c r="R153" s="340" t="n"/>
      <c r="S153" s="340" t="n"/>
      <c r="T153" s="340" t="n"/>
      <c r="U153" s="340" t="n"/>
      <c r="V153" s="340" t="n"/>
      <c r="W153" s="340" t="n"/>
      <c r="X153" s="340" t="n"/>
      <c r="Y153" s="340" t="n"/>
      <c r="Z153" s="340" t="n"/>
      <c r="AA153" s="340" t="n"/>
      <c r="AB153" s="340" t="n"/>
      <c r="AC153" s="340" t="n"/>
      <c r="AD153" s="340" t="n"/>
      <c r="AE153" s="340" t="n"/>
      <c r="AF153" s="340" t="n"/>
      <c r="AG153" s="340" t="n"/>
      <c r="AH153" s="340" t="n"/>
      <c r="AI153" s="340" t="n"/>
      <c r="AJ153" s="340" t="n"/>
      <c r="AK153" s="340" t="n"/>
    </row>
    <row r="154" ht="16.5" customHeight="1" s="235">
      <c r="B154" s="334" t="n">
        <v>140</v>
      </c>
      <c r="C154" s="327" t="inlineStr">
        <is>
          <t>LIUSKA  ORTEGA   RODRIGUEZ</t>
        </is>
      </c>
      <c r="D154" s="328" t="n">
        <v>125160.18</v>
      </c>
      <c r="E154" s="329" t="n">
        <v>12043.0255</v>
      </c>
      <c r="F154" s="330" t="n">
        <v>22158.6615</v>
      </c>
      <c r="G154" s="331" t="n"/>
      <c r="H154" s="332" t="n">
        <v>90958.493</v>
      </c>
      <c r="I154" s="333" t="inlineStr">
        <is>
          <t>TM</t>
        </is>
      </c>
      <c r="J154" s="340" t="n"/>
      <c r="K154" s="340" t="n"/>
      <c r="L154" s="340" t="n"/>
      <c r="M154" s="340" t="n"/>
      <c r="N154" s="340" t="n"/>
      <c r="O154" s="340" t="n"/>
      <c r="P154" s="340" t="n"/>
      <c r="Q154" s="340" t="n"/>
      <c r="R154" s="340" t="n"/>
      <c r="S154" s="340" t="n"/>
      <c r="T154" s="340" t="n"/>
      <c r="U154" s="340" t="n"/>
      <c r="V154" s="340" t="n"/>
      <c r="W154" s="340" t="n"/>
      <c r="X154" s="340" t="n"/>
      <c r="Y154" s="340" t="n"/>
      <c r="Z154" s="340" t="n"/>
      <c r="AA154" s="340" t="n"/>
      <c r="AB154" s="340" t="n"/>
      <c r="AC154" s="340" t="n"/>
      <c r="AD154" s="340" t="n"/>
      <c r="AE154" s="340" t="n"/>
      <c r="AF154" s="340" t="n"/>
      <c r="AG154" s="340" t="n"/>
      <c r="AH154" s="340" t="n"/>
      <c r="AI154" s="340" t="n"/>
      <c r="AJ154" s="340" t="n"/>
      <c r="AK154" s="340" t="n"/>
    </row>
    <row r="155" ht="16.5" customHeight="1" s="235">
      <c r="B155" s="334" t="n">
        <v>141</v>
      </c>
      <c r="C155" s="327" t="inlineStr">
        <is>
          <t>JOSE FRANCISCO  DUQUESNE  BAEZ</t>
        </is>
      </c>
      <c r="D155" s="328" t="n">
        <v>96571.24000000001</v>
      </c>
      <c r="E155" s="329" t="n">
        <v>9131.360000000001</v>
      </c>
      <c r="F155" s="330" t="n">
        <v>16261.4504</v>
      </c>
      <c r="G155" s="331" t="n"/>
      <c r="H155" s="332" t="n">
        <v>71178.4296</v>
      </c>
      <c r="I155" s="333" t="inlineStr">
        <is>
          <t>TM</t>
        </is>
      </c>
      <c r="J155" s="340" t="n"/>
      <c r="K155" s="340" t="n"/>
      <c r="L155" s="340" t="n"/>
      <c r="M155" s="340" t="n"/>
      <c r="N155" s="340" t="n"/>
      <c r="O155" s="340" t="n"/>
      <c r="P155" s="340" t="n"/>
      <c r="Q155" s="340" t="n"/>
      <c r="R155" s="340" t="n"/>
      <c r="S155" s="340" t="n"/>
      <c r="T155" s="340" t="n"/>
      <c r="U155" s="340" t="n"/>
      <c r="V155" s="340" t="n"/>
      <c r="W155" s="340" t="n"/>
      <c r="X155" s="340" t="n"/>
      <c r="Y155" s="340" t="n"/>
      <c r="Z155" s="340" t="n"/>
      <c r="AA155" s="340" t="n"/>
      <c r="AB155" s="340" t="n"/>
      <c r="AC155" s="340" t="n"/>
      <c r="AD155" s="340" t="n"/>
      <c r="AE155" s="340" t="n"/>
      <c r="AF155" s="340" t="n"/>
      <c r="AG155" s="340" t="n"/>
      <c r="AH155" s="340" t="n"/>
      <c r="AI155" s="340" t="n"/>
      <c r="AJ155" s="340" t="n"/>
      <c r="AK155" s="340" t="n"/>
    </row>
    <row r="156" ht="16.5" customHeight="1" s="235">
      <c r="B156" s="326" t="n">
        <v>142</v>
      </c>
      <c r="C156" s="335" t="inlineStr">
        <is>
          <t>CARLOS ERNESTO  CAPDESUÑA  LEYVA</t>
        </is>
      </c>
      <c r="D156" s="328" t="n">
        <v>69901.25999999999</v>
      </c>
      <c r="E156" s="329" t="n">
        <v>6513.8935</v>
      </c>
      <c r="F156" s="330" t="n">
        <v>11095.8615</v>
      </c>
      <c r="G156" s="331" t="n"/>
      <c r="H156" s="332" t="n">
        <v>52291.505</v>
      </c>
      <c r="I156" s="333" t="inlineStr">
        <is>
          <t>TM</t>
        </is>
      </c>
      <c r="J156" s="340" t="n"/>
      <c r="K156" s="340" t="n"/>
      <c r="L156" s="340" t="n"/>
      <c r="M156" s="340" t="n"/>
      <c r="N156" s="340" t="n"/>
      <c r="O156" s="340" t="n"/>
      <c r="P156" s="340" t="n"/>
      <c r="Q156" s="340" t="n"/>
      <c r="R156" s="340" t="n"/>
      <c r="S156" s="340" t="n"/>
      <c r="T156" s="340" t="n"/>
      <c r="U156" s="340" t="n"/>
      <c r="V156" s="340" t="n"/>
      <c r="W156" s="340" t="n"/>
      <c r="X156" s="340" t="n"/>
      <c r="Y156" s="340" t="n"/>
      <c r="Z156" s="340" t="n"/>
      <c r="AA156" s="340" t="n"/>
      <c r="AB156" s="340" t="n"/>
      <c r="AC156" s="340" t="n"/>
      <c r="AD156" s="340" t="n"/>
      <c r="AE156" s="340" t="n"/>
      <c r="AF156" s="340" t="n"/>
      <c r="AG156" s="340" t="n"/>
      <c r="AH156" s="340" t="n"/>
      <c r="AI156" s="340" t="n"/>
      <c r="AJ156" s="340" t="n"/>
      <c r="AK156" s="340" t="n"/>
    </row>
    <row r="157" ht="16.5" customHeight="1" s="235">
      <c r="B157" s="326" t="n"/>
      <c r="C157" s="335" t="n"/>
      <c r="D157" s="328" t="n"/>
      <c r="E157" s="329" t="n"/>
      <c r="F157" s="330" t="n"/>
      <c r="G157" s="331" t="n"/>
      <c r="H157" s="336">
        <f>SUM(H145:H156)</f>
        <v/>
      </c>
      <c r="I157" s="333" t="n"/>
      <c r="J157" s="340" t="n"/>
      <c r="K157" s="340" t="n"/>
      <c r="L157" s="340" t="n"/>
      <c r="M157" s="340" t="n"/>
      <c r="N157" s="340" t="n"/>
      <c r="O157" s="340" t="n"/>
      <c r="P157" s="340" t="n"/>
      <c r="Q157" s="340" t="n"/>
      <c r="R157" s="340" t="n"/>
      <c r="S157" s="340" t="n"/>
      <c r="T157" s="340" t="n"/>
      <c r="U157" s="340" t="n"/>
      <c r="V157" s="340" t="n"/>
      <c r="W157" s="340" t="n"/>
      <c r="X157" s="340" t="n"/>
      <c r="Y157" s="340" t="n"/>
      <c r="Z157" s="340" t="n"/>
      <c r="AA157" s="340" t="n"/>
      <c r="AB157" s="340" t="n"/>
      <c r="AC157" s="340" t="n"/>
      <c r="AD157" s="340" t="n"/>
      <c r="AE157" s="340" t="n"/>
      <c r="AF157" s="340" t="n"/>
      <c r="AG157" s="340" t="n"/>
      <c r="AH157" s="340" t="n"/>
      <c r="AI157" s="340" t="n"/>
      <c r="AJ157" s="340" t="n"/>
      <c r="AK157" s="340" t="n"/>
    </row>
    <row r="158" ht="16.5" customHeight="1" s="235">
      <c r="B158" s="334" t="n">
        <v>143</v>
      </c>
      <c r="C158" s="327" t="inlineStr">
        <is>
          <t>FÉLIX  MEDINA   SUÁREZ</t>
        </is>
      </c>
      <c r="D158" s="328" t="n">
        <v>110489.11</v>
      </c>
      <c r="E158" s="329" t="n">
        <v>10555.568</v>
      </c>
      <c r="F158" s="330" t="n">
        <v>19155.2558</v>
      </c>
      <c r="G158" s="331" t="n"/>
      <c r="H158" s="332" t="n">
        <v>80778.2862</v>
      </c>
      <c r="I158" s="333" t="inlineStr">
        <is>
          <t>TM</t>
        </is>
      </c>
      <c r="J158" s="340" t="n"/>
      <c r="K158" s="340" t="n"/>
      <c r="L158" s="340" t="n"/>
      <c r="M158" s="340" t="n"/>
      <c r="N158" s="340" t="n"/>
      <c r="O158" s="340" t="n"/>
      <c r="P158" s="340" t="n"/>
      <c r="Q158" s="340" t="n"/>
      <c r="R158" s="340" t="n"/>
      <c r="S158" s="340" t="n"/>
      <c r="T158" s="340" t="n"/>
      <c r="U158" s="340" t="n"/>
      <c r="V158" s="340" t="n"/>
      <c r="W158" s="340" t="n"/>
      <c r="X158" s="340" t="n"/>
      <c r="Y158" s="340" t="n"/>
      <c r="Z158" s="340" t="n"/>
      <c r="AA158" s="340" t="n"/>
      <c r="AB158" s="340" t="n"/>
      <c r="AC158" s="340" t="n"/>
      <c r="AD158" s="340" t="n"/>
      <c r="AE158" s="340" t="n"/>
      <c r="AF158" s="340" t="n"/>
      <c r="AG158" s="340" t="n"/>
      <c r="AH158" s="340" t="n"/>
      <c r="AI158" s="340" t="n"/>
      <c r="AJ158" s="340" t="n"/>
      <c r="AK158" s="340" t="n"/>
    </row>
    <row r="159" ht="16.5" customHeight="1" s="235">
      <c r="B159" s="334" t="n">
        <v>144</v>
      </c>
      <c r="C159" s="327" t="inlineStr">
        <is>
          <t>ANA MARIA  HERNÁNDEZ   GONZÁLEZ</t>
        </is>
      </c>
      <c r="D159" s="328" t="n">
        <v>166587.55</v>
      </c>
      <c r="E159" s="329" t="n">
        <v>16310.6295</v>
      </c>
      <c r="F159" s="330" t="n">
        <v>30868.6833</v>
      </c>
      <c r="G159" s="331" t="n"/>
      <c r="H159" s="332" t="n">
        <v>119408.2372</v>
      </c>
      <c r="I159" s="333" t="inlineStr">
        <is>
          <t>TM</t>
        </is>
      </c>
      <c r="J159" s="340" t="n"/>
      <c r="K159" s="340" t="n"/>
      <c r="L159" s="340" t="n"/>
      <c r="M159" s="340" t="n"/>
      <c r="N159" s="340" t="n"/>
      <c r="O159" s="340" t="n"/>
      <c r="P159" s="340" t="n"/>
      <c r="Q159" s="340" t="n"/>
      <c r="R159" s="340" t="n"/>
      <c r="S159" s="340" t="n"/>
      <c r="T159" s="340" t="n"/>
      <c r="U159" s="340" t="n"/>
      <c r="V159" s="340" t="n"/>
      <c r="W159" s="340" t="n"/>
      <c r="X159" s="340" t="n"/>
      <c r="Y159" s="340" t="n"/>
      <c r="Z159" s="340" t="n"/>
      <c r="AA159" s="340" t="n"/>
      <c r="AB159" s="340" t="n"/>
      <c r="AC159" s="340" t="n"/>
      <c r="AD159" s="340" t="n"/>
      <c r="AE159" s="340" t="n"/>
      <c r="AF159" s="340" t="n"/>
      <c r="AG159" s="340" t="n"/>
      <c r="AH159" s="340" t="n"/>
      <c r="AI159" s="340" t="n"/>
      <c r="AJ159" s="340" t="n"/>
      <c r="AK159" s="340" t="n"/>
    </row>
    <row r="160" ht="16.5" customHeight="1" s="235">
      <c r="B160" s="326" t="n">
        <v>145</v>
      </c>
      <c r="C160" s="327" t="inlineStr">
        <is>
          <t>EDEL  JIMÉNEZ   ALBA</t>
        </is>
      </c>
      <c r="D160" s="328" t="n">
        <v>124858.07</v>
      </c>
      <c r="E160" s="329" t="n">
        <v>11874.3105</v>
      </c>
      <c r="F160" s="330" t="n">
        <v>21612.628</v>
      </c>
      <c r="G160" s="331" t="n"/>
      <c r="H160" s="332" t="n">
        <v>91371.1315</v>
      </c>
      <c r="I160" s="333" t="inlineStr">
        <is>
          <t>TM</t>
        </is>
      </c>
      <c r="J160" s="340" t="n"/>
      <c r="K160" s="340" t="n"/>
      <c r="L160" s="340" t="n"/>
      <c r="M160" s="340" t="n"/>
      <c r="N160" s="340" t="n"/>
      <c r="O160" s="340" t="n"/>
      <c r="P160" s="340" t="n"/>
      <c r="Q160" s="340" t="n"/>
      <c r="R160" s="340" t="n"/>
      <c r="S160" s="340" t="n"/>
      <c r="T160" s="340" t="n"/>
      <c r="U160" s="340" t="n"/>
      <c r="V160" s="340" t="n"/>
      <c r="W160" s="340" t="n"/>
      <c r="X160" s="340" t="n"/>
      <c r="Y160" s="340" t="n"/>
      <c r="Z160" s="340" t="n"/>
      <c r="AA160" s="340" t="n"/>
      <c r="AB160" s="340" t="n"/>
      <c r="AC160" s="340" t="n"/>
      <c r="AD160" s="340" t="n"/>
      <c r="AE160" s="340" t="n"/>
      <c r="AF160" s="340" t="n"/>
      <c r="AG160" s="340" t="n"/>
      <c r="AH160" s="340" t="n"/>
      <c r="AI160" s="340" t="n"/>
      <c r="AJ160" s="340" t="n"/>
      <c r="AK160" s="340" t="n"/>
    </row>
    <row r="161" ht="16.5" customHeight="1" s="235">
      <c r="B161" s="334" t="n">
        <v>146</v>
      </c>
      <c r="C161" s="327" t="inlineStr">
        <is>
          <t>ALBERTO  PÉREZ   FLORES</t>
        </is>
      </c>
      <c r="D161" s="328" t="n">
        <v>92251.96000000001</v>
      </c>
      <c r="E161" s="329" t="n">
        <v>8623.0985</v>
      </c>
      <c r="F161" s="330" t="n">
        <v>15129.002</v>
      </c>
      <c r="G161" s="331" t="n"/>
      <c r="H161" s="332" t="n">
        <v>68499.85950000001</v>
      </c>
      <c r="I161" s="333" t="inlineStr">
        <is>
          <t>TM</t>
        </is>
      </c>
      <c r="J161" s="340" t="n"/>
      <c r="K161" s="340" t="n"/>
      <c r="L161" s="340" t="n"/>
      <c r="M161" s="340" t="n"/>
      <c r="N161" s="340" t="n"/>
      <c r="O161" s="340" t="n"/>
      <c r="P161" s="340" t="n"/>
      <c r="Q161" s="340" t="n"/>
      <c r="R161" s="340" t="n"/>
      <c r="S161" s="340" t="n"/>
      <c r="T161" s="340" t="n"/>
      <c r="U161" s="340" t="n"/>
      <c r="V161" s="340" t="n"/>
      <c r="W161" s="340" t="n"/>
      <c r="X161" s="340" t="n"/>
      <c r="Y161" s="340" t="n"/>
      <c r="Z161" s="340" t="n"/>
      <c r="AA161" s="340" t="n"/>
      <c r="AB161" s="340" t="n"/>
      <c r="AC161" s="340" t="n"/>
      <c r="AD161" s="340" t="n"/>
      <c r="AE161" s="340" t="n"/>
      <c r="AF161" s="340" t="n"/>
      <c r="AG161" s="340" t="n"/>
      <c r="AH161" s="340" t="n"/>
      <c r="AI161" s="340" t="n"/>
      <c r="AJ161" s="340" t="n"/>
      <c r="AK161" s="340" t="n"/>
    </row>
    <row r="162" ht="16.5" customHeight="1" s="235">
      <c r="B162" s="334" t="n">
        <v>147</v>
      </c>
      <c r="C162" s="327" t="inlineStr">
        <is>
          <t>CARLOS ENRIQUE  VELASCO   BLANCO</t>
        </is>
      </c>
      <c r="D162" s="328" t="n">
        <v>124981.09</v>
      </c>
      <c r="E162" s="329" t="n">
        <v>12044.9025</v>
      </c>
      <c r="F162" s="330" t="n">
        <v>22190.1159</v>
      </c>
      <c r="G162" s="331" t="n"/>
      <c r="H162" s="332" t="n">
        <v>90746.0716</v>
      </c>
      <c r="I162" s="333" t="inlineStr">
        <is>
          <t>TM</t>
        </is>
      </c>
      <c r="J162" s="340" t="n"/>
      <c r="K162" s="340" t="n"/>
      <c r="L162" s="340" t="n"/>
      <c r="M162" s="340" t="n"/>
      <c r="N162" s="340" t="n"/>
      <c r="O162" s="340" t="n"/>
      <c r="P162" s="340" t="n"/>
      <c r="Q162" s="340" t="n"/>
      <c r="R162" s="340" t="n"/>
      <c r="S162" s="340" t="n"/>
      <c r="T162" s="340" t="n"/>
      <c r="U162" s="340" t="n"/>
      <c r="V162" s="340" t="n"/>
      <c r="W162" s="340" t="n"/>
      <c r="X162" s="340" t="n"/>
      <c r="Y162" s="340" t="n"/>
      <c r="Z162" s="340" t="n"/>
      <c r="AA162" s="340" t="n"/>
      <c r="AB162" s="340" t="n"/>
      <c r="AC162" s="340" t="n"/>
      <c r="AD162" s="340" t="n"/>
      <c r="AE162" s="340" t="n"/>
      <c r="AF162" s="340" t="n"/>
      <c r="AG162" s="340" t="n"/>
      <c r="AH162" s="340" t="n"/>
      <c r="AI162" s="340" t="n"/>
      <c r="AJ162" s="340" t="n"/>
      <c r="AK162" s="340" t="n"/>
    </row>
    <row r="163" ht="16.5" customHeight="1" s="235">
      <c r="B163" s="334" t="n">
        <v>148</v>
      </c>
      <c r="C163" s="327" t="inlineStr">
        <is>
          <t>PABLO  GARCÍA  MARTÍNEZ</t>
        </is>
      </c>
      <c r="D163" s="328" t="n">
        <v>110489.11</v>
      </c>
      <c r="E163" s="329" t="n">
        <v>10555.568</v>
      </c>
      <c r="F163" s="330" t="n">
        <v>19155.2558</v>
      </c>
      <c r="G163" s="331" t="n"/>
      <c r="H163" s="332" t="n">
        <v>80778.2862</v>
      </c>
      <c r="I163" s="333" t="inlineStr">
        <is>
          <t>TM</t>
        </is>
      </c>
      <c r="J163" s="340" t="n"/>
      <c r="K163" s="340" t="n"/>
      <c r="L163" s="340" t="n"/>
      <c r="M163" s="340" t="n"/>
      <c r="N163" s="340" t="n"/>
      <c r="O163" s="340" t="n"/>
      <c r="P163" s="340" t="n"/>
      <c r="Q163" s="340" t="n"/>
      <c r="R163" s="340" t="n"/>
      <c r="S163" s="340" t="n"/>
      <c r="T163" s="340" t="n"/>
      <c r="U163" s="340" t="n"/>
      <c r="V163" s="340" t="n"/>
      <c r="W163" s="340" t="n"/>
      <c r="X163" s="340" t="n"/>
      <c r="Y163" s="340" t="n"/>
      <c r="Z163" s="340" t="n"/>
      <c r="AA163" s="340" t="n"/>
      <c r="AB163" s="340" t="n"/>
      <c r="AC163" s="340" t="n"/>
      <c r="AD163" s="340" t="n"/>
      <c r="AE163" s="340" t="n"/>
      <c r="AF163" s="340" t="n"/>
      <c r="AG163" s="340" t="n"/>
      <c r="AH163" s="340" t="n"/>
      <c r="AI163" s="340" t="n"/>
      <c r="AJ163" s="340" t="n"/>
      <c r="AK163" s="340" t="n"/>
    </row>
    <row r="164" ht="16.5" customHeight="1" s="235">
      <c r="B164" s="334" t="n">
        <v>149</v>
      </c>
      <c r="C164" s="327" t="inlineStr">
        <is>
          <t>EVIS  ACUÑA  BRAVO</t>
        </is>
      </c>
      <c r="D164" s="328" t="n">
        <v>127380.54</v>
      </c>
      <c r="E164" s="329" t="n">
        <v>12435.4105</v>
      </c>
      <c r="F164" s="330" t="n">
        <v>23181.9201</v>
      </c>
      <c r="G164" s="331" t="n"/>
      <c r="H164" s="332" t="n">
        <v>91763.20940000001</v>
      </c>
      <c r="I164" s="333" t="inlineStr">
        <is>
          <t>TM</t>
        </is>
      </c>
      <c r="J164" s="340" t="n"/>
      <c r="K164" s="340" t="n"/>
      <c r="L164" s="340" t="n"/>
      <c r="M164" s="340" t="n"/>
      <c r="N164" s="340" t="n"/>
      <c r="O164" s="340" t="n"/>
      <c r="P164" s="340" t="n"/>
      <c r="Q164" s="340" t="n"/>
      <c r="R164" s="340" t="n"/>
      <c r="S164" s="340" t="n"/>
      <c r="T164" s="340" t="n"/>
      <c r="U164" s="340" t="n"/>
      <c r="V164" s="340" t="n"/>
      <c r="W164" s="340" t="n"/>
      <c r="X164" s="340" t="n"/>
      <c r="Y164" s="340" t="n"/>
      <c r="Z164" s="340" t="n"/>
      <c r="AA164" s="340" t="n"/>
      <c r="AB164" s="340" t="n"/>
      <c r="AC164" s="340" t="n"/>
      <c r="AD164" s="340" t="n"/>
      <c r="AE164" s="340" t="n"/>
      <c r="AF164" s="340" t="n"/>
      <c r="AG164" s="340" t="n"/>
      <c r="AH164" s="340" t="n"/>
      <c r="AI164" s="340" t="n"/>
      <c r="AJ164" s="340" t="n"/>
      <c r="AK164" s="340" t="n"/>
    </row>
    <row r="165" ht="16.5" customHeight="1" s="235">
      <c r="B165" s="334" t="n">
        <v>150</v>
      </c>
      <c r="C165" s="327" t="inlineStr">
        <is>
          <t>FAUSTINO  RODRIGUEZ  RODRIGUEZ</t>
        </is>
      </c>
      <c r="D165" s="328" t="n">
        <v>96608.99000000001</v>
      </c>
      <c r="E165" s="329" t="n">
        <v>9129.397000000001</v>
      </c>
      <c r="F165" s="330" t="n">
        <v>16249.4912</v>
      </c>
      <c r="G165" s="331" t="n"/>
      <c r="H165" s="332" t="n">
        <v>71230.1018</v>
      </c>
      <c r="I165" s="333" t="inlineStr">
        <is>
          <t>TM</t>
        </is>
      </c>
      <c r="J165" s="340" t="n"/>
      <c r="K165" s="340" t="n"/>
      <c r="L165" s="340" t="n"/>
      <c r="M165" s="340" t="n"/>
      <c r="N165" s="340" t="n"/>
      <c r="O165" s="340" t="n"/>
      <c r="P165" s="340" t="n"/>
      <c r="Q165" s="340" t="n"/>
      <c r="R165" s="340" t="n"/>
      <c r="S165" s="340" t="n"/>
      <c r="T165" s="340" t="n"/>
      <c r="U165" s="340" t="n"/>
      <c r="V165" s="340" t="n"/>
      <c r="W165" s="340" t="n"/>
      <c r="X165" s="340" t="n"/>
      <c r="Y165" s="340" t="n"/>
      <c r="Z165" s="340" t="n"/>
      <c r="AA165" s="340" t="n"/>
      <c r="AB165" s="340" t="n"/>
      <c r="AC165" s="340" t="n"/>
      <c r="AD165" s="340" t="n"/>
      <c r="AE165" s="340" t="n"/>
      <c r="AF165" s="340" t="n"/>
      <c r="AG165" s="340" t="n"/>
      <c r="AH165" s="340" t="n"/>
      <c r="AI165" s="340" t="n"/>
      <c r="AJ165" s="340" t="n"/>
      <c r="AK165" s="340" t="n"/>
    </row>
    <row r="166" ht="16.5" customHeight="1" s="235">
      <c r="B166" s="334" t="n">
        <v>151</v>
      </c>
      <c r="C166" s="327" t="inlineStr">
        <is>
          <t>RAUL   RODRIGUEZ  SANCHEZ</t>
        </is>
      </c>
      <c r="D166" s="328" t="n">
        <v>101839.68</v>
      </c>
      <c r="E166" s="329" t="n">
        <v>9676.323</v>
      </c>
      <c r="F166" s="330" t="n">
        <v>17376.743</v>
      </c>
      <c r="G166" s="331" t="n"/>
      <c r="H166" s="332" t="n">
        <v>74786.614</v>
      </c>
      <c r="I166" s="333" t="inlineStr">
        <is>
          <t>TM</t>
        </is>
      </c>
      <c r="J166" s="340" t="n"/>
      <c r="K166" s="340" t="n"/>
      <c r="L166" s="340" t="n"/>
      <c r="M166" s="340" t="n"/>
      <c r="N166" s="340" t="n"/>
      <c r="O166" s="340" t="n"/>
      <c r="P166" s="340" t="n"/>
      <c r="Q166" s="340" t="n"/>
      <c r="R166" s="340" t="n"/>
      <c r="S166" s="340" t="n"/>
      <c r="T166" s="340" t="n"/>
      <c r="U166" s="340" t="n"/>
      <c r="V166" s="340" t="n"/>
      <c r="W166" s="340" t="n"/>
      <c r="X166" s="340" t="n"/>
      <c r="Y166" s="340" t="n"/>
      <c r="Z166" s="340" t="n"/>
      <c r="AA166" s="340" t="n"/>
      <c r="AB166" s="340" t="n"/>
      <c r="AC166" s="340" t="n"/>
      <c r="AD166" s="340" t="n"/>
      <c r="AE166" s="340" t="n"/>
      <c r="AF166" s="340" t="n"/>
      <c r="AG166" s="340" t="n"/>
      <c r="AH166" s="340" t="n"/>
      <c r="AI166" s="340" t="n"/>
      <c r="AJ166" s="340" t="n"/>
      <c r="AK166" s="340" t="n"/>
    </row>
    <row r="167" ht="16.5" customFormat="1" customHeight="1" s="338">
      <c r="B167" s="326" t="n">
        <v>152</v>
      </c>
      <c r="C167" s="327" t="inlineStr">
        <is>
          <t>FRANK  NIEBLA  BERMUDEZ</t>
        </is>
      </c>
      <c r="D167" s="328" t="n">
        <v>120998.06</v>
      </c>
      <c r="E167" s="329" t="n">
        <v>11646.5995</v>
      </c>
      <c r="F167" s="330" t="n">
        <v>21393.5099</v>
      </c>
      <c r="G167" s="331" t="n"/>
      <c r="H167" s="332" t="n">
        <v>87957.9506</v>
      </c>
      <c r="I167" s="333" t="inlineStr">
        <is>
          <t>TM</t>
        </is>
      </c>
      <c r="J167" s="340" t="n"/>
      <c r="K167" s="340" t="n"/>
      <c r="L167" s="340" t="n"/>
      <c r="M167" s="340" t="n"/>
      <c r="N167" s="340" t="n"/>
      <c r="O167" s="340" t="n"/>
      <c r="P167" s="340" t="n"/>
      <c r="Q167" s="340" t="n"/>
      <c r="R167" s="340" t="n"/>
      <c r="S167" s="340" t="n"/>
      <c r="T167" s="340" t="n"/>
      <c r="U167" s="340" t="n"/>
      <c r="V167" s="340" t="n"/>
      <c r="W167" s="340" t="n"/>
      <c r="X167" s="340" t="n"/>
      <c r="Y167" s="340" t="n"/>
      <c r="Z167" s="340" t="n"/>
      <c r="AA167" s="340" t="n"/>
      <c r="AB167" s="340" t="n"/>
      <c r="AC167" s="340" t="n"/>
      <c r="AD167" s="340" t="n"/>
      <c r="AE167" s="340" t="n"/>
      <c r="AF167" s="340" t="n"/>
      <c r="AG167" s="340" t="n"/>
      <c r="AH167" s="340" t="n"/>
      <c r="AI167" s="340" t="n"/>
      <c r="AJ167" s="340" t="n"/>
      <c r="AK167" s="340" t="n"/>
    </row>
    <row r="168" ht="16.5" customFormat="1" customHeight="1" s="338">
      <c r="B168" s="334" t="n">
        <v>153</v>
      </c>
      <c r="C168" s="327" t="inlineStr">
        <is>
          <t>VLADIMIR   MANSO  GONZÁLEZ</t>
        </is>
      </c>
      <c r="D168" s="328" t="n">
        <v>109792.23</v>
      </c>
      <c r="E168" s="329" t="n">
        <v>10526.0165</v>
      </c>
      <c r="F168" s="330" t="n">
        <v>19152.3439</v>
      </c>
      <c r="G168" s="331" t="n"/>
      <c r="H168" s="332" t="n">
        <v>80113.86960000001</v>
      </c>
      <c r="I168" s="333" t="inlineStr">
        <is>
          <t>TM</t>
        </is>
      </c>
      <c r="J168" s="340" t="n"/>
      <c r="K168" s="340" t="n"/>
      <c r="L168" s="340" t="n"/>
      <c r="M168" s="340" t="n"/>
      <c r="N168" s="340" t="n"/>
      <c r="O168" s="340" t="n"/>
      <c r="P168" s="340" t="n"/>
      <c r="Q168" s="340" t="n"/>
      <c r="R168" s="340" t="n"/>
      <c r="S168" s="340" t="n"/>
      <c r="T168" s="340" t="n"/>
      <c r="U168" s="340" t="n"/>
      <c r="V168" s="340" t="n"/>
      <c r="W168" s="340" t="n"/>
      <c r="X168" s="340" t="n"/>
      <c r="Y168" s="340" t="n"/>
      <c r="Z168" s="340" t="n"/>
      <c r="AA168" s="340" t="n"/>
      <c r="AB168" s="340" t="n"/>
      <c r="AC168" s="340" t="n"/>
      <c r="AD168" s="340" t="n"/>
      <c r="AE168" s="340" t="n"/>
      <c r="AF168" s="340" t="n"/>
      <c r="AG168" s="340" t="n"/>
      <c r="AH168" s="340" t="n"/>
      <c r="AI168" s="340" t="n"/>
      <c r="AJ168" s="340" t="n"/>
      <c r="AK168" s="340" t="n"/>
    </row>
    <row r="169" ht="16.5" customHeight="1" s="235">
      <c r="B169" s="334" t="n">
        <v>154</v>
      </c>
      <c r="C169" s="327" t="inlineStr">
        <is>
          <t>YOSVANY  ECHEVARRÍA  TURIÑO</t>
        </is>
      </c>
      <c r="D169" s="328" t="n">
        <v>91700.91</v>
      </c>
      <c r="E169" s="329" t="n">
        <v>8562.477999999999</v>
      </c>
      <c r="F169" s="330" t="n">
        <v>14996.73</v>
      </c>
      <c r="G169" s="331" t="n"/>
      <c r="H169" s="332" t="n">
        <v>68141.702</v>
      </c>
      <c r="I169" s="333" t="inlineStr">
        <is>
          <t>TM</t>
        </is>
      </c>
      <c r="J169" s="340" t="n"/>
      <c r="K169" s="340" t="n"/>
      <c r="L169" s="340" t="n"/>
      <c r="M169" s="340" t="n"/>
      <c r="N169" s="340" t="n"/>
      <c r="O169" s="340" t="n"/>
      <c r="P169" s="340" t="n"/>
      <c r="Q169" s="340" t="n"/>
      <c r="R169" s="340" t="n"/>
      <c r="S169" s="340" t="n"/>
      <c r="T169" s="340" t="n"/>
      <c r="U169" s="340" t="n"/>
      <c r="V169" s="340" t="n"/>
      <c r="W169" s="340" t="n"/>
      <c r="X169" s="340" t="n"/>
      <c r="Y169" s="340" t="n"/>
      <c r="Z169" s="340" t="n"/>
      <c r="AA169" s="340" t="n"/>
      <c r="AB169" s="340" t="n"/>
      <c r="AC169" s="340" t="n"/>
      <c r="AD169" s="340" t="n"/>
      <c r="AE169" s="340" t="n"/>
      <c r="AF169" s="340" t="n"/>
      <c r="AG169" s="340" t="n"/>
      <c r="AH169" s="340" t="n"/>
      <c r="AI169" s="340" t="n"/>
      <c r="AJ169" s="340" t="n"/>
      <c r="AK169" s="340" t="n"/>
    </row>
    <row r="170" ht="16.5" customHeight="1" s="235">
      <c r="B170" s="334" t="n">
        <v>155</v>
      </c>
      <c r="C170" s="327" t="inlineStr">
        <is>
          <t>LUIS MIGUEL  MOYA  PEREZ</t>
        </is>
      </c>
      <c r="D170" s="328" t="n">
        <v>101376.66</v>
      </c>
      <c r="E170" s="329" t="n">
        <v>9644.323</v>
      </c>
      <c r="F170" s="330" t="n">
        <v>17332.7658</v>
      </c>
      <c r="G170" s="331" t="n"/>
      <c r="H170" s="332" t="n">
        <v>74399.57120000001</v>
      </c>
      <c r="I170" s="333" t="inlineStr">
        <is>
          <t>TM</t>
        </is>
      </c>
      <c r="J170" s="340" t="n"/>
      <c r="K170" s="340" t="n"/>
      <c r="L170" s="340" t="n"/>
      <c r="M170" s="340" t="n"/>
      <c r="N170" s="340" t="n"/>
      <c r="O170" s="340" t="n"/>
      <c r="P170" s="340" t="n"/>
      <c r="Q170" s="340" t="n"/>
      <c r="R170" s="340" t="n"/>
      <c r="S170" s="340" t="n"/>
      <c r="T170" s="340" t="n"/>
      <c r="U170" s="340" t="n"/>
      <c r="V170" s="340" t="n"/>
      <c r="W170" s="340" t="n"/>
      <c r="X170" s="340" t="n"/>
      <c r="Y170" s="340" t="n"/>
      <c r="Z170" s="340" t="n"/>
      <c r="AA170" s="340" t="n"/>
      <c r="AB170" s="340" t="n"/>
      <c r="AC170" s="340" t="n"/>
      <c r="AD170" s="340" t="n"/>
      <c r="AE170" s="340" t="n"/>
      <c r="AF170" s="340" t="n"/>
      <c r="AG170" s="340" t="n"/>
      <c r="AH170" s="340" t="n"/>
      <c r="AI170" s="340" t="n"/>
      <c r="AJ170" s="340" t="n"/>
      <c r="AK170" s="340" t="n"/>
    </row>
    <row r="171" ht="16.5" customHeight="1" s="235">
      <c r="B171" s="334" t="n"/>
      <c r="C171" s="327" t="n"/>
      <c r="D171" s="328" t="n"/>
      <c r="E171" s="329" t="n"/>
      <c r="F171" s="330" t="n"/>
      <c r="G171" s="331" t="n"/>
      <c r="H171" s="336">
        <f>SUM(H158:H170)</f>
        <v/>
      </c>
      <c r="I171" s="333" t="n"/>
      <c r="J171" s="340" t="n"/>
      <c r="K171" s="340" t="n"/>
      <c r="L171" s="340" t="n"/>
      <c r="M171" s="340" t="n"/>
      <c r="N171" s="340" t="n"/>
      <c r="O171" s="340" t="n"/>
      <c r="P171" s="340" t="n"/>
      <c r="Q171" s="340" t="n"/>
      <c r="R171" s="340" t="n"/>
      <c r="S171" s="340" t="n"/>
      <c r="T171" s="340" t="n"/>
      <c r="U171" s="340" t="n"/>
      <c r="V171" s="340" t="n"/>
      <c r="W171" s="340" t="n"/>
      <c r="X171" s="340" t="n"/>
      <c r="Y171" s="340" t="n"/>
      <c r="Z171" s="340" t="n"/>
      <c r="AA171" s="340" t="n"/>
      <c r="AB171" s="340" t="n"/>
      <c r="AC171" s="340" t="n"/>
      <c r="AD171" s="340" t="n"/>
      <c r="AE171" s="340" t="n"/>
      <c r="AF171" s="340" t="n"/>
      <c r="AG171" s="340" t="n"/>
      <c r="AH171" s="340" t="n"/>
      <c r="AI171" s="340" t="n"/>
      <c r="AJ171" s="340" t="n"/>
      <c r="AK171" s="340" t="n"/>
    </row>
    <row r="172" ht="16.5" customHeight="1" s="235">
      <c r="B172" s="334" t="n">
        <v>156</v>
      </c>
      <c r="C172" s="327" t="inlineStr">
        <is>
          <t>ALFONSO  COLINA   HURTADO</t>
        </is>
      </c>
      <c r="D172" s="328" t="n">
        <v>92207.95</v>
      </c>
      <c r="E172" s="329" t="n">
        <v>8686.717500000001</v>
      </c>
      <c r="F172" s="330" t="n">
        <v>15360.5265</v>
      </c>
      <c r="G172" s="331" t="n"/>
      <c r="H172" s="332" t="n">
        <v>68160.70600000001</v>
      </c>
      <c r="I172" s="333" t="inlineStr">
        <is>
          <t>TM</t>
        </is>
      </c>
      <c r="J172" s="340" t="n"/>
      <c r="K172" s="340" t="n"/>
      <c r="L172" s="340" t="n"/>
      <c r="M172" s="340" t="n"/>
      <c r="N172" s="340" t="n"/>
      <c r="O172" s="340" t="n"/>
      <c r="P172" s="340" t="n"/>
      <c r="Q172" s="340" t="n"/>
      <c r="R172" s="340" t="n"/>
      <c r="S172" s="340" t="n"/>
      <c r="T172" s="340" t="n"/>
      <c r="U172" s="340" t="n"/>
      <c r="V172" s="340" t="n"/>
      <c r="W172" s="340" t="n"/>
      <c r="X172" s="340" t="n"/>
      <c r="Y172" s="340" t="n"/>
      <c r="Z172" s="340" t="n"/>
      <c r="AA172" s="340" t="n"/>
      <c r="AB172" s="340" t="n"/>
      <c r="AC172" s="340" t="n"/>
      <c r="AD172" s="340" t="n"/>
      <c r="AE172" s="340" t="n"/>
      <c r="AF172" s="340" t="n"/>
      <c r="AG172" s="340" t="n"/>
      <c r="AH172" s="340" t="n"/>
      <c r="AI172" s="340" t="n"/>
      <c r="AJ172" s="340" t="n"/>
      <c r="AK172" s="340" t="n"/>
    </row>
    <row r="173" ht="16.5" customHeight="1" s="235">
      <c r="B173" s="334" t="n">
        <v>157</v>
      </c>
      <c r="C173" s="327" t="inlineStr">
        <is>
          <t>MAIKEL YUDIANNY   JIMÉNEZ   PÉREZ</t>
        </is>
      </c>
      <c r="D173" s="328" t="n">
        <v>0</v>
      </c>
      <c r="E173" s="329" t="n">
        <v>0</v>
      </c>
      <c r="F173" s="330" t="n">
        <v>0</v>
      </c>
      <c r="G173" s="331" t="n"/>
      <c r="H173" s="332" t="n">
        <v>0</v>
      </c>
      <c r="I173" s="333" t="inlineStr">
        <is>
          <t>TM</t>
        </is>
      </c>
      <c r="J173" s="340" t="n"/>
      <c r="K173" s="340" t="n"/>
      <c r="L173" s="340" t="n"/>
      <c r="M173" s="340" t="n"/>
      <c r="N173" s="340" t="n"/>
      <c r="O173" s="340" t="n"/>
      <c r="P173" s="340" t="n"/>
      <c r="Q173" s="340" t="n"/>
      <c r="R173" s="340" t="n"/>
      <c r="S173" s="340" t="n"/>
      <c r="T173" s="340" t="n"/>
      <c r="U173" s="340" t="n"/>
      <c r="V173" s="340" t="n"/>
      <c r="W173" s="340" t="n"/>
      <c r="X173" s="340" t="n"/>
      <c r="Y173" s="340" t="n"/>
      <c r="Z173" s="340" t="n"/>
      <c r="AA173" s="340" t="n"/>
      <c r="AB173" s="340" t="n"/>
      <c r="AC173" s="340" t="n"/>
      <c r="AD173" s="340" t="n"/>
      <c r="AE173" s="340" t="n"/>
      <c r="AF173" s="340" t="n"/>
      <c r="AG173" s="340" t="n"/>
      <c r="AH173" s="340" t="n"/>
      <c r="AI173" s="340" t="n"/>
      <c r="AJ173" s="340" t="n"/>
      <c r="AK173" s="340" t="n"/>
    </row>
    <row r="174" ht="16.5" customHeight="1" s="235">
      <c r="B174" s="334" t="n">
        <v>158</v>
      </c>
      <c r="C174" s="327" t="inlineStr">
        <is>
          <t>LUIS ORLANDO  MARTIN   MAYONADA</t>
        </is>
      </c>
      <c r="D174" s="328" t="n">
        <v>166710.44</v>
      </c>
      <c r="E174" s="329" t="n">
        <v>16323.851</v>
      </c>
      <c r="F174" s="330" t="n">
        <v>30896.4318</v>
      </c>
      <c r="G174" s="331" t="n"/>
      <c r="H174" s="332" t="n">
        <v>119490.1572</v>
      </c>
      <c r="I174" s="333" t="inlineStr">
        <is>
          <t>TM</t>
        </is>
      </c>
      <c r="J174" s="340" t="n"/>
      <c r="K174" s="340" t="n"/>
      <c r="L174" s="340" t="n"/>
      <c r="M174" s="340" t="n"/>
      <c r="N174" s="340" t="n"/>
      <c r="O174" s="340" t="n"/>
      <c r="P174" s="340" t="n"/>
      <c r="Q174" s="340" t="n"/>
      <c r="R174" s="340" t="n"/>
      <c r="S174" s="340" t="n"/>
      <c r="T174" s="340" t="n"/>
      <c r="U174" s="340" t="n"/>
      <c r="V174" s="340" t="n"/>
      <c r="W174" s="340" t="n"/>
      <c r="X174" s="340" t="n"/>
      <c r="Y174" s="340" t="n"/>
      <c r="Z174" s="340" t="n"/>
      <c r="AA174" s="340" t="n"/>
      <c r="AB174" s="340" t="n"/>
      <c r="AC174" s="340" t="n"/>
      <c r="AD174" s="340" t="n"/>
      <c r="AE174" s="340" t="n"/>
      <c r="AF174" s="340" t="n"/>
      <c r="AG174" s="340" t="n"/>
      <c r="AH174" s="340" t="n"/>
      <c r="AI174" s="340" t="n"/>
      <c r="AJ174" s="340" t="n"/>
      <c r="AK174" s="340" t="n"/>
    </row>
    <row r="175" ht="16.5" customHeight="1" s="235">
      <c r="B175" s="326" t="n">
        <v>159</v>
      </c>
      <c r="C175" s="327" t="inlineStr">
        <is>
          <t>MIRTA  CABRERA  GINORIA</t>
        </is>
      </c>
      <c r="D175" s="328" t="n">
        <v>121494.09</v>
      </c>
      <c r="E175" s="329" t="n">
        <v>11684.194</v>
      </c>
      <c r="F175" s="330" t="n">
        <v>21451.887</v>
      </c>
      <c r="G175" s="331" t="n"/>
      <c r="H175" s="332" t="n">
        <v>88358.00900000001</v>
      </c>
      <c r="I175" s="333" t="inlineStr">
        <is>
          <t>TM</t>
        </is>
      </c>
      <c r="J175" s="340" t="n"/>
      <c r="K175" s="340" t="n"/>
      <c r="L175" s="340" t="n"/>
      <c r="M175" s="340" t="n"/>
      <c r="N175" s="340" t="n"/>
      <c r="O175" s="340" t="n"/>
      <c r="P175" s="340" t="n"/>
      <c r="Q175" s="340" t="n"/>
      <c r="R175" s="340" t="n"/>
      <c r="S175" s="340" t="n"/>
      <c r="T175" s="340" t="n"/>
      <c r="U175" s="340" t="n"/>
      <c r="V175" s="340" t="n"/>
      <c r="W175" s="340" t="n"/>
      <c r="X175" s="340" t="n"/>
      <c r="Y175" s="340" t="n"/>
      <c r="Z175" s="340" t="n"/>
      <c r="AA175" s="340" t="n"/>
      <c r="AB175" s="340" t="n"/>
      <c r="AC175" s="340" t="n"/>
      <c r="AD175" s="340" t="n"/>
      <c r="AE175" s="340" t="n"/>
      <c r="AF175" s="340" t="n"/>
      <c r="AG175" s="340" t="n"/>
      <c r="AH175" s="340" t="n"/>
      <c r="AI175" s="340" t="n"/>
      <c r="AJ175" s="340" t="n"/>
      <c r="AK175" s="340" t="n"/>
    </row>
    <row r="176" ht="16.5" customHeight="1" s="235">
      <c r="B176" s="334" t="n">
        <v>160</v>
      </c>
      <c r="C176" s="327" t="inlineStr">
        <is>
          <t>ROLANDO  GÓMEZ   SERRANO</t>
        </is>
      </c>
      <c r="D176" s="328" t="n">
        <v>109308.92</v>
      </c>
      <c r="E176" s="329" t="n">
        <v>10454.6595</v>
      </c>
      <c r="F176" s="330" t="n">
        <v>18977.3935</v>
      </c>
      <c r="G176" s="331" t="n"/>
      <c r="H176" s="332" t="n">
        <v>79876.867</v>
      </c>
      <c r="I176" s="333" t="inlineStr">
        <is>
          <t>TM</t>
        </is>
      </c>
      <c r="J176" s="340" t="n"/>
      <c r="K176" s="340" t="n"/>
      <c r="L176" s="340" t="n"/>
      <c r="M176" s="340" t="n"/>
      <c r="N176" s="340" t="n"/>
      <c r="O176" s="340" t="n"/>
      <c r="P176" s="340" t="n"/>
      <c r="Q176" s="340" t="n"/>
      <c r="R176" s="340" t="n"/>
      <c r="S176" s="340" t="n"/>
      <c r="T176" s="340" t="n"/>
      <c r="U176" s="340" t="n"/>
      <c r="V176" s="340" t="n"/>
      <c r="W176" s="340" t="n"/>
      <c r="X176" s="340" t="n"/>
      <c r="Y176" s="340" t="n"/>
      <c r="Z176" s="340" t="n"/>
      <c r="AA176" s="340" t="n"/>
      <c r="AB176" s="340" t="n"/>
      <c r="AC176" s="340" t="n"/>
      <c r="AD176" s="340" t="n"/>
      <c r="AE176" s="340" t="n"/>
      <c r="AF176" s="340" t="n"/>
      <c r="AG176" s="340" t="n"/>
      <c r="AH176" s="340" t="n"/>
      <c r="AI176" s="340" t="n"/>
      <c r="AJ176" s="340" t="n"/>
      <c r="AK176" s="340" t="n"/>
    </row>
    <row r="177" ht="16.5" customHeight="1" s="235">
      <c r="B177" s="334" t="n">
        <v>161</v>
      </c>
      <c r="C177" s="327" t="inlineStr">
        <is>
          <t>LUIS ANGEL  YERA  PEREZ</t>
        </is>
      </c>
      <c r="D177" s="328" t="n">
        <v>44872.85</v>
      </c>
      <c r="E177" s="329" t="n">
        <v>3737.285</v>
      </c>
      <c r="F177" s="330" t="n">
        <v>5061.57</v>
      </c>
      <c r="G177" s="331" t="n"/>
      <c r="H177" s="332" t="n">
        <v>36073.995</v>
      </c>
      <c r="I177" s="333" t="inlineStr">
        <is>
          <t>TM</t>
        </is>
      </c>
      <c r="J177" s="340" t="n"/>
      <c r="K177" s="340" t="n"/>
      <c r="L177" s="340" t="n"/>
      <c r="M177" s="340" t="n"/>
      <c r="N177" s="340" t="n"/>
      <c r="O177" s="340" t="n"/>
      <c r="P177" s="340" t="n"/>
      <c r="Q177" s="340" t="n"/>
      <c r="R177" s="340" t="n"/>
      <c r="S177" s="340" t="n"/>
      <c r="T177" s="340" t="n"/>
      <c r="U177" s="340" t="n"/>
      <c r="V177" s="340" t="n"/>
      <c r="W177" s="340" t="n"/>
      <c r="X177" s="340" t="n"/>
      <c r="Y177" s="340" t="n"/>
      <c r="Z177" s="340" t="n"/>
      <c r="AA177" s="340" t="n"/>
      <c r="AB177" s="340" t="n"/>
      <c r="AC177" s="340" t="n"/>
      <c r="AD177" s="340" t="n"/>
      <c r="AE177" s="340" t="n"/>
      <c r="AF177" s="340" t="n"/>
      <c r="AG177" s="340" t="n"/>
      <c r="AH177" s="340" t="n"/>
      <c r="AI177" s="340" t="n"/>
      <c r="AJ177" s="340" t="n"/>
      <c r="AK177" s="340" t="n"/>
    </row>
    <row r="178" ht="16.5" customHeight="1" s="235">
      <c r="B178" s="334" t="n">
        <v>162</v>
      </c>
      <c r="C178" s="327" t="inlineStr">
        <is>
          <t>ADEL   FERNANDEZ  GONZALEZ</t>
        </is>
      </c>
      <c r="D178" s="328" t="n">
        <v>96571.24000000001</v>
      </c>
      <c r="E178" s="329" t="n">
        <v>9243.989</v>
      </c>
      <c r="F178" s="330" t="n">
        <v>16644.389</v>
      </c>
      <c r="G178" s="331" t="n"/>
      <c r="H178" s="332" t="n">
        <v>70682.86199999999</v>
      </c>
      <c r="I178" s="333" t="inlineStr">
        <is>
          <t>TM</t>
        </is>
      </c>
      <c r="J178" s="340" t="n"/>
      <c r="K178" s="340" t="n"/>
      <c r="L178" s="340" t="n"/>
      <c r="M178" s="340" t="n"/>
      <c r="N178" s="340" t="n"/>
      <c r="O178" s="340" t="n"/>
      <c r="P178" s="340" t="n"/>
      <c r="Q178" s="340" t="n"/>
      <c r="R178" s="340" t="n"/>
      <c r="S178" s="340" t="n"/>
      <c r="T178" s="340" t="n"/>
      <c r="U178" s="340" t="n"/>
      <c r="V178" s="340" t="n"/>
      <c r="W178" s="340" t="n"/>
      <c r="X178" s="340" t="n"/>
      <c r="Y178" s="340" t="n"/>
      <c r="Z178" s="340" t="n"/>
      <c r="AA178" s="340" t="n"/>
      <c r="AB178" s="340" t="n"/>
      <c r="AC178" s="340" t="n"/>
      <c r="AD178" s="340" t="n"/>
      <c r="AE178" s="340" t="n"/>
      <c r="AF178" s="340" t="n"/>
      <c r="AG178" s="340" t="n"/>
      <c r="AH178" s="340" t="n"/>
      <c r="AI178" s="340" t="n"/>
      <c r="AJ178" s="340" t="n"/>
      <c r="AK178" s="340" t="n"/>
    </row>
    <row r="179" ht="16.5" customHeight="1" s="235">
      <c r="B179" s="334" t="n">
        <v>163</v>
      </c>
      <c r="C179" s="327" t="inlineStr">
        <is>
          <t>JESUS RAFAEL   DELGADO  GESSA</t>
        </is>
      </c>
      <c r="D179" s="328" t="n">
        <v>107181.73</v>
      </c>
      <c r="E179" s="329" t="n">
        <v>10207.7195</v>
      </c>
      <c r="F179" s="330" t="n">
        <v>18435.6041</v>
      </c>
      <c r="G179" s="331" t="n"/>
      <c r="H179" s="332" t="n">
        <v>78538.40640000001</v>
      </c>
      <c r="I179" s="333" t="inlineStr">
        <is>
          <t>TM</t>
        </is>
      </c>
      <c r="J179" s="340" t="n"/>
      <c r="K179" s="340" t="n"/>
      <c r="L179" s="340" t="n"/>
      <c r="M179" s="340" t="n"/>
      <c r="N179" s="340" t="n"/>
      <c r="O179" s="340" t="n"/>
      <c r="P179" s="340" t="n"/>
      <c r="Q179" s="340" t="n"/>
      <c r="R179" s="340" t="n"/>
      <c r="S179" s="340" t="n"/>
      <c r="T179" s="340" t="n"/>
      <c r="U179" s="340" t="n"/>
      <c r="V179" s="340" t="n"/>
      <c r="W179" s="340" t="n"/>
      <c r="X179" s="340" t="n"/>
      <c r="Y179" s="340" t="n"/>
      <c r="Z179" s="340" t="n"/>
      <c r="AA179" s="340" t="n"/>
      <c r="AB179" s="340" t="n"/>
      <c r="AC179" s="340" t="n"/>
      <c r="AD179" s="340" t="n"/>
      <c r="AE179" s="340" t="n"/>
      <c r="AF179" s="340" t="n"/>
      <c r="AG179" s="340" t="n"/>
      <c r="AH179" s="340" t="n"/>
      <c r="AI179" s="340" t="n"/>
      <c r="AJ179" s="340" t="n"/>
      <c r="AK179" s="340" t="n"/>
    </row>
    <row r="180" ht="16.5" customHeight="1" s="235">
      <c r="B180" s="334" t="n"/>
      <c r="C180" s="327" t="n"/>
      <c r="D180" s="328" t="n"/>
      <c r="E180" s="329" t="n"/>
      <c r="F180" s="330" t="n"/>
      <c r="G180" s="331" t="n"/>
      <c r="H180" s="336">
        <f>SUM(H172:H179)</f>
        <v/>
      </c>
      <c r="I180" s="333" t="n"/>
      <c r="J180" s="340" t="n"/>
      <c r="K180" s="340" t="n"/>
      <c r="L180" s="340" t="n"/>
      <c r="M180" s="340" t="n"/>
      <c r="N180" s="340" t="n"/>
      <c r="O180" s="340" t="n"/>
      <c r="P180" s="340" t="n"/>
      <c r="Q180" s="340" t="n"/>
      <c r="R180" s="340" t="n"/>
      <c r="S180" s="340" t="n"/>
      <c r="T180" s="340" t="n"/>
      <c r="U180" s="340" t="n"/>
      <c r="V180" s="340" t="n"/>
      <c r="W180" s="340" t="n"/>
      <c r="X180" s="340" t="n"/>
      <c r="Y180" s="340" t="n"/>
      <c r="Z180" s="340" t="n"/>
      <c r="AA180" s="340" t="n"/>
      <c r="AB180" s="340" t="n"/>
      <c r="AC180" s="340" t="n"/>
      <c r="AD180" s="340" t="n"/>
      <c r="AE180" s="340" t="n"/>
      <c r="AF180" s="340" t="n"/>
      <c r="AG180" s="340" t="n"/>
      <c r="AH180" s="340" t="n"/>
      <c r="AI180" s="340" t="n"/>
      <c r="AJ180" s="340" t="n"/>
      <c r="AK180" s="340" t="n"/>
    </row>
    <row r="181" ht="16.5" customHeight="1" s="235">
      <c r="B181" s="334" t="n">
        <v>164</v>
      </c>
      <c r="C181" s="327" t="inlineStr">
        <is>
          <t>CLAUDIA  LINARES   SOSA</t>
        </is>
      </c>
      <c r="D181" s="328" t="n">
        <v>172656.72</v>
      </c>
      <c r="E181" s="329" t="n">
        <v>16937.8915</v>
      </c>
      <c r="F181" s="330" t="n">
        <v>32151.6903</v>
      </c>
      <c r="G181" s="331" t="n"/>
      <c r="H181" s="332" t="n">
        <v>123567.1382</v>
      </c>
      <c r="I181" s="333" t="inlineStr">
        <is>
          <t>TM</t>
        </is>
      </c>
      <c r="J181" s="340" t="n"/>
      <c r="K181" s="340" t="n"/>
      <c r="L181" s="340" t="n"/>
      <c r="M181" s="340" t="n"/>
      <c r="N181" s="340" t="n"/>
      <c r="O181" s="340" t="n"/>
      <c r="P181" s="340" t="n"/>
      <c r="Q181" s="340" t="n"/>
      <c r="R181" s="340" t="n"/>
      <c r="S181" s="340" t="n"/>
      <c r="T181" s="340" t="n"/>
      <c r="U181" s="340" t="n"/>
      <c r="V181" s="340" t="n"/>
      <c r="W181" s="340" t="n"/>
      <c r="X181" s="340" t="n"/>
      <c r="Y181" s="340" t="n"/>
      <c r="Z181" s="340" t="n"/>
      <c r="AA181" s="340" t="n"/>
      <c r="AB181" s="340" t="n"/>
      <c r="AC181" s="340" t="n"/>
      <c r="AD181" s="340" t="n"/>
      <c r="AE181" s="340" t="n"/>
      <c r="AF181" s="340" t="n"/>
      <c r="AG181" s="340" t="n"/>
      <c r="AH181" s="340" t="n"/>
      <c r="AI181" s="340" t="n"/>
      <c r="AJ181" s="340" t="n"/>
      <c r="AK181" s="340" t="n"/>
    </row>
    <row r="182" ht="16.5" customHeight="1" s="235">
      <c r="B182" s="334" t="n">
        <v>165</v>
      </c>
      <c r="C182" s="327" t="inlineStr">
        <is>
          <t>EDGAR  SÁNCHEZ   OLIVA</t>
        </is>
      </c>
      <c r="D182" s="328" t="n">
        <v>138443.64</v>
      </c>
      <c r="E182" s="329" t="n">
        <v>13429.2275</v>
      </c>
      <c r="F182" s="330" t="n">
        <v>25012.0639</v>
      </c>
      <c r="G182" s="331" t="n"/>
      <c r="H182" s="332" t="n">
        <v>100002.3486</v>
      </c>
      <c r="I182" s="333" t="inlineStr">
        <is>
          <t>TM</t>
        </is>
      </c>
      <c r="J182" s="340" t="n"/>
      <c r="K182" s="340" t="n"/>
      <c r="L182" s="340" t="n"/>
      <c r="M182" s="340" t="n"/>
      <c r="N182" s="340" t="n"/>
      <c r="O182" s="340" t="n"/>
      <c r="P182" s="340" t="n"/>
      <c r="Q182" s="340" t="n"/>
      <c r="R182" s="340" t="n"/>
      <c r="S182" s="340" t="n"/>
      <c r="T182" s="340" t="n"/>
      <c r="U182" s="340" t="n"/>
      <c r="V182" s="340" t="n"/>
      <c r="W182" s="340" t="n"/>
      <c r="X182" s="340" t="n"/>
      <c r="Y182" s="340" t="n"/>
      <c r="Z182" s="340" t="n"/>
      <c r="AA182" s="340" t="n"/>
      <c r="AB182" s="340" t="n"/>
      <c r="AC182" s="340" t="n"/>
      <c r="AD182" s="340" t="n"/>
      <c r="AE182" s="340" t="n"/>
      <c r="AF182" s="340" t="n"/>
      <c r="AG182" s="340" t="n"/>
      <c r="AH182" s="340" t="n"/>
      <c r="AI182" s="340" t="n"/>
      <c r="AJ182" s="340" t="n"/>
      <c r="AK182" s="340" t="n"/>
    </row>
    <row r="183" ht="16.5" customHeight="1" s="235">
      <c r="B183" s="326" t="n">
        <v>166</v>
      </c>
      <c r="C183" s="327" t="inlineStr">
        <is>
          <t>JANETT ADRIANA  VÁZQUEZ   FANEGO</t>
        </is>
      </c>
      <c r="D183" s="328" t="n">
        <v>137291.66</v>
      </c>
      <c r="E183" s="329" t="n">
        <v>13314.0295</v>
      </c>
      <c r="F183" s="330" t="n">
        <v>24781.6679</v>
      </c>
      <c r="G183" s="331" t="n"/>
      <c r="H183" s="332" t="n">
        <v>99195.9626</v>
      </c>
      <c r="I183" s="333" t="inlineStr">
        <is>
          <t>TM</t>
        </is>
      </c>
      <c r="J183" s="340" t="n"/>
      <c r="K183" s="340" t="n"/>
      <c r="L183" s="340" t="n"/>
      <c r="M183" s="340" t="n"/>
      <c r="N183" s="340" t="n"/>
      <c r="O183" s="340" t="n"/>
      <c r="P183" s="340" t="n"/>
      <c r="Q183" s="340" t="n"/>
      <c r="R183" s="340" t="n"/>
      <c r="S183" s="340" t="n"/>
      <c r="T183" s="340" t="n"/>
      <c r="U183" s="340" t="n"/>
      <c r="V183" s="340" t="n"/>
      <c r="W183" s="340" t="n"/>
      <c r="X183" s="340" t="n"/>
      <c r="Y183" s="340" t="n"/>
      <c r="Z183" s="340" t="n"/>
      <c r="AA183" s="340" t="n"/>
      <c r="AB183" s="340" t="n"/>
      <c r="AC183" s="340" t="n"/>
      <c r="AD183" s="340" t="n"/>
      <c r="AE183" s="340" t="n"/>
      <c r="AF183" s="340" t="n"/>
      <c r="AG183" s="340" t="n"/>
      <c r="AH183" s="340" t="n"/>
      <c r="AI183" s="340" t="n"/>
      <c r="AJ183" s="340" t="n"/>
      <c r="AK183" s="340" t="n"/>
    </row>
    <row r="184" ht="16.5" customHeight="1" s="235">
      <c r="B184" s="334" t="n">
        <v>167</v>
      </c>
      <c r="C184" s="327" t="inlineStr">
        <is>
          <t>JESSICA DE LAS MERCEDES  DEL PESO  ZAMBRANO</t>
        </is>
      </c>
      <c r="D184" s="328" t="n">
        <v>30070.3</v>
      </c>
      <c r="E184" s="329" t="n">
        <v>2257.03</v>
      </c>
      <c r="F184" s="330" t="n">
        <v>2101.06</v>
      </c>
      <c r="G184" s="331" t="n"/>
      <c r="H184" s="332" t="n">
        <v>25712.21</v>
      </c>
      <c r="I184" s="333" t="inlineStr">
        <is>
          <t>TM</t>
        </is>
      </c>
      <c r="J184" s="340" t="n"/>
      <c r="K184" s="340" t="n"/>
      <c r="L184" s="340" t="n"/>
      <c r="M184" s="340" t="n"/>
      <c r="N184" s="340" t="n"/>
      <c r="O184" s="340" t="n"/>
      <c r="P184" s="340" t="n"/>
      <c r="Q184" s="340" t="n"/>
      <c r="R184" s="340" t="n"/>
      <c r="S184" s="340" t="n"/>
      <c r="T184" s="340" t="n"/>
      <c r="U184" s="340" t="n"/>
      <c r="V184" s="340" t="n"/>
      <c r="W184" s="340" t="n"/>
      <c r="X184" s="340" t="n"/>
      <c r="Y184" s="340" t="n"/>
      <c r="Z184" s="340" t="n"/>
      <c r="AA184" s="340" t="n"/>
      <c r="AB184" s="340" t="n"/>
      <c r="AC184" s="340" t="n"/>
      <c r="AD184" s="340" t="n"/>
      <c r="AE184" s="340" t="n"/>
      <c r="AF184" s="340" t="n"/>
      <c r="AG184" s="340" t="n"/>
      <c r="AH184" s="340" t="n"/>
      <c r="AI184" s="340" t="n"/>
      <c r="AJ184" s="340" t="n"/>
      <c r="AK184" s="340" t="n"/>
    </row>
    <row r="185" ht="16.5" customHeight="1" s="235">
      <c r="B185" s="334" t="n">
        <v>168</v>
      </c>
      <c r="C185" s="335" t="inlineStr">
        <is>
          <t>PILAR MARIELA  RODRIGUEZ  REYES</t>
        </is>
      </c>
      <c r="D185" s="328" t="n">
        <v>14550.82</v>
      </c>
      <c r="E185" s="329" t="n">
        <v>815.4965</v>
      </c>
      <c r="F185" s="330" t="n">
        <v>593.93325</v>
      </c>
      <c r="G185" s="331" t="n"/>
      <c r="H185" s="332" t="n">
        <v>13141.39025</v>
      </c>
      <c r="I185" s="333" t="inlineStr">
        <is>
          <t>TM</t>
        </is>
      </c>
      <c r="J185" s="340" t="n"/>
      <c r="K185" s="340" t="n"/>
      <c r="L185" s="340" t="n"/>
      <c r="M185" s="340" t="n"/>
      <c r="N185" s="340" t="n"/>
      <c r="O185" s="340" t="n"/>
      <c r="P185" s="340" t="n"/>
      <c r="Q185" s="340" t="n"/>
      <c r="R185" s="340" t="n"/>
      <c r="S185" s="340" t="n"/>
      <c r="T185" s="340" t="n"/>
      <c r="U185" s="340" t="n"/>
      <c r="V185" s="340" t="n"/>
      <c r="W185" s="340" t="n"/>
      <c r="X185" s="340" t="n"/>
      <c r="Y185" s="340" t="n"/>
      <c r="Z185" s="340" t="n"/>
      <c r="AA185" s="340" t="n"/>
      <c r="AB185" s="340" t="n"/>
      <c r="AC185" s="340" t="n"/>
      <c r="AD185" s="340" t="n"/>
      <c r="AE185" s="340" t="n"/>
      <c r="AF185" s="340" t="n"/>
      <c r="AG185" s="340" t="n"/>
      <c r="AH185" s="340" t="n"/>
      <c r="AI185" s="340" t="n"/>
      <c r="AJ185" s="340" t="n"/>
      <c r="AK185" s="340" t="n"/>
    </row>
    <row r="186" ht="16.5" customHeight="1" s="235">
      <c r="B186" s="326" t="n">
        <v>169</v>
      </c>
      <c r="C186" s="327" t="inlineStr">
        <is>
          <t>ADRIANA  VALERA  CORREA</t>
        </is>
      </c>
      <c r="D186" s="328" t="n">
        <v>154842.14</v>
      </c>
      <c r="E186" s="329" t="n">
        <v>15117.6085</v>
      </c>
      <c r="F186" s="330" t="n">
        <v>28456.7693</v>
      </c>
      <c r="G186" s="331" t="n"/>
      <c r="H186" s="332" t="n">
        <v>111267.7622</v>
      </c>
      <c r="I186" s="333" t="inlineStr">
        <is>
          <t>TM</t>
        </is>
      </c>
      <c r="J186" s="340" t="n"/>
      <c r="K186" s="340" t="n"/>
      <c r="L186" s="340" t="n"/>
      <c r="M186" s="340" t="n"/>
      <c r="N186" s="340" t="n"/>
      <c r="O186" s="340" t="n"/>
      <c r="P186" s="340" t="n"/>
      <c r="Q186" s="340" t="n"/>
      <c r="R186" s="340" t="n"/>
      <c r="S186" s="340" t="n"/>
      <c r="T186" s="340" t="n"/>
      <c r="U186" s="340" t="n"/>
      <c r="V186" s="340" t="n"/>
      <c r="W186" s="340" t="n"/>
      <c r="X186" s="340" t="n"/>
      <c r="Y186" s="340" t="n"/>
      <c r="Z186" s="340" t="n"/>
      <c r="AA186" s="340" t="n"/>
      <c r="AB186" s="340" t="n"/>
      <c r="AC186" s="340" t="n"/>
      <c r="AD186" s="340" t="n"/>
      <c r="AE186" s="340" t="n"/>
      <c r="AF186" s="340" t="n"/>
      <c r="AG186" s="340" t="n"/>
      <c r="AH186" s="340" t="n"/>
      <c r="AI186" s="340" t="n"/>
      <c r="AJ186" s="340" t="n"/>
      <c r="AK186" s="340" t="n"/>
    </row>
    <row r="187" ht="16.5" customHeight="1" s="235">
      <c r="B187" s="326" t="n"/>
      <c r="C187" s="327" t="n"/>
      <c r="D187" s="328" t="n"/>
      <c r="E187" s="329" t="n"/>
      <c r="F187" s="330" t="n"/>
      <c r="G187" s="331" t="n"/>
      <c r="H187" s="336">
        <f>SUM(H181:H186)</f>
        <v/>
      </c>
      <c r="I187" s="333" t="n"/>
      <c r="J187" s="340" t="n"/>
      <c r="K187" s="340" t="n"/>
      <c r="L187" s="340" t="n"/>
      <c r="M187" s="340" t="n"/>
      <c r="N187" s="340" t="n"/>
      <c r="O187" s="340" t="n"/>
      <c r="P187" s="340" t="n"/>
      <c r="Q187" s="340" t="n"/>
      <c r="R187" s="340" t="n"/>
      <c r="S187" s="340" t="n"/>
      <c r="T187" s="340" t="n"/>
      <c r="U187" s="340" t="n"/>
      <c r="V187" s="340" t="n"/>
      <c r="W187" s="340" t="n"/>
      <c r="X187" s="340" t="n"/>
      <c r="Y187" s="340" t="n"/>
      <c r="Z187" s="340" t="n"/>
      <c r="AA187" s="340" t="n"/>
      <c r="AB187" s="340" t="n"/>
      <c r="AC187" s="340" t="n"/>
      <c r="AD187" s="340" t="n"/>
      <c r="AE187" s="340" t="n"/>
      <c r="AF187" s="340" t="n"/>
      <c r="AG187" s="340" t="n"/>
      <c r="AH187" s="340" t="n"/>
      <c r="AI187" s="340" t="n"/>
      <c r="AJ187" s="340" t="n"/>
      <c r="AK187" s="340" t="n"/>
    </row>
    <row r="188" ht="16.5" customFormat="1" customHeight="1" s="337">
      <c r="B188" s="334" t="n">
        <v>170</v>
      </c>
      <c r="C188" s="327" t="inlineStr">
        <is>
          <t>JUAN CARLOS  ABDALA   GARCÍA</t>
        </is>
      </c>
      <c r="D188" s="328" t="n">
        <v>105786.41</v>
      </c>
      <c r="E188" s="329" t="n">
        <v>10074.811</v>
      </c>
      <c r="F188" s="330" t="n">
        <v>18179.06</v>
      </c>
      <c r="G188" s="331" t="n"/>
      <c r="H188" s="332" t="n">
        <v>77532.539</v>
      </c>
      <c r="I188" s="333" t="inlineStr">
        <is>
          <t>TM</t>
        </is>
      </c>
      <c r="J188" s="340" t="n"/>
      <c r="K188" s="340" t="n"/>
      <c r="L188" s="340" t="n"/>
      <c r="M188" s="340" t="n"/>
      <c r="N188" s="340" t="n"/>
      <c r="O188" s="340" t="n"/>
      <c r="P188" s="340" t="n"/>
      <c r="Q188" s="340" t="n"/>
      <c r="R188" s="340" t="n"/>
      <c r="S188" s="340" t="n"/>
      <c r="T188" s="340" t="n"/>
      <c r="U188" s="340" t="n"/>
      <c r="V188" s="340" t="n"/>
      <c r="W188" s="340" t="n"/>
      <c r="X188" s="340" t="n"/>
      <c r="Y188" s="340" t="n"/>
      <c r="Z188" s="340" t="n"/>
      <c r="AA188" s="340" t="n"/>
      <c r="AB188" s="340" t="n"/>
      <c r="AC188" s="340" t="n"/>
      <c r="AD188" s="340" t="n"/>
      <c r="AE188" s="340" t="n"/>
      <c r="AF188" s="340" t="n"/>
      <c r="AG188" s="340" t="n"/>
      <c r="AH188" s="340" t="n"/>
      <c r="AI188" s="340" t="n"/>
      <c r="AJ188" s="340" t="n"/>
      <c r="AK188" s="340" t="n"/>
    </row>
    <row r="189" ht="16.5" customHeight="1" s="235">
      <c r="B189" s="334" t="n">
        <v>171</v>
      </c>
      <c r="C189" s="327" t="inlineStr">
        <is>
          <t>ABUNDIO  MOYA   PÉREZ</t>
        </is>
      </c>
      <c r="D189" s="328" t="n">
        <v>123151.8</v>
      </c>
      <c r="E189" s="329" t="n">
        <v>11849.965</v>
      </c>
      <c r="F189" s="330" t="n">
        <v>21783.429</v>
      </c>
      <c r="G189" s="331" t="n"/>
      <c r="H189" s="332" t="n">
        <v>89518.406</v>
      </c>
      <c r="I189" s="333" t="inlineStr">
        <is>
          <t>TM</t>
        </is>
      </c>
      <c r="J189" s="340" t="n"/>
      <c r="K189" s="340" t="n"/>
      <c r="L189" s="340" t="n"/>
      <c r="M189" s="340" t="n"/>
      <c r="N189" s="340" t="n"/>
      <c r="O189" s="340" t="n"/>
      <c r="P189" s="340" t="n"/>
      <c r="Q189" s="340" t="n"/>
      <c r="R189" s="340" t="n"/>
      <c r="S189" s="340" t="n"/>
      <c r="T189" s="340" t="n"/>
      <c r="U189" s="340" t="n"/>
      <c r="V189" s="340" t="n"/>
      <c r="W189" s="340" t="n"/>
      <c r="X189" s="340" t="n"/>
      <c r="Y189" s="340" t="n"/>
      <c r="Z189" s="340" t="n"/>
      <c r="AA189" s="340" t="n"/>
      <c r="AB189" s="340" t="n"/>
      <c r="AC189" s="340" t="n"/>
      <c r="AD189" s="340" t="n"/>
      <c r="AE189" s="340" t="n"/>
      <c r="AF189" s="340" t="n"/>
      <c r="AG189" s="340" t="n"/>
      <c r="AH189" s="340" t="n"/>
      <c r="AI189" s="340" t="n"/>
      <c r="AJ189" s="340" t="n"/>
      <c r="AK189" s="340" t="n"/>
    </row>
    <row r="190" ht="16.5" customHeight="1" s="235">
      <c r="B190" s="334" t="n">
        <v>172</v>
      </c>
      <c r="C190" s="327" t="inlineStr">
        <is>
          <t>MARTINIANO  HERNÁNDEZ   BARCELÓ</t>
        </is>
      </c>
      <c r="D190" s="328" t="n">
        <v>0</v>
      </c>
      <c r="E190" s="329" t="n">
        <v>0</v>
      </c>
      <c r="F190" s="330" t="n">
        <v>0</v>
      </c>
      <c r="G190" s="331" t="n"/>
      <c r="H190" s="332" t="n">
        <v>0</v>
      </c>
      <c r="I190" s="333" t="inlineStr">
        <is>
          <t>TM</t>
        </is>
      </c>
      <c r="J190" s="340" t="n"/>
      <c r="K190" s="340" t="n"/>
      <c r="L190" s="340" t="n"/>
      <c r="M190" s="340" t="n"/>
      <c r="N190" s="340" t="n"/>
      <c r="O190" s="340" t="n"/>
      <c r="P190" s="340" t="n"/>
      <c r="Q190" s="340" t="n"/>
      <c r="R190" s="340" t="n"/>
      <c r="S190" s="340" t="n"/>
      <c r="T190" s="340" t="n"/>
      <c r="U190" s="340" t="n"/>
      <c r="V190" s="340" t="n"/>
      <c r="W190" s="340" t="n"/>
      <c r="X190" s="340" t="n"/>
      <c r="Y190" s="340" t="n"/>
      <c r="Z190" s="340" t="n"/>
      <c r="AA190" s="340" t="n"/>
      <c r="AB190" s="340" t="n"/>
      <c r="AC190" s="340" t="n"/>
      <c r="AD190" s="340" t="n"/>
      <c r="AE190" s="340" t="n"/>
      <c r="AF190" s="340" t="n"/>
      <c r="AG190" s="340" t="n"/>
      <c r="AH190" s="340" t="n"/>
      <c r="AI190" s="340" t="n"/>
      <c r="AJ190" s="340" t="n"/>
      <c r="AK190" s="340" t="n"/>
    </row>
    <row r="191" ht="16.5" customHeight="1" s="235">
      <c r="B191" s="334" t="n">
        <v>173</v>
      </c>
      <c r="C191" s="327" t="inlineStr">
        <is>
          <t>GEORLANDY   VENEGA  SANTOS</t>
        </is>
      </c>
      <c r="D191" s="328" t="n">
        <v>105786.41</v>
      </c>
      <c r="E191" s="329" t="n">
        <v>10074.811</v>
      </c>
      <c r="F191" s="330" t="n">
        <v>18179.06</v>
      </c>
      <c r="G191" s="331" t="n"/>
      <c r="H191" s="332" t="n">
        <v>77532.539</v>
      </c>
      <c r="I191" s="333" t="inlineStr">
        <is>
          <t>TM</t>
        </is>
      </c>
      <c r="J191" s="340" t="n"/>
      <c r="K191" s="340" t="n"/>
      <c r="L191" s="340" t="n"/>
      <c r="M191" s="340" t="n"/>
      <c r="N191" s="340" t="n"/>
      <c r="O191" s="340" t="n"/>
      <c r="P191" s="340" t="n"/>
      <c r="Q191" s="340" t="n"/>
      <c r="R191" s="340" t="n"/>
      <c r="S191" s="340" t="n"/>
      <c r="T191" s="340" t="n"/>
      <c r="U191" s="340" t="n"/>
      <c r="V191" s="340" t="n"/>
      <c r="W191" s="340" t="n"/>
      <c r="X191" s="340" t="n"/>
      <c r="Y191" s="340" t="n"/>
      <c r="Z191" s="340" t="n"/>
      <c r="AA191" s="340" t="n"/>
      <c r="AB191" s="340" t="n"/>
      <c r="AC191" s="340" t="n"/>
      <c r="AD191" s="340" t="n"/>
      <c r="AE191" s="340" t="n"/>
      <c r="AF191" s="340" t="n"/>
      <c r="AG191" s="340" t="n"/>
      <c r="AH191" s="340" t="n"/>
      <c r="AI191" s="340" t="n"/>
      <c r="AJ191" s="340" t="n"/>
      <c r="AK191" s="340" t="n"/>
    </row>
    <row r="192" ht="16.5" customHeight="1" s="235">
      <c r="B192" s="334" t="n">
        <v>174</v>
      </c>
      <c r="C192" s="327" t="inlineStr">
        <is>
          <t>INELDO IDEL  ESPINOSA  GARCIA</t>
        </is>
      </c>
      <c r="D192" s="328" t="n">
        <v>95315.41</v>
      </c>
      <c r="E192" s="329" t="n">
        <v>9021.0435</v>
      </c>
      <c r="F192" s="330" t="n">
        <v>16062.1905</v>
      </c>
      <c r="G192" s="331" t="n"/>
      <c r="H192" s="332" t="n">
        <v>70232.17600000001</v>
      </c>
      <c r="I192" s="333" t="inlineStr">
        <is>
          <t>TM</t>
        </is>
      </c>
      <c r="J192" s="340" t="n"/>
      <c r="K192" s="340" t="n"/>
      <c r="L192" s="340" t="n"/>
      <c r="M192" s="340" t="n"/>
      <c r="N192" s="340" t="n"/>
      <c r="O192" s="340" t="n"/>
      <c r="P192" s="340" t="n"/>
      <c r="Q192" s="340" t="n"/>
      <c r="R192" s="340" t="n"/>
      <c r="S192" s="340" t="n"/>
      <c r="T192" s="340" t="n"/>
      <c r="U192" s="340" t="n"/>
      <c r="V192" s="340" t="n"/>
      <c r="W192" s="340" t="n"/>
      <c r="X192" s="340" t="n"/>
      <c r="Y192" s="340" t="n"/>
      <c r="Z192" s="340" t="n"/>
      <c r="AA192" s="340" t="n"/>
      <c r="AB192" s="340" t="n"/>
      <c r="AC192" s="340" t="n"/>
      <c r="AD192" s="340" t="n"/>
      <c r="AE192" s="340" t="n"/>
      <c r="AF192" s="340" t="n"/>
      <c r="AG192" s="340" t="n"/>
      <c r="AH192" s="340" t="n"/>
      <c r="AI192" s="340" t="n"/>
      <c r="AJ192" s="340" t="n"/>
      <c r="AK192" s="340" t="n"/>
    </row>
    <row r="193" ht="16.5" customHeight="1" s="235">
      <c r="B193" s="334" t="n">
        <v>175</v>
      </c>
      <c r="C193" s="327" t="inlineStr">
        <is>
          <t>EMILIO   VIÑALES   FIGUEROA</t>
        </is>
      </c>
      <c r="D193" s="328" t="n">
        <v>95815.06</v>
      </c>
      <c r="E193" s="329" t="n">
        <v>9050.004000000001</v>
      </c>
      <c r="F193" s="330" t="n">
        <v>16090.7052</v>
      </c>
      <c r="G193" s="331" t="n"/>
      <c r="H193" s="332" t="n">
        <v>70674.3508</v>
      </c>
      <c r="I193" s="333" t="inlineStr">
        <is>
          <t>TM</t>
        </is>
      </c>
      <c r="J193" s="340" t="n"/>
      <c r="K193" s="340" t="n"/>
      <c r="L193" s="340" t="n"/>
      <c r="M193" s="340" t="n"/>
      <c r="N193" s="340" t="n"/>
      <c r="O193" s="340" t="n"/>
      <c r="P193" s="340" t="n"/>
      <c r="Q193" s="340" t="n"/>
      <c r="R193" s="340" t="n"/>
      <c r="S193" s="340" t="n"/>
      <c r="T193" s="340" t="n"/>
      <c r="U193" s="340" t="n"/>
      <c r="V193" s="340" t="n"/>
      <c r="W193" s="340" t="n"/>
      <c r="X193" s="340" t="n"/>
      <c r="Y193" s="340" t="n"/>
      <c r="Z193" s="340" t="n"/>
      <c r="AA193" s="340" t="n"/>
      <c r="AB193" s="340" t="n"/>
      <c r="AC193" s="340" t="n"/>
      <c r="AD193" s="340" t="n"/>
      <c r="AE193" s="340" t="n"/>
      <c r="AF193" s="340" t="n"/>
      <c r="AG193" s="340" t="n"/>
      <c r="AH193" s="340" t="n"/>
      <c r="AI193" s="340" t="n"/>
      <c r="AJ193" s="340" t="n"/>
      <c r="AK193" s="340" t="n"/>
    </row>
    <row r="194" ht="16.5" customHeight="1" s="235">
      <c r="B194" s="326" t="n">
        <v>176</v>
      </c>
      <c r="C194" s="335" t="inlineStr">
        <is>
          <t>ERIS YOEL  MONTEAGUDO  GONZALEZ</t>
        </is>
      </c>
      <c r="D194" s="328" t="n">
        <v>62821.98</v>
      </c>
      <c r="E194" s="329" t="n">
        <v>5730.099</v>
      </c>
      <c r="F194" s="330" t="n">
        <v>9422.0594</v>
      </c>
      <c r="G194" s="331" t="n"/>
      <c r="H194" s="332" t="n">
        <v>47669.8216</v>
      </c>
      <c r="I194" s="333" t="inlineStr">
        <is>
          <t>TM</t>
        </is>
      </c>
      <c r="J194" s="340" t="n"/>
      <c r="K194" s="340" t="n"/>
      <c r="L194" s="340" t="n"/>
      <c r="M194" s="340" t="n"/>
      <c r="N194" s="340" t="n"/>
      <c r="O194" s="340" t="n"/>
      <c r="P194" s="340" t="n"/>
      <c r="Q194" s="340" t="n"/>
      <c r="R194" s="340" t="n"/>
      <c r="S194" s="340" t="n"/>
      <c r="T194" s="340" t="n"/>
      <c r="U194" s="340" t="n"/>
      <c r="V194" s="340" t="n"/>
      <c r="W194" s="340" t="n"/>
      <c r="X194" s="340" t="n"/>
      <c r="Y194" s="340" t="n"/>
      <c r="Z194" s="340" t="n"/>
      <c r="AA194" s="340" t="n"/>
      <c r="AB194" s="340" t="n"/>
      <c r="AC194" s="340" t="n"/>
      <c r="AD194" s="340" t="n"/>
      <c r="AE194" s="340" t="n"/>
      <c r="AF194" s="340" t="n"/>
      <c r="AG194" s="340" t="n"/>
      <c r="AH194" s="340" t="n"/>
      <c r="AI194" s="340" t="n"/>
      <c r="AJ194" s="340" t="n"/>
      <c r="AK194" s="340" t="n"/>
    </row>
    <row r="195" ht="16.5" customHeight="1" s="235">
      <c r="B195" s="334" t="n">
        <v>177</v>
      </c>
      <c r="C195" s="335" t="inlineStr">
        <is>
          <t>RICARDO  PAURA  RIVERA</t>
        </is>
      </c>
      <c r="D195" s="328" t="n">
        <v>75751.39999999999</v>
      </c>
      <c r="E195" s="329" t="n">
        <v>7227.947</v>
      </c>
      <c r="F195" s="330" t="n">
        <v>12704.6238</v>
      </c>
      <c r="G195" s="331" t="n"/>
      <c r="H195" s="332" t="n">
        <v>55818.8292</v>
      </c>
      <c r="I195" s="333" t="inlineStr">
        <is>
          <t>TM</t>
        </is>
      </c>
      <c r="J195" s="340" t="n"/>
      <c r="K195" s="340" t="n"/>
      <c r="L195" s="340" t="n"/>
      <c r="M195" s="340" t="n"/>
      <c r="N195" s="340" t="n"/>
      <c r="O195" s="340" t="n"/>
      <c r="P195" s="340" t="n"/>
      <c r="Q195" s="340" t="n"/>
      <c r="R195" s="340" t="n"/>
      <c r="S195" s="340" t="n"/>
      <c r="T195" s="340" t="n"/>
      <c r="U195" s="340" t="n"/>
      <c r="V195" s="340" t="n"/>
      <c r="W195" s="340" t="n"/>
      <c r="X195" s="340" t="n"/>
      <c r="Y195" s="340" t="n"/>
      <c r="Z195" s="340" t="n"/>
      <c r="AA195" s="340" t="n"/>
      <c r="AB195" s="340" t="n"/>
      <c r="AC195" s="340" t="n"/>
      <c r="AD195" s="340" t="n"/>
      <c r="AE195" s="340" t="n"/>
      <c r="AF195" s="340" t="n"/>
      <c r="AG195" s="340" t="n"/>
      <c r="AH195" s="340" t="n"/>
      <c r="AI195" s="340" t="n"/>
      <c r="AJ195" s="340" t="n"/>
      <c r="AK195" s="340" t="n"/>
    </row>
    <row r="196" ht="16.5" customHeight="1" s="235">
      <c r="B196" s="334" t="n">
        <v>178</v>
      </c>
      <c r="C196" s="327" t="inlineStr">
        <is>
          <t xml:space="preserve">JOSE CARLOS   SANCHEZ   CID </t>
        </is>
      </c>
      <c r="D196" s="328" t="n">
        <v>122380.47</v>
      </c>
      <c r="E196" s="329" t="n">
        <v>11772.832</v>
      </c>
      <c r="F196" s="330" t="n">
        <v>21629.163</v>
      </c>
      <c r="G196" s="331" t="n"/>
      <c r="H196" s="332" t="n">
        <v>88978.47500000001</v>
      </c>
      <c r="I196" s="333" t="inlineStr">
        <is>
          <t>TM</t>
        </is>
      </c>
      <c r="J196" s="340" t="n"/>
      <c r="K196" s="340" t="n"/>
      <c r="L196" s="340" t="n"/>
      <c r="M196" s="340" t="n"/>
      <c r="N196" s="340" t="n"/>
      <c r="O196" s="340" t="n"/>
      <c r="P196" s="340" t="n"/>
      <c r="Q196" s="340" t="n"/>
      <c r="R196" s="340" t="n"/>
      <c r="S196" s="340" t="n"/>
      <c r="T196" s="340" t="n"/>
      <c r="U196" s="340" t="n"/>
      <c r="V196" s="340" t="n"/>
      <c r="W196" s="340" t="n"/>
      <c r="X196" s="340" t="n"/>
      <c r="Y196" s="340" t="n"/>
      <c r="Z196" s="340" t="n"/>
      <c r="AA196" s="340" t="n"/>
      <c r="AB196" s="340" t="n"/>
      <c r="AC196" s="340" t="n"/>
      <c r="AD196" s="340" t="n"/>
      <c r="AE196" s="340" t="n"/>
      <c r="AF196" s="340" t="n"/>
      <c r="AG196" s="340" t="n"/>
      <c r="AH196" s="340" t="n"/>
      <c r="AI196" s="340" t="n"/>
      <c r="AJ196" s="340" t="n"/>
      <c r="AK196" s="340" t="n"/>
    </row>
    <row r="197" ht="16.5" customHeight="1" s="235">
      <c r="B197" s="334" t="n"/>
      <c r="C197" s="327" t="n"/>
      <c r="D197" s="328" t="n"/>
      <c r="E197" s="329" t="n"/>
      <c r="F197" s="330" t="n"/>
      <c r="G197" s="331" t="n"/>
      <c r="H197" s="336">
        <f>SUM(H188:H196)</f>
        <v/>
      </c>
      <c r="I197" s="333" t="n"/>
      <c r="J197" s="340" t="n"/>
      <c r="K197" s="340" t="n"/>
      <c r="L197" s="340" t="n"/>
      <c r="M197" s="340" t="n"/>
      <c r="N197" s="340" t="n"/>
      <c r="O197" s="340" t="n"/>
      <c r="P197" s="340" t="n"/>
      <c r="Q197" s="340" t="n"/>
      <c r="R197" s="340" t="n"/>
      <c r="S197" s="340" t="n"/>
      <c r="T197" s="340" t="n"/>
      <c r="U197" s="340" t="n"/>
      <c r="V197" s="340" t="n"/>
      <c r="W197" s="340" t="n"/>
      <c r="X197" s="340" t="n"/>
      <c r="Y197" s="340" t="n"/>
      <c r="Z197" s="340" t="n"/>
      <c r="AA197" s="340" t="n"/>
      <c r="AB197" s="340" t="n"/>
      <c r="AC197" s="340" t="n"/>
      <c r="AD197" s="340" t="n"/>
      <c r="AE197" s="340" t="n"/>
      <c r="AF197" s="340" t="n"/>
      <c r="AG197" s="340" t="n"/>
      <c r="AH197" s="340" t="n"/>
      <c r="AI197" s="340" t="n"/>
      <c r="AJ197" s="340" t="n"/>
      <c r="AK197" s="340" t="n"/>
    </row>
    <row r="198" ht="16.5" customHeight="1" s="235">
      <c r="B198" s="334" t="n">
        <v>179</v>
      </c>
      <c r="C198" s="327" t="inlineStr">
        <is>
          <t>ADRIÁN  RODRÍGUEZ  BARRERAS</t>
        </is>
      </c>
      <c r="D198" s="328" t="n">
        <v>105786.41</v>
      </c>
      <c r="E198" s="329" t="n">
        <v>10074.811</v>
      </c>
      <c r="F198" s="330" t="n">
        <v>18179.06</v>
      </c>
      <c r="G198" s="331" t="n"/>
      <c r="H198" s="332" t="n">
        <v>77532.539</v>
      </c>
      <c r="I198" s="333" t="inlineStr">
        <is>
          <t>TM</t>
        </is>
      </c>
      <c r="J198" s="340" t="n"/>
      <c r="K198" s="340" t="n"/>
      <c r="L198" s="340" t="n"/>
      <c r="M198" s="340" t="n"/>
      <c r="N198" s="340" t="n"/>
      <c r="O198" s="340" t="n"/>
      <c r="P198" s="340" t="n"/>
      <c r="Q198" s="340" t="n"/>
      <c r="R198" s="340" t="n"/>
      <c r="S198" s="340" t="n"/>
      <c r="T198" s="340" t="n"/>
      <c r="U198" s="340" t="n"/>
      <c r="V198" s="340" t="n"/>
      <c r="W198" s="340" t="n"/>
      <c r="X198" s="340" t="n"/>
      <c r="Y198" s="340" t="n"/>
      <c r="Z198" s="340" t="n"/>
      <c r="AA198" s="340" t="n"/>
      <c r="AB198" s="340" t="n"/>
      <c r="AC198" s="340" t="n"/>
      <c r="AD198" s="340" t="n"/>
      <c r="AE198" s="340" t="n"/>
      <c r="AF198" s="340" t="n"/>
      <c r="AG198" s="340" t="n"/>
      <c r="AH198" s="340" t="n"/>
      <c r="AI198" s="340" t="n"/>
      <c r="AJ198" s="340" t="n"/>
      <c r="AK198" s="340" t="n"/>
    </row>
    <row r="199" ht="16.5" customHeight="1" s="235">
      <c r="B199" s="334" t="n">
        <v>180</v>
      </c>
      <c r="C199" s="327" t="inlineStr">
        <is>
          <t>ERIBERTO RAÚL  VALDÉS   FONTELA</t>
        </is>
      </c>
      <c r="D199" s="328" t="n">
        <v>175548.11</v>
      </c>
      <c r="E199" s="329" t="n">
        <v>17228.9715</v>
      </c>
      <c r="F199" s="330" t="n">
        <v>32736.5677</v>
      </c>
      <c r="G199" s="331" t="n"/>
      <c r="H199" s="332" t="n">
        <v>125582.5708</v>
      </c>
      <c r="I199" s="333" t="inlineStr">
        <is>
          <t>TM</t>
        </is>
      </c>
      <c r="J199" s="340" t="n"/>
      <c r="K199" s="340" t="n"/>
      <c r="L199" s="340" t="n"/>
      <c r="M199" s="340" t="n"/>
      <c r="N199" s="340" t="n"/>
      <c r="O199" s="340" t="n"/>
      <c r="P199" s="340" t="n"/>
      <c r="Q199" s="340" t="n"/>
      <c r="R199" s="340" t="n"/>
      <c r="S199" s="340" t="n"/>
      <c r="T199" s="340" t="n"/>
      <c r="U199" s="340" t="n"/>
      <c r="V199" s="340" t="n"/>
      <c r="W199" s="340" t="n"/>
      <c r="X199" s="340" t="n"/>
      <c r="Y199" s="340" t="n"/>
      <c r="Z199" s="340" t="n"/>
      <c r="AA199" s="340" t="n"/>
      <c r="AB199" s="340" t="n"/>
      <c r="AC199" s="340" t="n"/>
      <c r="AD199" s="340" t="n"/>
      <c r="AE199" s="340" t="n"/>
      <c r="AF199" s="340" t="n"/>
      <c r="AG199" s="340" t="n"/>
      <c r="AH199" s="340" t="n"/>
      <c r="AI199" s="340" t="n"/>
      <c r="AJ199" s="340" t="n"/>
      <c r="AK199" s="340" t="n"/>
    </row>
    <row r="200" ht="16.5" customHeight="1" s="235">
      <c r="B200" s="334" t="n">
        <v>181</v>
      </c>
      <c r="C200" s="327" t="inlineStr">
        <is>
          <t>PATRICIO  HERNÁNDEZ   FÁBREGAS</t>
        </is>
      </c>
      <c r="D200" s="328" t="n">
        <v>122380.47</v>
      </c>
      <c r="E200" s="329" t="n">
        <v>11922.1705</v>
      </c>
      <c r="F200" s="330" t="n">
        <v>22136.9139</v>
      </c>
      <c r="G200" s="331" t="n"/>
      <c r="H200" s="332" t="n">
        <v>88321.38559999999</v>
      </c>
      <c r="I200" s="333" t="inlineStr">
        <is>
          <t>TM</t>
        </is>
      </c>
      <c r="J200" s="340" t="n"/>
      <c r="K200" s="340" t="n"/>
      <c r="L200" s="340" t="n"/>
      <c r="M200" s="340" t="n"/>
      <c r="N200" s="340" t="n"/>
      <c r="O200" s="340" t="n"/>
      <c r="P200" s="340" t="n"/>
      <c r="Q200" s="340" t="n"/>
      <c r="R200" s="340" t="n"/>
      <c r="S200" s="340" t="n"/>
      <c r="T200" s="340" t="n"/>
      <c r="U200" s="340" t="n"/>
      <c r="V200" s="340" t="n"/>
      <c r="W200" s="340" t="n"/>
      <c r="X200" s="340" t="n"/>
      <c r="Y200" s="340" t="n"/>
      <c r="Z200" s="340" t="n"/>
      <c r="AA200" s="340" t="n"/>
      <c r="AB200" s="340" t="n"/>
      <c r="AC200" s="340" t="n"/>
      <c r="AD200" s="340" t="n"/>
      <c r="AE200" s="340" t="n"/>
      <c r="AF200" s="340" t="n"/>
      <c r="AG200" s="340" t="n"/>
      <c r="AH200" s="340" t="n"/>
      <c r="AI200" s="340" t="n"/>
      <c r="AJ200" s="340" t="n"/>
      <c r="AK200" s="340" t="n"/>
    </row>
    <row r="201" ht="16.5" customHeight="1" s="235">
      <c r="B201" s="334" t="n">
        <v>182</v>
      </c>
      <c r="C201" s="327" t="inlineStr">
        <is>
          <t>ALEXIS ELIA  CASTILLO   JIMÉNEZ</t>
        </is>
      </c>
      <c r="D201" s="328" t="n">
        <v>122380.47</v>
      </c>
      <c r="E201" s="329" t="n">
        <v>11910.6685</v>
      </c>
      <c r="F201" s="330" t="n">
        <v>22097.8071</v>
      </c>
      <c r="G201" s="331" t="n"/>
      <c r="H201" s="332" t="n">
        <v>88371.9944</v>
      </c>
      <c r="I201" s="333" t="inlineStr">
        <is>
          <t>TM</t>
        </is>
      </c>
      <c r="J201" s="340" t="n"/>
      <c r="K201" s="340" t="n"/>
      <c r="L201" s="340" t="n"/>
      <c r="M201" s="340" t="n"/>
      <c r="N201" s="340" t="n"/>
      <c r="O201" s="340" t="n"/>
      <c r="P201" s="340" t="n"/>
      <c r="Q201" s="340" t="n"/>
      <c r="R201" s="340" t="n"/>
      <c r="S201" s="340" t="n"/>
      <c r="T201" s="340" t="n"/>
      <c r="U201" s="340" t="n"/>
      <c r="V201" s="340" t="n"/>
      <c r="W201" s="340" t="n"/>
      <c r="X201" s="340" t="n"/>
      <c r="Y201" s="340" t="n"/>
      <c r="Z201" s="340" t="n"/>
      <c r="AA201" s="340" t="n"/>
      <c r="AB201" s="340" t="n"/>
      <c r="AC201" s="340" t="n"/>
      <c r="AD201" s="340" t="n"/>
      <c r="AE201" s="340" t="n"/>
      <c r="AF201" s="340" t="n"/>
      <c r="AG201" s="340" t="n"/>
      <c r="AH201" s="340" t="n"/>
      <c r="AI201" s="340" t="n"/>
      <c r="AJ201" s="340" t="n"/>
      <c r="AK201" s="340" t="n"/>
    </row>
    <row r="202" ht="16.5" customHeight="1" s="235">
      <c r="B202" s="326" t="n">
        <v>183</v>
      </c>
      <c r="C202" s="327" t="inlineStr">
        <is>
          <t>DUANY RICHARD  VIGO  MARRERO</t>
        </is>
      </c>
      <c r="D202" s="328" t="n">
        <v>117599.16</v>
      </c>
      <c r="E202" s="329" t="n">
        <v>11287.2645</v>
      </c>
      <c r="F202" s="330" t="n">
        <v>20647.6169</v>
      </c>
      <c r="G202" s="331" t="n"/>
      <c r="H202" s="332" t="n">
        <v>85664.27860000001</v>
      </c>
      <c r="I202" s="333" t="inlineStr">
        <is>
          <t>TM</t>
        </is>
      </c>
      <c r="J202" s="340" t="n"/>
      <c r="K202" s="340" t="n"/>
      <c r="L202" s="340" t="n"/>
      <c r="M202" s="340" t="n"/>
      <c r="N202" s="340" t="n"/>
      <c r="O202" s="340" t="n"/>
      <c r="P202" s="340" t="n"/>
      <c r="Q202" s="340" t="n"/>
      <c r="R202" s="340" t="n"/>
      <c r="S202" s="340" t="n"/>
      <c r="T202" s="340" t="n"/>
      <c r="U202" s="340" t="n"/>
      <c r="V202" s="340" t="n"/>
      <c r="W202" s="340" t="n"/>
      <c r="X202" s="340" t="n"/>
      <c r="Y202" s="340" t="n"/>
      <c r="Z202" s="340" t="n"/>
      <c r="AA202" s="340" t="n"/>
      <c r="AB202" s="340" t="n"/>
      <c r="AC202" s="340" t="n"/>
      <c r="AD202" s="340" t="n"/>
      <c r="AE202" s="340" t="n"/>
      <c r="AF202" s="340" t="n"/>
      <c r="AG202" s="340" t="n"/>
      <c r="AH202" s="340" t="n"/>
      <c r="AI202" s="340" t="n"/>
      <c r="AJ202" s="340" t="n"/>
      <c r="AK202" s="340" t="n"/>
    </row>
    <row r="203" ht="16.5" customHeight="1" s="235">
      <c r="B203" s="334" t="n">
        <v>184</v>
      </c>
      <c r="C203" s="327" t="inlineStr">
        <is>
          <t>HECTOR EUTIQUIO  MOYARES   RAMOS</t>
        </is>
      </c>
      <c r="D203" s="328" t="n">
        <v>113966.08</v>
      </c>
      <c r="E203" s="329" t="n">
        <v>10844.509</v>
      </c>
      <c r="F203" s="330" t="n">
        <v>19650.8794</v>
      </c>
      <c r="G203" s="331" t="n"/>
      <c r="H203" s="332" t="n">
        <v>83470.69160000001</v>
      </c>
      <c r="I203" s="333" t="inlineStr">
        <is>
          <t>TM</t>
        </is>
      </c>
      <c r="J203" s="340" t="n"/>
      <c r="K203" s="340" t="n"/>
      <c r="L203" s="340" t="n"/>
      <c r="M203" s="340" t="n"/>
      <c r="N203" s="340" t="n"/>
      <c r="O203" s="340" t="n"/>
      <c r="P203" s="340" t="n"/>
      <c r="Q203" s="340" t="n"/>
      <c r="R203" s="340" t="n"/>
      <c r="S203" s="340" t="n"/>
      <c r="T203" s="340" t="n"/>
      <c r="U203" s="340" t="n"/>
      <c r="V203" s="340" t="n"/>
      <c r="W203" s="340" t="n"/>
      <c r="X203" s="340" t="n"/>
      <c r="Y203" s="340" t="n"/>
      <c r="Z203" s="340" t="n"/>
      <c r="AA203" s="340" t="n"/>
      <c r="AB203" s="340" t="n"/>
      <c r="AC203" s="340" t="n"/>
      <c r="AD203" s="340" t="n"/>
      <c r="AE203" s="340" t="n"/>
      <c r="AF203" s="340" t="n"/>
      <c r="AG203" s="340" t="n"/>
      <c r="AH203" s="340" t="n"/>
      <c r="AI203" s="340" t="n"/>
      <c r="AJ203" s="340" t="n"/>
      <c r="AK203" s="340" t="n"/>
    </row>
    <row r="204" ht="16.5" customHeight="1" s="235">
      <c r="B204" s="334" t="n"/>
      <c r="C204" s="327" t="n"/>
      <c r="D204" s="328" t="n"/>
      <c r="E204" s="329" t="n"/>
      <c r="F204" s="330" t="n"/>
      <c r="G204" s="331" t="n"/>
      <c r="H204" s="336">
        <f>SUM(H198:H203)</f>
        <v/>
      </c>
      <c r="I204" s="333" t="n"/>
      <c r="J204" s="340" t="n"/>
      <c r="K204" s="340" t="n"/>
      <c r="L204" s="340" t="n"/>
      <c r="M204" s="340" t="n"/>
      <c r="N204" s="340" t="n"/>
      <c r="O204" s="340" t="n"/>
      <c r="P204" s="340" t="n"/>
      <c r="Q204" s="340" t="n"/>
      <c r="R204" s="340" t="n"/>
      <c r="S204" s="340" t="n"/>
      <c r="T204" s="340" t="n"/>
      <c r="U204" s="340" t="n"/>
      <c r="V204" s="340" t="n"/>
      <c r="W204" s="340" t="n"/>
      <c r="X204" s="340" t="n"/>
      <c r="Y204" s="340" t="n"/>
      <c r="Z204" s="340" t="n"/>
      <c r="AA204" s="340" t="n"/>
      <c r="AB204" s="340" t="n"/>
      <c r="AC204" s="340" t="n"/>
      <c r="AD204" s="340" t="n"/>
      <c r="AE204" s="340" t="n"/>
      <c r="AF204" s="340" t="n"/>
      <c r="AG204" s="340" t="n"/>
      <c r="AH204" s="340" t="n"/>
      <c r="AI204" s="340" t="n"/>
      <c r="AJ204" s="340" t="n"/>
      <c r="AK204" s="340" t="n"/>
    </row>
    <row r="205" ht="16.5" customHeight="1" s="235">
      <c r="B205" s="334" t="n">
        <v>185</v>
      </c>
      <c r="C205" s="327" t="inlineStr">
        <is>
          <t>FERNANDO  RODRÍGUEZ   CRUZ</t>
        </is>
      </c>
      <c r="D205" s="328" t="n">
        <v>0</v>
      </c>
      <c r="E205" s="329" t="n">
        <v>0</v>
      </c>
      <c r="F205" s="330" t="n">
        <v>0</v>
      </c>
      <c r="G205" s="331" t="n"/>
      <c r="H205" s="332" t="n">
        <v>0</v>
      </c>
      <c r="I205" s="333" t="inlineStr">
        <is>
          <t>TM</t>
        </is>
      </c>
      <c r="J205" s="340" t="n"/>
      <c r="K205" s="340" t="n"/>
      <c r="L205" s="340" t="n"/>
      <c r="M205" s="340" t="n"/>
      <c r="N205" s="340" t="n"/>
      <c r="O205" s="340" t="n"/>
      <c r="P205" s="340" t="n"/>
      <c r="Q205" s="340" t="n"/>
      <c r="R205" s="340" t="n"/>
      <c r="S205" s="340" t="n"/>
      <c r="T205" s="340" t="n"/>
      <c r="U205" s="340" t="n"/>
      <c r="V205" s="340" t="n"/>
      <c r="W205" s="340" t="n"/>
      <c r="X205" s="340" t="n"/>
      <c r="Y205" s="340" t="n"/>
      <c r="Z205" s="340" t="n"/>
      <c r="AA205" s="340" t="n"/>
      <c r="AB205" s="340" t="n"/>
      <c r="AC205" s="340" t="n"/>
      <c r="AD205" s="340" t="n"/>
      <c r="AE205" s="340" t="n"/>
      <c r="AF205" s="340" t="n"/>
      <c r="AG205" s="340" t="n"/>
      <c r="AH205" s="340" t="n"/>
      <c r="AI205" s="340" t="n"/>
      <c r="AJ205" s="340" t="n"/>
      <c r="AK205" s="340" t="n"/>
    </row>
    <row r="206" ht="16.5" customHeight="1" s="235">
      <c r="B206" s="334" t="n">
        <v>186</v>
      </c>
      <c r="C206" s="327" t="inlineStr">
        <is>
          <t>LIDISMIR DOROTEA  VEGA   ARENA</t>
        </is>
      </c>
      <c r="D206" s="328" t="n">
        <v>127748.15</v>
      </c>
      <c r="E206" s="329" t="n">
        <v>12321.6085</v>
      </c>
      <c r="F206" s="330" t="n">
        <v>22743.5279</v>
      </c>
      <c r="G206" s="331" t="n"/>
      <c r="H206" s="332" t="n">
        <v>92683.01360000001</v>
      </c>
      <c r="I206" s="333" t="inlineStr">
        <is>
          <t>TM</t>
        </is>
      </c>
      <c r="J206" s="340" t="n"/>
      <c r="K206" s="340" t="n"/>
      <c r="L206" s="340" t="n"/>
      <c r="M206" s="340" t="n"/>
      <c r="N206" s="340" t="n"/>
      <c r="O206" s="340" t="n"/>
      <c r="P206" s="340" t="n"/>
      <c r="Q206" s="340" t="n"/>
      <c r="R206" s="340" t="n"/>
      <c r="S206" s="340" t="n"/>
      <c r="T206" s="340" t="n"/>
      <c r="U206" s="340" t="n"/>
      <c r="V206" s="340" t="n"/>
      <c r="W206" s="340" t="n"/>
      <c r="X206" s="340" t="n"/>
      <c r="Y206" s="340" t="n"/>
      <c r="Z206" s="340" t="n"/>
      <c r="AA206" s="340" t="n"/>
      <c r="AB206" s="340" t="n"/>
      <c r="AC206" s="340" t="n"/>
      <c r="AD206" s="340" t="n"/>
      <c r="AE206" s="340" t="n"/>
      <c r="AF206" s="340" t="n"/>
      <c r="AG206" s="340" t="n"/>
      <c r="AH206" s="340" t="n"/>
      <c r="AI206" s="340" t="n"/>
      <c r="AJ206" s="340" t="n"/>
      <c r="AK206" s="340" t="n"/>
    </row>
    <row r="207" ht="16.5" customHeight="1" s="235">
      <c r="B207" s="334" t="n">
        <v>187</v>
      </c>
      <c r="C207" s="327" t="inlineStr">
        <is>
          <t>LUIS ROBERTO  ALMAGUER   SOLIS</t>
        </is>
      </c>
      <c r="D207" s="328" t="n">
        <v>166710.44</v>
      </c>
      <c r="E207" s="329" t="n">
        <v>16513.1845</v>
      </c>
      <c r="F207" s="330" t="n">
        <v>31493.5095</v>
      </c>
      <c r="G207" s="331" t="n"/>
      <c r="H207" s="332" t="n">
        <v>118703.746</v>
      </c>
      <c r="I207" s="333" t="inlineStr">
        <is>
          <t>TM</t>
        </is>
      </c>
      <c r="J207" s="340" t="n"/>
      <c r="K207" s="340" t="n"/>
      <c r="L207" s="340" t="n"/>
      <c r="M207" s="340" t="n"/>
      <c r="N207" s="340" t="n"/>
      <c r="O207" s="340" t="n"/>
      <c r="P207" s="340" t="n"/>
      <c r="Q207" s="340" t="n"/>
      <c r="R207" s="340" t="n"/>
      <c r="S207" s="340" t="n"/>
      <c r="T207" s="340" t="n"/>
      <c r="U207" s="340" t="n"/>
      <c r="V207" s="340" t="n"/>
      <c r="W207" s="340" t="n"/>
      <c r="X207" s="340" t="n"/>
      <c r="Y207" s="340" t="n"/>
      <c r="Z207" s="340" t="n"/>
      <c r="AA207" s="340" t="n"/>
      <c r="AB207" s="340" t="n"/>
      <c r="AC207" s="340" t="n"/>
      <c r="AD207" s="340" t="n"/>
      <c r="AE207" s="340" t="n"/>
      <c r="AF207" s="340" t="n"/>
      <c r="AG207" s="340" t="n"/>
      <c r="AH207" s="340" t="n"/>
      <c r="AI207" s="340" t="n"/>
      <c r="AJ207" s="340" t="n"/>
      <c r="AK207" s="340" t="n"/>
    </row>
    <row r="208" ht="16.5" customHeight="1" s="235">
      <c r="B208" s="334" t="n">
        <v>188</v>
      </c>
      <c r="C208" s="327" t="inlineStr">
        <is>
          <t>RAMÓN  SALINA   RICARDO</t>
        </is>
      </c>
      <c r="D208" s="328" t="n">
        <v>122077.24</v>
      </c>
      <c r="E208" s="329" t="n">
        <v>11904.8605</v>
      </c>
      <c r="F208" s="330" t="n">
        <v>22120.5121</v>
      </c>
      <c r="G208" s="331" t="n"/>
      <c r="H208" s="332" t="n">
        <v>88051.8674</v>
      </c>
      <c r="I208" s="333" t="inlineStr">
        <is>
          <t>TM</t>
        </is>
      </c>
      <c r="J208" s="340" t="n"/>
      <c r="K208" s="340" t="n"/>
      <c r="L208" s="340" t="n"/>
      <c r="M208" s="340" t="n"/>
      <c r="N208" s="340" t="n"/>
      <c r="O208" s="340" t="n"/>
      <c r="P208" s="340" t="n"/>
      <c r="Q208" s="340" t="n"/>
      <c r="R208" s="340" t="n"/>
      <c r="S208" s="340" t="n"/>
      <c r="T208" s="340" t="n"/>
      <c r="U208" s="340" t="n"/>
      <c r="V208" s="340" t="n"/>
      <c r="W208" s="340" t="n"/>
      <c r="X208" s="340" t="n"/>
      <c r="Y208" s="340" t="n"/>
      <c r="Z208" s="340" t="n"/>
      <c r="AA208" s="340" t="n"/>
      <c r="AB208" s="340" t="n"/>
      <c r="AC208" s="340" t="n"/>
      <c r="AD208" s="340" t="n"/>
      <c r="AE208" s="340" t="n"/>
      <c r="AF208" s="340" t="n"/>
      <c r="AG208" s="340" t="n"/>
      <c r="AH208" s="340" t="n"/>
      <c r="AI208" s="340" t="n"/>
      <c r="AJ208" s="340" t="n"/>
      <c r="AK208" s="340" t="n"/>
    </row>
    <row r="209" ht="16.5" customHeight="1" s="235">
      <c r="B209" s="334" t="n">
        <v>189</v>
      </c>
      <c r="C209" s="327" t="inlineStr">
        <is>
          <t>YOSVANY  PRIETO   MERIÑO</t>
        </is>
      </c>
      <c r="D209" s="328" t="n">
        <v>135977.58</v>
      </c>
      <c r="E209" s="329" t="n">
        <v>13046.735</v>
      </c>
      <c r="F209" s="330" t="n">
        <v>24056.8378</v>
      </c>
      <c r="G209" s="331" t="n"/>
      <c r="H209" s="332" t="n">
        <v>98874.00719999999</v>
      </c>
      <c r="I209" s="333" t="inlineStr">
        <is>
          <t>TM</t>
        </is>
      </c>
      <c r="J209" s="340" t="n"/>
      <c r="K209" s="340" t="n"/>
      <c r="L209" s="340" t="n"/>
      <c r="M209" s="340" t="n"/>
      <c r="N209" s="340" t="n"/>
      <c r="O209" s="340" t="n"/>
      <c r="P209" s="340" t="n"/>
      <c r="Q209" s="340" t="n"/>
      <c r="R209" s="340" t="n"/>
      <c r="S209" s="340" t="n"/>
      <c r="T209" s="340" t="n"/>
      <c r="U209" s="340" t="n"/>
      <c r="V209" s="340" t="n"/>
      <c r="W209" s="340" t="n"/>
      <c r="X209" s="340" t="n"/>
      <c r="Y209" s="340" t="n"/>
      <c r="Z209" s="340" t="n"/>
      <c r="AA209" s="340" t="n"/>
      <c r="AB209" s="340" t="n"/>
      <c r="AC209" s="340" t="n"/>
      <c r="AD209" s="340" t="n"/>
      <c r="AE209" s="340" t="n"/>
      <c r="AF209" s="340" t="n"/>
      <c r="AG209" s="340" t="n"/>
      <c r="AH209" s="340" t="n"/>
      <c r="AI209" s="340" t="n"/>
      <c r="AJ209" s="340" t="n"/>
      <c r="AK209" s="340" t="n"/>
    </row>
    <row r="210" ht="16.5" customHeight="1" s="235">
      <c r="B210" s="326" t="n">
        <v>190</v>
      </c>
      <c r="C210" s="327" t="inlineStr">
        <is>
          <t>JORGE LUIS  SAAVEDRA   GARCÍA</t>
        </is>
      </c>
      <c r="D210" s="328" t="n">
        <v>125160.12</v>
      </c>
      <c r="E210" s="329" t="n">
        <v>12210.499</v>
      </c>
      <c r="F210" s="330" t="n">
        <v>22728.0798</v>
      </c>
      <c r="G210" s="331" t="n"/>
      <c r="H210" s="332" t="n">
        <v>90221.54120000001</v>
      </c>
      <c r="I210" s="333" t="inlineStr">
        <is>
          <t>TM</t>
        </is>
      </c>
      <c r="J210" s="340" t="n"/>
      <c r="K210" s="340" t="n"/>
      <c r="L210" s="340" t="n"/>
      <c r="M210" s="340" t="n"/>
      <c r="N210" s="340" t="n"/>
      <c r="O210" s="340" t="n"/>
      <c r="P210" s="340" t="n"/>
      <c r="Q210" s="340" t="n"/>
      <c r="R210" s="340" t="n"/>
      <c r="S210" s="340" t="n"/>
      <c r="T210" s="340" t="n"/>
      <c r="U210" s="340" t="n"/>
      <c r="V210" s="340" t="n"/>
      <c r="W210" s="340" t="n"/>
      <c r="X210" s="340" t="n"/>
      <c r="Y210" s="340" t="n"/>
      <c r="Z210" s="340" t="n"/>
      <c r="AA210" s="340" t="n"/>
      <c r="AB210" s="340" t="n"/>
      <c r="AC210" s="340" t="n"/>
      <c r="AD210" s="340" t="n"/>
      <c r="AE210" s="340" t="n"/>
      <c r="AF210" s="340" t="n"/>
      <c r="AG210" s="340" t="n"/>
      <c r="AH210" s="340" t="n"/>
      <c r="AI210" s="340" t="n"/>
      <c r="AJ210" s="340" t="n"/>
      <c r="AK210" s="340" t="n"/>
    </row>
    <row r="211" ht="16.5" customHeight="1" s="235">
      <c r="B211" s="334" t="n">
        <v>191</v>
      </c>
      <c r="C211" s="327" t="inlineStr">
        <is>
          <t>ANNIER   CHAVEZ   LECTO</t>
        </is>
      </c>
      <c r="D211" s="328" t="n">
        <v>103724.45</v>
      </c>
      <c r="E211" s="329" t="n">
        <v>9879.102000000001</v>
      </c>
      <c r="F211" s="330" t="n">
        <v>17802.3238</v>
      </c>
      <c r="G211" s="331" t="n"/>
      <c r="H211" s="332" t="n">
        <v>76043.0242</v>
      </c>
      <c r="I211" s="333" t="inlineStr">
        <is>
          <t>TM</t>
        </is>
      </c>
      <c r="J211" s="340" t="n"/>
      <c r="K211" s="340" t="n"/>
      <c r="L211" s="340" t="n"/>
      <c r="M211" s="340" t="n"/>
      <c r="N211" s="340" t="n"/>
      <c r="O211" s="340" t="n"/>
      <c r="P211" s="340" t="n"/>
      <c r="Q211" s="340" t="n"/>
      <c r="R211" s="340" t="n"/>
      <c r="S211" s="340" t="n"/>
      <c r="T211" s="340" t="n"/>
      <c r="U211" s="340" t="n"/>
      <c r="V211" s="340" t="n"/>
      <c r="W211" s="340" t="n"/>
      <c r="X211" s="340" t="n"/>
      <c r="Y211" s="340" t="n"/>
      <c r="Z211" s="340" t="n"/>
      <c r="AA211" s="340" t="n"/>
      <c r="AB211" s="340" t="n"/>
      <c r="AC211" s="340" t="n"/>
      <c r="AD211" s="340" t="n"/>
      <c r="AE211" s="340" t="n"/>
      <c r="AF211" s="340" t="n"/>
      <c r="AG211" s="340" t="n"/>
      <c r="AH211" s="340" t="n"/>
      <c r="AI211" s="340" t="n"/>
      <c r="AJ211" s="340" t="n"/>
      <c r="AK211" s="340" t="n"/>
    </row>
    <row r="212" ht="16.5" customFormat="1" customHeight="1" s="338">
      <c r="B212" s="334" t="n">
        <v>192</v>
      </c>
      <c r="C212" s="327" t="inlineStr">
        <is>
          <t>ROBERQUI  HECHAVARRIA  ALBA</t>
        </is>
      </c>
      <c r="D212" s="328" t="n">
        <v>121054.66</v>
      </c>
      <c r="E212" s="329" t="n">
        <v>11652.2595</v>
      </c>
      <c r="F212" s="330" t="n">
        <v>21404.8299</v>
      </c>
      <c r="G212" s="331" t="n"/>
      <c r="H212" s="332" t="n">
        <v>87997.57060000001</v>
      </c>
      <c r="I212" s="333" t="inlineStr">
        <is>
          <t>TM</t>
        </is>
      </c>
      <c r="J212" s="340" t="n"/>
      <c r="K212" s="340" t="n"/>
      <c r="L212" s="340" t="n"/>
      <c r="M212" s="340" t="n"/>
      <c r="N212" s="340" t="n"/>
      <c r="O212" s="340" t="n"/>
      <c r="P212" s="340" t="n"/>
      <c r="Q212" s="340" t="n"/>
      <c r="R212" s="340" t="n"/>
      <c r="S212" s="340" t="n"/>
      <c r="T212" s="340" t="n"/>
      <c r="U212" s="340" t="n"/>
      <c r="V212" s="340" t="n"/>
      <c r="W212" s="340" t="n"/>
      <c r="X212" s="340" t="n"/>
      <c r="Y212" s="340" t="n"/>
      <c r="Z212" s="340" t="n"/>
      <c r="AA212" s="340" t="n"/>
      <c r="AB212" s="340" t="n"/>
      <c r="AC212" s="340" t="n"/>
      <c r="AD212" s="340" t="n"/>
      <c r="AE212" s="340" t="n"/>
      <c r="AF212" s="340" t="n"/>
      <c r="AG212" s="340" t="n"/>
      <c r="AH212" s="340" t="n"/>
      <c r="AI212" s="340" t="n"/>
      <c r="AJ212" s="340" t="n"/>
      <c r="AK212" s="340" t="n"/>
    </row>
    <row r="213" ht="16.5" customHeight="1" s="235">
      <c r="B213" s="326" t="n">
        <v>193</v>
      </c>
      <c r="C213" s="327" t="inlineStr">
        <is>
          <t>SERGIO YANSEL  SARMIENTO  CRUZ</t>
        </is>
      </c>
      <c r="D213" s="328" t="n">
        <v>127767.65</v>
      </c>
      <c r="E213" s="329" t="n">
        <v>12323.5585</v>
      </c>
      <c r="F213" s="330" t="n">
        <v>22747.4279</v>
      </c>
      <c r="G213" s="331" t="n"/>
      <c r="H213" s="332" t="n">
        <v>92696.6636</v>
      </c>
      <c r="I213" s="333" t="inlineStr">
        <is>
          <t>TM</t>
        </is>
      </c>
      <c r="J213" s="340" t="n"/>
      <c r="K213" s="340" t="n"/>
      <c r="L213" s="340" t="n"/>
      <c r="M213" s="340" t="n"/>
      <c r="N213" s="340" t="n"/>
      <c r="O213" s="340" t="n"/>
      <c r="P213" s="340" t="n"/>
      <c r="Q213" s="340" t="n"/>
      <c r="R213" s="340" t="n"/>
      <c r="S213" s="340" t="n"/>
      <c r="T213" s="340" t="n"/>
      <c r="U213" s="340" t="n"/>
      <c r="V213" s="340" t="n"/>
      <c r="W213" s="340" t="n"/>
      <c r="X213" s="340" t="n"/>
      <c r="Y213" s="340" t="n"/>
      <c r="Z213" s="340" t="n"/>
      <c r="AA213" s="340" t="n"/>
      <c r="AB213" s="340" t="n"/>
      <c r="AC213" s="340" t="n"/>
      <c r="AD213" s="340" t="n"/>
      <c r="AE213" s="340" t="n"/>
      <c r="AF213" s="340" t="n"/>
      <c r="AG213" s="340" t="n"/>
      <c r="AH213" s="340" t="n"/>
      <c r="AI213" s="340" t="n"/>
      <c r="AJ213" s="340" t="n"/>
      <c r="AK213" s="340" t="n"/>
    </row>
    <row r="214" ht="16.5" customHeight="1" s="235">
      <c r="B214" s="334" t="n">
        <v>194</v>
      </c>
      <c r="C214" s="327" t="inlineStr">
        <is>
          <t>RACIEL  PEREDA  AGUILERA</t>
        </is>
      </c>
      <c r="D214" s="328" t="n">
        <v>95950.87</v>
      </c>
      <c r="E214" s="329" t="n">
        <v>9063.584999999999</v>
      </c>
      <c r="F214" s="330" t="n">
        <v>16117.8672</v>
      </c>
      <c r="G214" s="331" t="n"/>
      <c r="H214" s="332" t="n">
        <v>70769.4178</v>
      </c>
      <c r="I214" s="333" t="inlineStr">
        <is>
          <t>TM</t>
        </is>
      </c>
      <c r="J214" s="340" t="n"/>
      <c r="K214" s="340" t="n"/>
      <c r="L214" s="340" t="n"/>
      <c r="M214" s="340" t="n"/>
      <c r="N214" s="340" t="n"/>
      <c r="O214" s="340" t="n"/>
      <c r="P214" s="340" t="n"/>
      <c r="Q214" s="340" t="n"/>
      <c r="R214" s="340" t="n"/>
      <c r="S214" s="340" t="n"/>
      <c r="T214" s="340" t="n"/>
      <c r="U214" s="340" t="n"/>
      <c r="V214" s="340" t="n"/>
      <c r="W214" s="340" t="n"/>
      <c r="X214" s="340" t="n"/>
      <c r="Y214" s="340" t="n"/>
      <c r="Z214" s="340" t="n"/>
      <c r="AA214" s="340" t="n"/>
      <c r="AB214" s="340" t="n"/>
      <c r="AC214" s="340" t="n"/>
      <c r="AD214" s="340" t="n"/>
      <c r="AE214" s="340" t="n"/>
      <c r="AF214" s="340" t="n"/>
      <c r="AG214" s="340" t="n"/>
      <c r="AH214" s="340" t="n"/>
      <c r="AI214" s="340" t="n"/>
      <c r="AJ214" s="340" t="n"/>
      <c r="AK214" s="340" t="n"/>
    </row>
    <row r="215" ht="16.5" customFormat="1" customHeight="1" s="337">
      <c r="B215" s="334" t="n">
        <v>195</v>
      </c>
      <c r="C215" s="327" t="inlineStr">
        <is>
          <t>PEDRO RAFAEL  ALDANA  ZAPATA</t>
        </is>
      </c>
      <c r="D215" s="328" t="n">
        <v>125160.12</v>
      </c>
      <c r="E215" s="329" t="n">
        <v>12062.8055</v>
      </c>
      <c r="F215" s="330" t="n">
        <v>22225.9219</v>
      </c>
      <c r="G215" s="331" t="n"/>
      <c r="H215" s="332" t="n">
        <v>90871.39260000001</v>
      </c>
      <c r="I215" s="333" t="inlineStr">
        <is>
          <t>TM</t>
        </is>
      </c>
      <c r="J215" s="340" t="n"/>
      <c r="K215" s="340" t="n"/>
      <c r="L215" s="340" t="n"/>
      <c r="M215" s="340" t="n"/>
      <c r="N215" s="340" t="n"/>
      <c r="O215" s="340" t="n"/>
      <c r="P215" s="340" t="n"/>
      <c r="Q215" s="340" t="n"/>
      <c r="R215" s="340" t="n"/>
      <c r="S215" s="340" t="n"/>
      <c r="T215" s="340" t="n"/>
      <c r="U215" s="340" t="n"/>
      <c r="V215" s="340" t="n"/>
      <c r="W215" s="340" t="n"/>
      <c r="X215" s="340" t="n"/>
      <c r="Y215" s="340" t="n"/>
      <c r="Z215" s="340" t="n"/>
      <c r="AA215" s="340" t="n"/>
      <c r="AB215" s="340" t="n"/>
      <c r="AC215" s="340" t="n"/>
      <c r="AD215" s="340" t="n"/>
      <c r="AE215" s="340" t="n"/>
      <c r="AF215" s="340" t="n"/>
      <c r="AG215" s="340" t="n"/>
      <c r="AH215" s="340" t="n"/>
      <c r="AI215" s="340" t="n"/>
      <c r="AJ215" s="340" t="n"/>
      <c r="AK215" s="340" t="n"/>
    </row>
    <row r="216" ht="16.5" customHeight="1" s="235">
      <c r="B216" s="334" t="n">
        <v>196</v>
      </c>
      <c r="C216" s="335" t="inlineStr">
        <is>
          <t>RAIDEL  PEREDA  AGUILERA</t>
        </is>
      </c>
      <c r="D216" s="328" t="n">
        <v>36078.07</v>
      </c>
      <c r="E216" s="329" t="n">
        <v>2882.6925</v>
      </c>
      <c r="F216" s="330" t="n">
        <v>3402.156</v>
      </c>
      <c r="G216" s="331" t="n"/>
      <c r="H216" s="332" t="n">
        <v>29793.2215</v>
      </c>
      <c r="I216" s="333" t="inlineStr">
        <is>
          <t>TM</t>
        </is>
      </c>
      <c r="J216" s="340" t="n"/>
      <c r="K216" s="340" t="n"/>
      <c r="L216" s="340" t="n"/>
      <c r="M216" s="340" t="n"/>
      <c r="N216" s="340" t="n"/>
      <c r="O216" s="340" t="n"/>
      <c r="P216" s="340" t="n"/>
      <c r="Q216" s="340" t="n"/>
      <c r="R216" s="340" t="n"/>
      <c r="S216" s="340" t="n"/>
      <c r="T216" s="340" t="n"/>
      <c r="U216" s="340" t="n"/>
      <c r="V216" s="340" t="n"/>
      <c r="W216" s="340" t="n"/>
      <c r="X216" s="340" t="n"/>
      <c r="Y216" s="340" t="n"/>
      <c r="Z216" s="340" t="n"/>
      <c r="AA216" s="340" t="n"/>
      <c r="AB216" s="340" t="n"/>
      <c r="AC216" s="340" t="n"/>
      <c r="AD216" s="340" t="n"/>
      <c r="AE216" s="340" t="n"/>
      <c r="AF216" s="340" t="n"/>
      <c r="AG216" s="340" t="n"/>
      <c r="AH216" s="340" t="n"/>
      <c r="AI216" s="340" t="n"/>
      <c r="AJ216" s="340" t="n"/>
      <c r="AK216" s="340" t="n"/>
    </row>
    <row r="217" ht="16.5" customHeight="1" s="235">
      <c r="B217" s="334" t="n">
        <v>197</v>
      </c>
      <c r="C217" s="327" t="inlineStr">
        <is>
          <t>OSMANIS  FERNANDEZ  ANZARDO</t>
        </is>
      </c>
      <c r="D217" s="328" t="n">
        <v>92824.23</v>
      </c>
      <c r="E217" s="329" t="n">
        <v>8753.9375</v>
      </c>
      <c r="F217" s="330" t="n">
        <v>15502.7953</v>
      </c>
      <c r="G217" s="331" t="n"/>
      <c r="H217" s="332" t="n">
        <v>68567.4972</v>
      </c>
      <c r="I217" s="333" t="inlineStr">
        <is>
          <t>TM</t>
        </is>
      </c>
      <c r="J217" s="340" t="n"/>
      <c r="K217" s="340" t="n"/>
      <c r="L217" s="340" t="n"/>
      <c r="M217" s="340" t="n"/>
      <c r="N217" s="340" t="n"/>
      <c r="O217" s="340" t="n"/>
      <c r="P217" s="340" t="n"/>
      <c r="Q217" s="340" t="n"/>
      <c r="R217" s="340" t="n"/>
      <c r="S217" s="340" t="n"/>
      <c r="T217" s="340" t="n"/>
      <c r="U217" s="340" t="n"/>
      <c r="V217" s="340" t="n"/>
      <c r="W217" s="340" t="n"/>
      <c r="X217" s="340" t="n"/>
      <c r="Y217" s="340" t="n"/>
      <c r="Z217" s="340" t="n"/>
      <c r="AA217" s="340" t="n"/>
      <c r="AB217" s="340" t="n"/>
      <c r="AC217" s="340" t="n"/>
      <c r="AD217" s="340" t="n"/>
      <c r="AE217" s="340" t="n"/>
      <c r="AF217" s="340" t="n"/>
      <c r="AG217" s="340" t="n"/>
      <c r="AH217" s="340" t="n"/>
      <c r="AI217" s="340" t="n"/>
      <c r="AJ217" s="340" t="n"/>
      <c r="AK217" s="340" t="n"/>
    </row>
    <row r="218" ht="16.5" customHeight="1" s="235">
      <c r="B218" s="334" t="n">
        <v>198</v>
      </c>
      <c r="C218" s="327" t="inlineStr">
        <is>
          <t>ALEXIS  RODRÍGUEZ  CARRALERO</t>
        </is>
      </c>
      <c r="D218" s="328" t="n">
        <v>108988.62</v>
      </c>
      <c r="E218" s="329" t="n">
        <v>10405.519</v>
      </c>
      <c r="F218" s="330" t="n">
        <v>18855.1578</v>
      </c>
      <c r="G218" s="331" t="n"/>
      <c r="H218" s="332" t="n">
        <v>79727.94319999999</v>
      </c>
      <c r="I218" s="333" t="inlineStr">
        <is>
          <t>TM</t>
        </is>
      </c>
      <c r="J218" s="340" t="n"/>
      <c r="K218" s="340" t="n"/>
      <c r="L218" s="340" t="n"/>
      <c r="M218" s="340" t="n"/>
      <c r="N218" s="340" t="n"/>
      <c r="O218" s="340" t="n"/>
      <c r="P218" s="340" t="n"/>
      <c r="Q218" s="340" t="n"/>
      <c r="R218" s="340" t="n"/>
      <c r="S218" s="340" t="n"/>
      <c r="T218" s="340" t="n"/>
      <c r="U218" s="340" t="n"/>
      <c r="V218" s="340" t="n"/>
      <c r="W218" s="340" t="n"/>
      <c r="X218" s="340" t="n"/>
      <c r="Y218" s="340" t="n"/>
      <c r="Z218" s="340" t="n"/>
      <c r="AA218" s="340" t="n"/>
      <c r="AB218" s="340" t="n"/>
      <c r="AC218" s="340" t="n"/>
      <c r="AD218" s="340" t="n"/>
      <c r="AE218" s="340" t="n"/>
      <c r="AF218" s="340" t="n"/>
      <c r="AG218" s="340" t="n"/>
      <c r="AH218" s="340" t="n"/>
      <c r="AI218" s="340" t="n"/>
      <c r="AJ218" s="340" t="n"/>
      <c r="AK218" s="340" t="n"/>
    </row>
    <row r="219" ht="16.5" customHeight="1" s="235">
      <c r="B219" s="334" t="n"/>
      <c r="C219" s="327" t="n"/>
      <c r="D219" s="328" t="n"/>
      <c r="E219" s="329" t="n"/>
      <c r="F219" s="330" t="n"/>
      <c r="G219" s="331" t="n"/>
      <c r="H219" s="336">
        <f>SUM(H205:H218)</f>
        <v/>
      </c>
      <c r="I219" s="333" t="n"/>
      <c r="J219" s="340" t="n"/>
      <c r="K219" s="340" t="n"/>
      <c r="L219" s="340" t="n"/>
      <c r="M219" s="340" t="n"/>
      <c r="N219" s="340" t="n"/>
      <c r="O219" s="340" t="n"/>
      <c r="P219" s="340" t="n"/>
      <c r="Q219" s="340" t="n"/>
      <c r="R219" s="340" t="n"/>
      <c r="S219" s="340" t="n"/>
      <c r="T219" s="340" t="n"/>
      <c r="U219" s="340" t="n"/>
      <c r="V219" s="340" t="n"/>
      <c r="W219" s="340" t="n"/>
      <c r="X219" s="340" t="n"/>
      <c r="Y219" s="340" t="n"/>
      <c r="Z219" s="340" t="n"/>
      <c r="AA219" s="340" t="n"/>
      <c r="AB219" s="340" t="n"/>
      <c r="AC219" s="340" t="n"/>
      <c r="AD219" s="340" t="n"/>
      <c r="AE219" s="340" t="n"/>
      <c r="AF219" s="340" t="n"/>
      <c r="AG219" s="340" t="n"/>
      <c r="AH219" s="340" t="n"/>
      <c r="AI219" s="340" t="n"/>
      <c r="AJ219" s="340" t="n"/>
      <c r="AK219" s="340" t="n"/>
    </row>
    <row r="220" ht="16.5" customHeight="1" s="235">
      <c r="B220" s="334" t="n">
        <v>199</v>
      </c>
      <c r="C220" s="327" t="inlineStr">
        <is>
          <t>ALFREDO  IGARZA   BARRIEL</t>
        </is>
      </c>
      <c r="D220" s="328" t="n">
        <v>89450.50999999999</v>
      </c>
      <c r="E220" s="329" t="n">
        <v>8512.651</v>
      </c>
      <c r="F220" s="330" t="n">
        <v>15154.742</v>
      </c>
      <c r="G220" s="331" t="n"/>
      <c r="H220" s="332" t="n">
        <v>65783.117</v>
      </c>
      <c r="I220" s="333" t="inlineStr">
        <is>
          <t>TM</t>
        </is>
      </c>
      <c r="J220" s="340" t="n"/>
      <c r="K220" s="340" t="n"/>
      <c r="L220" s="340" t="n"/>
      <c r="M220" s="340" t="n"/>
      <c r="N220" s="340" t="n"/>
      <c r="O220" s="340" t="n"/>
      <c r="P220" s="340" t="n"/>
      <c r="Q220" s="340" t="n"/>
      <c r="R220" s="340" t="n"/>
      <c r="S220" s="340" t="n"/>
      <c r="T220" s="340" t="n"/>
      <c r="U220" s="340" t="n"/>
      <c r="V220" s="340" t="n"/>
      <c r="W220" s="340" t="n"/>
      <c r="X220" s="340" t="n"/>
      <c r="Y220" s="340" t="n"/>
      <c r="Z220" s="340" t="n"/>
      <c r="AA220" s="340" t="n"/>
      <c r="AB220" s="340" t="n"/>
      <c r="AC220" s="340" t="n"/>
      <c r="AD220" s="340" t="n"/>
      <c r="AE220" s="340" t="n"/>
      <c r="AF220" s="340" t="n"/>
      <c r="AG220" s="340" t="n"/>
      <c r="AH220" s="340" t="n"/>
      <c r="AI220" s="340" t="n"/>
      <c r="AJ220" s="340" t="n"/>
      <c r="AK220" s="340" t="n"/>
    </row>
    <row r="221" ht="16.5" customHeight="1" s="235">
      <c r="B221" s="326" t="n">
        <v>200</v>
      </c>
      <c r="C221" s="327" t="inlineStr">
        <is>
          <t>JOSE ALAIN  MASSO   ALMENARES</t>
        </is>
      </c>
      <c r="D221" s="328" t="n">
        <v>88180.57000000001</v>
      </c>
      <c r="E221" s="329" t="n">
        <v>8294.313</v>
      </c>
      <c r="F221" s="330" t="n">
        <v>14590.1844</v>
      </c>
      <c r="G221" s="331" t="n"/>
      <c r="H221" s="332" t="n">
        <v>65296.0726</v>
      </c>
      <c r="I221" s="333" t="inlineStr">
        <is>
          <t>TM</t>
        </is>
      </c>
      <c r="J221" s="340" t="n"/>
      <c r="K221" s="340" t="n"/>
      <c r="L221" s="340" t="n"/>
      <c r="M221" s="340" t="n"/>
      <c r="N221" s="340" t="n"/>
      <c r="O221" s="340" t="n"/>
      <c r="P221" s="340" t="n"/>
      <c r="Q221" s="340" t="n"/>
      <c r="R221" s="340" t="n"/>
      <c r="S221" s="340" t="n"/>
      <c r="T221" s="340" t="n"/>
      <c r="U221" s="340" t="n"/>
      <c r="V221" s="340" t="n"/>
      <c r="W221" s="340" t="n"/>
      <c r="X221" s="340" t="n"/>
      <c r="Y221" s="340" t="n"/>
      <c r="Z221" s="340" t="n"/>
      <c r="AA221" s="340" t="n"/>
      <c r="AB221" s="340" t="n"/>
      <c r="AC221" s="340" t="n"/>
      <c r="AD221" s="340" t="n"/>
      <c r="AE221" s="340" t="n"/>
      <c r="AF221" s="340" t="n"/>
      <c r="AG221" s="340" t="n"/>
      <c r="AH221" s="340" t="n"/>
      <c r="AI221" s="340" t="n"/>
      <c r="AJ221" s="340" t="n"/>
      <c r="AK221" s="340" t="n"/>
    </row>
    <row r="222" ht="16.5" customHeight="1" s="235">
      <c r="B222" s="334" t="n">
        <v>201</v>
      </c>
      <c r="C222" s="327" t="inlineStr">
        <is>
          <t>ILIAT  REVILLA   BARRIENTOS</t>
        </is>
      </c>
      <c r="D222" s="328" t="n">
        <v>86993.34</v>
      </c>
      <c r="E222" s="329" t="n">
        <v>8165.9535</v>
      </c>
      <c r="F222" s="330" t="n">
        <v>14319.9743</v>
      </c>
      <c r="G222" s="331" t="n"/>
      <c r="H222" s="332" t="n">
        <v>64507.4122</v>
      </c>
      <c r="I222" s="333" t="inlineStr">
        <is>
          <t>TM</t>
        </is>
      </c>
      <c r="J222" s="340" t="n"/>
      <c r="K222" s="340" t="n"/>
      <c r="L222" s="340" t="n"/>
      <c r="M222" s="340" t="n"/>
      <c r="N222" s="340" t="n"/>
      <c r="O222" s="340" t="n"/>
      <c r="P222" s="340" t="n"/>
      <c r="Q222" s="340" t="n"/>
      <c r="R222" s="340" t="n"/>
      <c r="S222" s="340" t="n"/>
      <c r="T222" s="340" t="n"/>
      <c r="U222" s="340" t="n"/>
      <c r="V222" s="340" t="n"/>
      <c r="W222" s="340" t="n"/>
      <c r="X222" s="340" t="n"/>
      <c r="Y222" s="340" t="n"/>
      <c r="Z222" s="340" t="n"/>
      <c r="AA222" s="340" t="n"/>
      <c r="AB222" s="340" t="n"/>
      <c r="AC222" s="340" t="n"/>
      <c r="AD222" s="340" t="n"/>
      <c r="AE222" s="340" t="n"/>
      <c r="AF222" s="340" t="n"/>
      <c r="AG222" s="340" t="n"/>
      <c r="AH222" s="340" t="n"/>
      <c r="AI222" s="340" t="n"/>
      <c r="AJ222" s="340" t="n"/>
      <c r="AK222" s="340" t="n"/>
    </row>
    <row r="223" ht="16.5" customHeight="1" s="235">
      <c r="B223" s="334" t="n">
        <v>202</v>
      </c>
      <c r="C223" s="327" t="inlineStr">
        <is>
          <t>DIUNEIKY  GIRÓN   NOA</t>
        </is>
      </c>
      <c r="D223" s="328" t="n">
        <v>84536.16</v>
      </c>
      <c r="E223" s="329" t="n">
        <v>8002.432</v>
      </c>
      <c r="F223" s="330" t="n">
        <v>14108.0064</v>
      </c>
      <c r="G223" s="331" t="n"/>
      <c r="H223" s="332" t="n">
        <v>62425.7216</v>
      </c>
      <c r="I223" s="333" t="inlineStr">
        <is>
          <t>TM</t>
        </is>
      </c>
      <c r="J223" s="340" t="n"/>
      <c r="K223" s="340" t="n"/>
      <c r="L223" s="340" t="n"/>
      <c r="M223" s="340" t="n"/>
      <c r="N223" s="340" t="n"/>
      <c r="O223" s="340" t="n"/>
      <c r="P223" s="340" t="n"/>
      <c r="Q223" s="340" t="n"/>
      <c r="R223" s="340" t="n"/>
      <c r="S223" s="340" t="n"/>
      <c r="T223" s="340" t="n"/>
      <c r="U223" s="340" t="n"/>
      <c r="V223" s="340" t="n"/>
      <c r="W223" s="340" t="n"/>
      <c r="X223" s="340" t="n"/>
      <c r="Y223" s="340" t="n"/>
      <c r="Z223" s="340" t="n"/>
      <c r="AA223" s="340" t="n"/>
      <c r="AB223" s="340" t="n"/>
      <c r="AC223" s="340" t="n"/>
      <c r="AD223" s="340" t="n"/>
      <c r="AE223" s="340" t="n"/>
      <c r="AF223" s="340" t="n"/>
      <c r="AG223" s="340" t="n"/>
      <c r="AH223" s="340" t="n"/>
      <c r="AI223" s="340" t="n"/>
      <c r="AJ223" s="340" t="n"/>
      <c r="AK223" s="340" t="n"/>
    </row>
    <row r="224" ht="16.5" customHeight="1" s="235">
      <c r="B224" s="334" t="n">
        <v>203</v>
      </c>
      <c r="C224" s="327" t="inlineStr">
        <is>
          <t>ALEXANDER  MARTÍNEZ   VIDAL</t>
        </is>
      </c>
      <c r="D224" s="328" t="n">
        <v>101224.45</v>
      </c>
      <c r="E224" s="329" t="n">
        <v>9618.615</v>
      </c>
      <c r="F224" s="330" t="n">
        <v>17266.668</v>
      </c>
      <c r="G224" s="331" t="n"/>
      <c r="H224" s="332" t="n">
        <v>74339.167</v>
      </c>
      <c r="I224" s="333" t="inlineStr">
        <is>
          <t>TM</t>
        </is>
      </c>
      <c r="J224" s="340" t="n"/>
      <c r="K224" s="340" t="n"/>
      <c r="L224" s="340" t="n"/>
      <c r="M224" s="340" t="n"/>
      <c r="N224" s="340" t="n"/>
      <c r="O224" s="340" t="n"/>
      <c r="P224" s="340" t="n"/>
      <c r="Q224" s="340" t="n"/>
      <c r="R224" s="340" t="n"/>
      <c r="S224" s="340" t="n"/>
      <c r="T224" s="340" t="n"/>
      <c r="U224" s="340" t="n"/>
      <c r="V224" s="340" t="n"/>
      <c r="W224" s="340" t="n"/>
      <c r="X224" s="340" t="n"/>
      <c r="Y224" s="340" t="n"/>
      <c r="Z224" s="340" t="n"/>
      <c r="AA224" s="340" t="n"/>
      <c r="AB224" s="340" t="n"/>
      <c r="AC224" s="340" t="n"/>
      <c r="AD224" s="340" t="n"/>
      <c r="AE224" s="340" t="n"/>
      <c r="AF224" s="340" t="n"/>
      <c r="AG224" s="340" t="n"/>
      <c r="AH224" s="340" t="n"/>
      <c r="AI224" s="340" t="n"/>
      <c r="AJ224" s="340" t="n"/>
      <c r="AK224" s="340" t="n"/>
    </row>
    <row r="225" ht="16.5" customHeight="1" s="235">
      <c r="B225" s="334" t="n">
        <v>204</v>
      </c>
      <c r="C225" s="327" t="inlineStr">
        <is>
          <t>ALFREDO  RODRÍGUEZ   LEÓN</t>
        </is>
      </c>
      <c r="D225" s="328" t="n">
        <v>122552.58</v>
      </c>
      <c r="E225" s="329" t="n">
        <v>11821.838</v>
      </c>
      <c r="F225" s="330" t="n">
        <v>21771.688</v>
      </c>
      <c r="G225" s="331" t="n"/>
      <c r="H225" s="332" t="n">
        <v>88959.054</v>
      </c>
      <c r="I225" s="333" t="inlineStr">
        <is>
          <t>TM</t>
        </is>
      </c>
      <c r="J225" s="340" t="n"/>
      <c r="K225" s="340" t="n"/>
      <c r="L225" s="340" t="n"/>
      <c r="M225" s="340" t="n"/>
      <c r="N225" s="340" t="n"/>
      <c r="O225" s="340" t="n"/>
      <c r="P225" s="340" t="n"/>
      <c r="Q225" s="340" t="n"/>
      <c r="R225" s="340" t="n"/>
      <c r="S225" s="340" t="n"/>
      <c r="T225" s="340" t="n"/>
      <c r="U225" s="340" t="n"/>
      <c r="V225" s="340" t="n"/>
      <c r="W225" s="340" t="n"/>
      <c r="X225" s="340" t="n"/>
      <c r="Y225" s="340" t="n"/>
      <c r="Z225" s="340" t="n"/>
      <c r="AA225" s="340" t="n"/>
      <c r="AB225" s="340" t="n"/>
      <c r="AC225" s="340" t="n"/>
      <c r="AD225" s="340" t="n"/>
      <c r="AE225" s="340" t="n"/>
      <c r="AF225" s="340" t="n"/>
      <c r="AG225" s="340" t="n"/>
      <c r="AH225" s="340" t="n"/>
      <c r="AI225" s="340" t="n"/>
      <c r="AJ225" s="340" t="n"/>
      <c r="AK225" s="340" t="n"/>
    </row>
    <row r="226" ht="16.5" customHeight="1" s="235">
      <c r="B226" s="334" t="n">
        <v>205</v>
      </c>
      <c r="C226" s="327" t="inlineStr">
        <is>
          <t>GRISEL  ORTEGA   ALVAREZ</t>
        </is>
      </c>
      <c r="D226" s="328" t="n">
        <v>125160.18</v>
      </c>
      <c r="E226" s="329" t="n">
        <v>12104.6755</v>
      </c>
      <c r="F226" s="330" t="n">
        <v>22368.2715</v>
      </c>
      <c r="G226" s="331" t="n"/>
      <c r="H226" s="332" t="n">
        <v>90687.23299999999</v>
      </c>
      <c r="I226" s="333" t="inlineStr">
        <is>
          <t>TM</t>
        </is>
      </c>
      <c r="J226" s="340" t="n"/>
      <c r="K226" s="340" t="n"/>
      <c r="L226" s="340" t="n"/>
      <c r="M226" s="340" t="n"/>
      <c r="N226" s="340" t="n"/>
      <c r="O226" s="340" t="n"/>
      <c r="P226" s="340" t="n"/>
      <c r="Q226" s="340" t="n"/>
      <c r="R226" s="340" t="n"/>
      <c r="S226" s="340" t="n"/>
      <c r="T226" s="340" t="n"/>
      <c r="U226" s="340" t="n"/>
      <c r="V226" s="340" t="n"/>
      <c r="W226" s="340" t="n"/>
      <c r="X226" s="340" t="n"/>
      <c r="Y226" s="340" t="n"/>
      <c r="Z226" s="340" t="n"/>
      <c r="AA226" s="340" t="n"/>
      <c r="AB226" s="340" t="n"/>
      <c r="AC226" s="340" t="n"/>
      <c r="AD226" s="340" t="n"/>
      <c r="AE226" s="340" t="n"/>
      <c r="AF226" s="340" t="n"/>
      <c r="AG226" s="340" t="n"/>
      <c r="AH226" s="340" t="n"/>
      <c r="AI226" s="340" t="n"/>
      <c r="AJ226" s="340" t="n"/>
      <c r="AK226" s="340" t="n"/>
    </row>
    <row r="227" ht="16.5" customHeight="1" s="235">
      <c r="B227" s="334" t="n">
        <v>206</v>
      </c>
      <c r="C227" s="327" t="inlineStr">
        <is>
          <t>LEYANNE  MEDINA   SANABIA</t>
        </is>
      </c>
      <c r="D227" s="328" t="n">
        <v>127182.2</v>
      </c>
      <c r="E227" s="329" t="n">
        <v>12265.0135</v>
      </c>
      <c r="F227" s="330" t="n">
        <v>22630.3379</v>
      </c>
      <c r="G227" s="331" t="n"/>
      <c r="H227" s="332" t="n">
        <v>92286.8486</v>
      </c>
      <c r="I227" s="333" t="inlineStr">
        <is>
          <t>TM</t>
        </is>
      </c>
      <c r="J227" s="340" t="n"/>
      <c r="K227" s="340" t="n"/>
      <c r="L227" s="340" t="n"/>
      <c r="M227" s="340" t="n"/>
      <c r="N227" s="340" t="n"/>
      <c r="O227" s="340" t="n"/>
      <c r="P227" s="340" t="n"/>
      <c r="Q227" s="340" t="n"/>
      <c r="R227" s="340" t="n"/>
      <c r="S227" s="340" t="n"/>
      <c r="T227" s="340" t="n"/>
      <c r="U227" s="340" t="n"/>
      <c r="V227" s="340" t="n"/>
      <c r="W227" s="340" t="n"/>
      <c r="X227" s="340" t="n"/>
      <c r="Y227" s="340" t="n"/>
      <c r="Z227" s="340" t="n"/>
      <c r="AA227" s="340" t="n"/>
      <c r="AB227" s="340" t="n"/>
      <c r="AC227" s="340" t="n"/>
      <c r="AD227" s="340" t="n"/>
      <c r="AE227" s="340" t="n"/>
      <c r="AF227" s="340" t="n"/>
      <c r="AG227" s="340" t="n"/>
      <c r="AH227" s="340" t="n"/>
      <c r="AI227" s="340" t="n"/>
      <c r="AJ227" s="340" t="n"/>
      <c r="AK227" s="340" t="n"/>
    </row>
    <row r="228" ht="16.5" customHeight="1" s="235">
      <c r="B228" s="326" t="n">
        <v>207</v>
      </c>
      <c r="C228" s="327" t="inlineStr">
        <is>
          <t>YOELKIS  VIAMONTE   MENDOZA</t>
        </is>
      </c>
      <c r="D228" s="328" t="n">
        <v>167736.97</v>
      </c>
      <c r="E228" s="329" t="n">
        <v>16330.701</v>
      </c>
      <c r="F228" s="330" t="n">
        <v>30776.0076</v>
      </c>
      <c r="G228" s="331" t="n"/>
      <c r="H228" s="332" t="n">
        <v>120630.2614</v>
      </c>
      <c r="I228" s="333" t="inlineStr">
        <is>
          <t>TM</t>
        </is>
      </c>
      <c r="J228" s="340" t="n"/>
      <c r="K228" s="340" t="n"/>
      <c r="L228" s="340" t="n"/>
      <c r="M228" s="340" t="n"/>
      <c r="N228" s="340" t="n"/>
      <c r="O228" s="340" t="n"/>
      <c r="P228" s="340" t="n"/>
      <c r="Q228" s="340" t="n"/>
      <c r="R228" s="340" t="n"/>
      <c r="S228" s="340" t="n"/>
      <c r="T228" s="340" t="n"/>
      <c r="U228" s="340" t="n"/>
      <c r="V228" s="340" t="n"/>
      <c r="W228" s="340" t="n"/>
      <c r="X228" s="340" t="n"/>
      <c r="Y228" s="340" t="n"/>
      <c r="Z228" s="340" t="n"/>
      <c r="AA228" s="340" t="n"/>
      <c r="AB228" s="340" t="n"/>
      <c r="AC228" s="340" t="n"/>
      <c r="AD228" s="340" t="n"/>
      <c r="AE228" s="340" t="n"/>
      <c r="AF228" s="340" t="n"/>
      <c r="AG228" s="340" t="n"/>
      <c r="AH228" s="340" t="n"/>
      <c r="AI228" s="340" t="n"/>
      <c r="AJ228" s="340" t="n"/>
      <c r="AK228" s="340" t="n"/>
    </row>
    <row r="229" ht="16.5" customHeight="1" s="235">
      <c r="B229" s="334" t="n">
        <v>208</v>
      </c>
      <c r="C229" s="327" t="inlineStr">
        <is>
          <t>ARNULFO EDGAR  LUNA   MENDOZA</t>
        </is>
      </c>
      <c r="D229" s="328" t="n">
        <v>120233.65</v>
      </c>
      <c r="E229" s="329" t="n">
        <v>11779.4625</v>
      </c>
      <c r="F229" s="330" t="n">
        <v>21940.0225</v>
      </c>
      <c r="G229" s="331" t="n"/>
      <c r="H229" s="332" t="n">
        <v>86514.16499999999</v>
      </c>
      <c r="I229" s="333" t="inlineStr">
        <is>
          <t>TM</t>
        </is>
      </c>
      <c r="J229" s="340" t="n"/>
      <c r="K229" s="340" t="n"/>
      <c r="L229" s="340" t="n"/>
      <c r="M229" s="340" t="n"/>
      <c r="N229" s="340" t="n"/>
      <c r="O229" s="340" t="n"/>
      <c r="P229" s="340" t="n"/>
      <c r="Q229" s="340" t="n"/>
      <c r="R229" s="340" t="n"/>
      <c r="S229" s="340" t="n"/>
      <c r="T229" s="340" t="n"/>
      <c r="U229" s="340" t="n"/>
      <c r="V229" s="340" t="n"/>
      <c r="W229" s="340" t="n"/>
      <c r="X229" s="340" t="n"/>
      <c r="Y229" s="340" t="n"/>
      <c r="Z229" s="340" t="n"/>
      <c r="AA229" s="340" t="n"/>
      <c r="AB229" s="340" t="n"/>
      <c r="AC229" s="340" t="n"/>
      <c r="AD229" s="340" t="n"/>
      <c r="AE229" s="340" t="n"/>
      <c r="AF229" s="340" t="n"/>
      <c r="AG229" s="340" t="n"/>
      <c r="AH229" s="340" t="n"/>
      <c r="AI229" s="340" t="n"/>
      <c r="AJ229" s="340" t="n"/>
      <c r="AK229" s="340" t="n"/>
    </row>
    <row r="230" ht="16.5" customHeight="1" s="235">
      <c r="B230" s="334" t="n">
        <v>209</v>
      </c>
      <c r="C230" s="327" t="inlineStr">
        <is>
          <t>ONIS  GORGUET  NUÑEZ</t>
        </is>
      </c>
      <c r="D230" s="328" t="n">
        <v>44195.22</v>
      </c>
      <c r="E230" s="329" t="n">
        <v>3669.522</v>
      </c>
      <c r="F230" s="330" t="n">
        <v>4926.044</v>
      </c>
      <c r="G230" s="331" t="n"/>
      <c r="H230" s="332" t="n">
        <v>35599.654</v>
      </c>
      <c r="I230" s="333" t="inlineStr">
        <is>
          <t>TM</t>
        </is>
      </c>
      <c r="J230" s="340" t="n"/>
      <c r="K230" s="340" t="n"/>
      <c r="L230" s="340" t="n"/>
      <c r="M230" s="340" t="n"/>
      <c r="N230" s="340" t="n"/>
      <c r="O230" s="340" t="n"/>
      <c r="P230" s="340" t="n"/>
      <c r="Q230" s="340" t="n"/>
      <c r="R230" s="340" t="n"/>
      <c r="S230" s="340" t="n"/>
      <c r="T230" s="340" t="n"/>
      <c r="U230" s="340" t="n"/>
      <c r="V230" s="340" t="n"/>
      <c r="W230" s="340" t="n"/>
      <c r="X230" s="340" t="n"/>
      <c r="Y230" s="340" t="n"/>
      <c r="Z230" s="340" t="n"/>
      <c r="AA230" s="340" t="n"/>
      <c r="AB230" s="340" t="n"/>
      <c r="AC230" s="340" t="n"/>
      <c r="AD230" s="340" t="n"/>
      <c r="AE230" s="340" t="n"/>
      <c r="AF230" s="340" t="n"/>
      <c r="AG230" s="340" t="n"/>
      <c r="AH230" s="340" t="n"/>
      <c r="AI230" s="340" t="n"/>
      <c r="AJ230" s="340" t="n"/>
      <c r="AK230" s="340" t="n"/>
    </row>
    <row r="231" ht="16.5" customHeight="1" s="235">
      <c r="B231" s="334" t="n"/>
      <c r="C231" s="327" t="n"/>
      <c r="D231" s="328" t="n"/>
      <c r="E231" s="329" t="n"/>
      <c r="F231" s="330" t="n"/>
      <c r="G231" s="331" t="n"/>
      <c r="H231" s="336">
        <f>SUM(H220:H230)</f>
        <v/>
      </c>
      <c r="I231" s="333" t="n"/>
      <c r="J231" s="340" t="n"/>
      <c r="K231" s="340" t="n"/>
      <c r="L231" s="340" t="n"/>
      <c r="M231" s="340" t="n"/>
      <c r="N231" s="340" t="n"/>
      <c r="O231" s="340" t="n"/>
      <c r="P231" s="340" t="n"/>
      <c r="Q231" s="340" t="n"/>
      <c r="R231" s="340" t="n"/>
      <c r="S231" s="340" t="n"/>
      <c r="T231" s="340" t="n"/>
      <c r="U231" s="340" t="n"/>
      <c r="V231" s="340" t="n"/>
      <c r="W231" s="340" t="n"/>
      <c r="X231" s="340" t="n"/>
      <c r="Y231" s="340" t="n"/>
      <c r="Z231" s="340" t="n"/>
      <c r="AA231" s="340" t="n"/>
      <c r="AB231" s="340" t="n"/>
      <c r="AC231" s="340" t="n"/>
      <c r="AD231" s="340" t="n"/>
      <c r="AE231" s="340" t="n"/>
      <c r="AF231" s="340" t="n"/>
      <c r="AG231" s="340" t="n"/>
      <c r="AH231" s="340" t="n"/>
      <c r="AI231" s="340" t="n"/>
      <c r="AJ231" s="340" t="n"/>
      <c r="AK231" s="340" t="n"/>
    </row>
    <row r="232" ht="16.5" customHeight="1" s="235">
      <c r="B232" s="334" t="n">
        <v>210</v>
      </c>
      <c r="C232" s="327" t="inlineStr">
        <is>
          <t>DANIA  BERETERVIDE   DOPICO</t>
        </is>
      </c>
      <c r="D232" s="328" t="n">
        <v>93002.74000000001</v>
      </c>
      <c r="E232" s="329" t="n">
        <v>8725.3055</v>
      </c>
      <c r="F232" s="330" t="n">
        <v>15380.4551</v>
      </c>
      <c r="G232" s="331" t="n"/>
      <c r="H232" s="332" t="n">
        <v>68896.9794</v>
      </c>
      <c r="I232" s="333" t="inlineStr">
        <is>
          <t>TM</t>
        </is>
      </c>
      <c r="J232" s="340" t="n"/>
      <c r="K232" s="340" t="n"/>
      <c r="L232" s="340" t="n"/>
      <c r="M232" s="340" t="n"/>
      <c r="N232" s="340" t="n"/>
      <c r="O232" s="340" t="n"/>
      <c r="P232" s="340" t="n"/>
      <c r="Q232" s="340" t="n"/>
      <c r="R232" s="340" t="n"/>
      <c r="S232" s="340" t="n"/>
      <c r="T232" s="340" t="n"/>
      <c r="U232" s="340" t="n"/>
      <c r="V232" s="340" t="n"/>
      <c r="W232" s="340" t="n"/>
      <c r="X232" s="340" t="n"/>
      <c r="Y232" s="340" t="n"/>
      <c r="Z232" s="340" t="n"/>
      <c r="AA232" s="340" t="n"/>
      <c r="AB232" s="340" t="n"/>
      <c r="AC232" s="340" t="n"/>
      <c r="AD232" s="340" t="n"/>
      <c r="AE232" s="340" t="n"/>
      <c r="AF232" s="340" t="n"/>
      <c r="AG232" s="340" t="n"/>
      <c r="AH232" s="340" t="n"/>
      <c r="AI232" s="340" t="n"/>
      <c r="AJ232" s="340" t="n"/>
      <c r="AK232" s="340" t="n"/>
    </row>
    <row r="233" ht="16.5" customHeight="1" s="235">
      <c r="B233" s="334" t="n">
        <v>211</v>
      </c>
      <c r="C233" s="327" t="inlineStr">
        <is>
          <t>SUILEN  REYES   SUÁREZ</t>
        </is>
      </c>
      <c r="D233" s="328" t="n">
        <v>174550.64</v>
      </c>
      <c r="E233" s="329" t="n">
        <v>17127.2835</v>
      </c>
      <c r="F233" s="330" t="n">
        <v>32530.4743</v>
      </c>
      <c r="G233" s="331" t="n"/>
      <c r="H233" s="332" t="n">
        <v>124892.8822</v>
      </c>
      <c r="I233" s="333" t="inlineStr">
        <is>
          <t>TM</t>
        </is>
      </c>
      <c r="J233" s="340" t="n"/>
      <c r="K233" s="340" t="n"/>
      <c r="L233" s="340" t="n"/>
      <c r="M233" s="340" t="n"/>
      <c r="N233" s="340" t="n"/>
      <c r="O233" s="340" t="n"/>
      <c r="P233" s="340" t="n"/>
      <c r="Q233" s="340" t="n"/>
      <c r="R233" s="340" t="n"/>
      <c r="S233" s="340" t="n"/>
      <c r="T233" s="340" t="n"/>
      <c r="U233" s="340" t="n"/>
      <c r="V233" s="340" t="n"/>
      <c r="W233" s="340" t="n"/>
      <c r="X233" s="340" t="n"/>
      <c r="Y233" s="340" t="n"/>
      <c r="Z233" s="340" t="n"/>
      <c r="AA233" s="340" t="n"/>
      <c r="AB233" s="340" t="n"/>
      <c r="AC233" s="340" t="n"/>
      <c r="AD233" s="340" t="n"/>
      <c r="AE233" s="340" t="n"/>
      <c r="AF233" s="340" t="n"/>
      <c r="AG233" s="340" t="n"/>
      <c r="AH233" s="340" t="n"/>
      <c r="AI233" s="340" t="n"/>
      <c r="AJ233" s="340" t="n"/>
      <c r="AK233" s="340" t="n"/>
    </row>
    <row r="234" ht="16.5" customHeight="1" s="235">
      <c r="B234" s="334" t="n">
        <v>212</v>
      </c>
      <c r="C234" s="327" t="inlineStr">
        <is>
          <t>ISIS IVETTE  ESCALONA  LEYVA</t>
        </is>
      </c>
      <c r="D234" s="328" t="n">
        <v>159209.91</v>
      </c>
      <c r="E234" s="329" t="n">
        <v>15554.3855</v>
      </c>
      <c r="F234" s="330" t="n">
        <v>29330.3233</v>
      </c>
      <c r="G234" s="331" t="n"/>
      <c r="H234" s="332" t="n">
        <v>114325.2012</v>
      </c>
      <c r="I234" s="333" t="inlineStr">
        <is>
          <t>TM</t>
        </is>
      </c>
      <c r="J234" s="340" t="n"/>
      <c r="K234" s="340" t="n"/>
      <c r="L234" s="340" t="n"/>
      <c r="M234" s="340" t="n"/>
      <c r="N234" s="340" t="n"/>
      <c r="O234" s="340" t="n"/>
      <c r="P234" s="340" t="n"/>
      <c r="Q234" s="340" t="n"/>
      <c r="R234" s="340" t="n"/>
      <c r="S234" s="340" t="n"/>
      <c r="T234" s="340" t="n"/>
      <c r="U234" s="340" t="n"/>
      <c r="V234" s="340" t="n"/>
      <c r="W234" s="340" t="n"/>
      <c r="X234" s="340" t="n"/>
      <c r="Y234" s="340" t="n"/>
      <c r="Z234" s="340" t="n"/>
      <c r="AA234" s="340" t="n"/>
      <c r="AB234" s="340" t="n"/>
      <c r="AC234" s="340" t="n"/>
      <c r="AD234" s="340" t="n"/>
      <c r="AE234" s="340" t="n"/>
      <c r="AF234" s="340" t="n"/>
      <c r="AG234" s="340" t="n"/>
      <c r="AH234" s="340" t="n"/>
      <c r="AI234" s="340" t="n"/>
      <c r="AJ234" s="340" t="n"/>
      <c r="AK234" s="340" t="n"/>
    </row>
    <row r="235" ht="16.5" customHeight="1" s="235">
      <c r="B235" s="334" t="n">
        <v>213</v>
      </c>
      <c r="C235" s="327" t="inlineStr">
        <is>
          <t>LISANDRA  HERNANDEZ  CREACH</t>
        </is>
      </c>
      <c r="D235" s="328" t="n">
        <v>138590.58</v>
      </c>
      <c r="E235" s="329" t="n">
        <v>13443.9215</v>
      </c>
      <c r="F235" s="330" t="n">
        <v>25041.4519</v>
      </c>
      <c r="G235" s="331" t="n"/>
      <c r="H235" s="332" t="n">
        <v>100105.2066</v>
      </c>
      <c r="I235" s="333" t="inlineStr">
        <is>
          <t>TM</t>
        </is>
      </c>
      <c r="J235" s="340" t="n"/>
      <c r="K235" s="340" t="n"/>
      <c r="L235" s="340" t="n"/>
      <c r="M235" s="340" t="n"/>
      <c r="N235" s="340" t="n"/>
      <c r="O235" s="340" t="n"/>
      <c r="P235" s="340" t="n"/>
      <c r="Q235" s="340" t="n"/>
      <c r="R235" s="340" t="n"/>
      <c r="S235" s="340" t="n"/>
      <c r="T235" s="340" t="n"/>
      <c r="U235" s="340" t="n"/>
      <c r="V235" s="340" t="n"/>
      <c r="W235" s="340" t="n"/>
      <c r="X235" s="340" t="n"/>
      <c r="Y235" s="340" t="n"/>
      <c r="Z235" s="340" t="n"/>
      <c r="AA235" s="340" t="n"/>
      <c r="AB235" s="340" t="n"/>
      <c r="AC235" s="340" t="n"/>
      <c r="AD235" s="340" t="n"/>
      <c r="AE235" s="340" t="n"/>
      <c r="AF235" s="340" t="n"/>
      <c r="AG235" s="340" t="n"/>
      <c r="AH235" s="340" t="n"/>
      <c r="AI235" s="340" t="n"/>
      <c r="AJ235" s="340" t="n"/>
      <c r="AK235" s="340" t="n"/>
    </row>
    <row r="236" ht="16.5" customHeight="1" s="235">
      <c r="B236" s="326" t="n">
        <v>214</v>
      </c>
      <c r="C236" s="327" t="inlineStr">
        <is>
          <t>JOSE FERMIN  CORTIÑA  PIÑERA</t>
        </is>
      </c>
      <c r="D236" s="328" t="n">
        <v>127041.37</v>
      </c>
      <c r="E236" s="329" t="n">
        <v>12289.0005</v>
      </c>
      <c r="F236" s="330" t="n">
        <v>22731.6099</v>
      </c>
      <c r="G236" s="331" t="n"/>
      <c r="H236" s="332" t="n">
        <v>92020.7596</v>
      </c>
      <c r="I236" s="333" t="inlineStr">
        <is>
          <t>TM</t>
        </is>
      </c>
      <c r="J236" s="340" t="n"/>
      <c r="K236" s="340" t="n"/>
      <c r="L236" s="340" t="n"/>
      <c r="M236" s="340" t="n"/>
      <c r="N236" s="340" t="n"/>
      <c r="O236" s="340" t="n"/>
      <c r="P236" s="340" t="n"/>
      <c r="Q236" s="340" t="n"/>
      <c r="R236" s="340" t="n"/>
      <c r="S236" s="340" t="n"/>
      <c r="T236" s="340" t="n"/>
      <c r="U236" s="340" t="n"/>
      <c r="V236" s="340" t="n"/>
      <c r="W236" s="340" t="n"/>
      <c r="X236" s="340" t="n"/>
      <c r="Y236" s="340" t="n"/>
      <c r="Z236" s="340" t="n"/>
      <c r="AA236" s="340" t="n"/>
      <c r="AB236" s="340" t="n"/>
      <c r="AC236" s="340" t="n"/>
      <c r="AD236" s="340" t="n"/>
      <c r="AE236" s="340" t="n"/>
      <c r="AF236" s="340" t="n"/>
      <c r="AG236" s="340" t="n"/>
      <c r="AH236" s="340" t="n"/>
      <c r="AI236" s="340" t="n"/>
      <c r="AJ236" s="340" t="n"/>
      <c r="AK236" s="340" t="n"/>
    </row>
    <row r="237" ht="16.5" customHeight="1" s="235">
      <c r="B237" s="334" t="n">
        <v>215</v>
      </c>
      <c r="C237" s="335" t="inlineStr">
        <is>
          <t>LORENA LAURA  MATOS  SUAREZ</t>
        </is>
      </c>
      <c r="D237" s="328" t="n">
        <v>86112.23</v>
      </c>
      <c r="E237" s="329" t="n">
        <v>8196.086499999999</v>
      </c>
      <c r="F237" s="330" t="n">
        <v>14545.7819</v>
      </c>
      <c r="G237" s="331" t="n"/>
      <c r="H237" s="332" t="n">
        <v>63370.3616</v>
      </c>
      <c r="I237" s="333" t="inlineStr">
        <is>
          <t>TM</t>
        </is>
      </c>
      <c r="J237" s="340" t="n"/>
      <c r="K237" s="340" t="n"/>
      <c r="L237" s="340" t="n"/>
      <c r="M237" s="340" t="n"/>
      <c r="N237" s="340" t="n"/>
      <c r="O237" s="340" t="n"/>
      <c r="P237" s="340" t="n"/>
      <c r="Q237" s="340" t="n"/>
      <c r="R237" s="340" t="n"/>
      <c r="S237" s="340" t="n"/>
      <c r="T237" s="340" t="n"/>
      <c r="U237" s="340" t="n"/>
      <c r="V237" s="340" t="n"/>
      <c r="W237" s="340" t="n"/>
      <c r="X237" s="340" t="n"/>
      <c r="Y237" s="340" t="n"/>
      <c r="Z237" s="340" t="n"/>
      <c r="AA237" s="340" t="n"/>
      <c r="AB237" s="340" t="n"/>
      <c r="AC237" s="340" t="n"/>
      <c r="AD237" s="340" t="n"/>
      <c r="AE237" s="340" t="n"/>
      <c r="AF237" s="340" t="n"/>
      <c r="AG237" s="340" t="n"/>
      <c r="AH237" s="340" t="n"/>
      <c r="AI237" s="340" t="n"/>
      <c r="AJ237" s="340" t="n"/>
      <c r="AK237" s="340" t="n"/>
    </row>
    <row r="238" ht="16.5" customHeight="1" s="235">
      <c r="B238" s="334" t="n">
        <v>216</v>
      </c>
      <c r="C238" s="335" t="inlineStr">
        <is>
          <t>LICET  REINA  DEL TORO</t>
        </is>
      </c>
      <c r="D238" s="328" t="n">
        <v>37733.93</v>
      </c>
      <c r="E238" s="329" t="n">
        <v>3309.7255</v>
      </c>
      <c r="F238" s="330" t="n">
        <v>4705.1165</v>
      </c>
      <c r="G238" s="331" t="n"/>
      <c r="H238" s="332" t="n">
        <v>29719.088</v>
      </c>
      <c r="I238" s="333" t="inlineStr">
        <is>
          <t>TM</t>
        </is>
      </c>
      <c r="J238" s="340" t="n"/>
      <c r="K238" s="340" t="n"/>
      <c r="L238" s="340" t="n"/>
      <c r="M238" s="340" t="n"/>
      <c r="N238" s="340" t="n"/>
      <c r="O238" s="340" t="n"/>
      <c r="P238" s="340" t="n"/>
      <c r="Q238" s="340" t="n"/>
      <c r="R238" s="340" t="n"/>
      <c r="S238" s="340" t="n"/>
      <c r="T238" s="340" t="n"/>
      <c r="U238" s="340" t="n"/>
      <c r="V238" s="340" t="n"/>
      <c r="W238" s="340" t="n"/>
      <c r="X238" s="340" t="n"/>
      <c r="Y238" s="340" t="n"/>
      <c r="Z238" s="340" t="n"/>
      <c r="AA238" s="340" t="n"/>
      <c r="AB238" s="340" t="n"/>
      <c r="AC238" s="340" t="n"/>
      <c r="AD238" s="340" t="n"/>
      <c r="AE238" s="340" t="n"/>
      <c r="AF238" s="340" t="n"/>
      <c r="AG238" s="340" t="n"/>
      <c r="AH238" s="340" t="n"/>
      <c r="AI238" s="340" t="n"/>
      <c r="AJ238" s="340" t="n"/>
      <c r="AK238" s="340" t="n"/>
    </row>
    <row r="239" ht="16.5" customHeight="1" s="235">
      <c r="B239" s="326" t="n">
        <v>217</v>
      </c>
      <c r="C239" s="335" t="inlineStr">
        <is>
          <t>MARIA DE LOS ANGELES  JUNCO  MONTSERRAT</t>
        </is>
      </c>
      <c r="D239" s="328" t="n">
        <v>7138.85</v>
      </c>
      <c r="E239" s="329" t="n">
        <v>356.9425</v>
      </c>
      <c r="F239" s="330" t="n">
        <v>148.8681</v>
      </c>
      <c r="G239" s="331" t="n"/>
      <c r="H239" s="332" t="n">
        <v>6633.0394</v>
      </c>
      <c r="I239" s="333" t="inlineStr">
        <is>
          <t>TM</t>
        </is>
      </c>
      <c r="J239" s="340" t="n"/>
      <c r="K239" s="340" t="n"/>
      <c r="L239" s="340" t="n"/>
      <c r="M239" s="340" t="n"/>
      <c r="N239" s="340" t="n"/>
      <c r="O239" s="340" t="n"/>
      <c r="P239" s="340" t="n"/>
      <c r="Q239" s="340" t="n"/>
      <c r="R239" s="340" t="n"/>
      <c r="S239" s="340" t="n"/>
      <c r="T239" s="340" t="n"/>
      <c r="U239" s="340" t="n"/>
      <c r="V239" s="340" t="n"/>
      <c r="W239" s="340" t="n"/>
      <c r="X239" s="340" t="n"/>
      <c r="Y239" s="340" t="n"/>
      <c r="Z239" s="340" t="n"/>
      <c r="AA239" s="340" t="n"/>
      <c r="AB239" s="340" t="n"/>
      <c r="AC239" s="340" t="n"/>
      <c r="AD239" s="340" t="n"/>
      <c r="AE239" s="340" t="n"/>
      <c r="AF239" s="340" t="n"/>
      <c r="AG239" s="340" t="n"/>
      <c r="AH239" s="340" t="n"/>
      <c r="AI239" s="340" t="n"/>
      <c r="AJ239" s="340" t="n"/>
      <c r="AK239" s="340" t="n"/>
    </row>
    <row r="240" ht="16.5" customHeight="1" s="235">
      <c r="B240" s="326" t="n"/>
      <c r="C240" s="335" t="n"/>
      <c r="D240" s="328" t="n"/>
      <c r="E240" s="329" t="n"/>
      <c r="F240" s="330" t="n"/>
      <c r="G240" s="331" t="n"/>
      <c r="H240" s="336">
        <f>SUM(H232:H239)</f>
        <v/>
      </c>
      <c r="I240" s="333" t="n"/>
      <c r="J240" s="340" t="n"/>
      <c r="K240" s="340" t="n"/>
      <c r="L240" s="340" t="n"/>
      <c r="M240" s="340" t="n"/>
      <c r="N240" s="340" t="n"/>
      <c r="O240" s="340" t="n"/>
      <c r="P240" s="340" t="n"/>
      <c r="Q240" s="340" t="n"/>
      <c r="R240" s="340" t="n"/>
      <c r="S240" s="340" t="n"/>
      <c r="T240" s="340" t="n"/>
      <c r="U240" s="340" t="n"/>
      <c r="V240" s="340" t="n"/>
      <c r="W240" s="340" t="n"/>
      <c r="X240" s="340" t="n"/>
      <c r="Y240" s="340" t="n"/>
      <c r="Z240" s="340" t="n"/>
      <c r="AA240" s="340" t="n"/>
      <c r="AB240" s="340" t="n"/>
      <c r="AC240" s="340" t="n"/>
      <c r="AD240" s="340" t="n"/>
      <c r="AE240" s="340" t="n"/>
      <c r="AF240" s="340" t="n"/>
      <c r="AG240" s="340" t="n"/>
      <c r="AH240" s="340" t="n"/>
      <c r="AI240" s="340" t="n"/>
      <c r="AJ240" s="340" t="n"/>
      <c r="AK240" s="340" t="n"/>
    </row>
    <row r="241" ht="16.5" customHeight="1" s="235">
      <c r="B241" s="334" t="n">
        <v>218</v>
      </c>
      <c r="C241" s="327" t="inlineStr">
        <is>
          <t>TERESA DE LA CARIDAD  GARCÍA   BOLAÑOS</t>
        </is>
      </c>
      <c r="D241" s="328" t="n">
        <v>82350.99000000001</v>
      </c>
      <c r="E241" s="329" t="n">
        <v>7684.076</v>
      </c>
      <c r="F241" s="330" t="n">
        <v>13331.5198</v>
      </c>
      <c r="G241" s="331" t="n"/>
      <c r="H241" s="332" t="n">
        <v>61335.3942</v>
      </c>
      <c r="I241" s="333" t="inlineStr">
        <is>
          <t>TM</t>
        </is>
      </c>
      <c r="J241" s="340" t="n"/>
      <c r="K241" s="340" t="n"/>
      <c r="L241" s="340" t="n"/>
      <c r="M241" s="340" t="n"/>
      <c r="N241" s="340" t="n"/>
      <c r="O241" s="340" t="n"/>
      <c r="P241" s="340" t="n"/>
      <c r="Q241" s="340" t="n"/>
      <c r="R241" s="340" t="n"/>
      <c r="S241" s="340" t="n"/>
      <c r="T241" s="340" t="n"/>
      <c r="U241" s="340" t="n"/>
      <c r="V241" s="340" t="n"/>
      <c r="W241" s="340" t="n"/>
      <c r="X241" s="340" t="n"/>
      <c r="Y241" s="340" t="n"/>
      <c r="Z241" s="340" t="n"/>
      <c r="AA241" s="340" t="n"/>
      <c r="AB241" s="340" t="n"/>
      <c r="AC241" s="340" t="n"/>
      <c r="AD241" s="340" t="n"/>
      <c r="AE241" s="340" t="n"/>
      <c r="AF241" s="340" t="n"/>
      <c r="AG241" s="340" t="n"/>
      <c r="AH241" s="340" t="n"/>
      <c r="AI241" s="340" t="n"/>
      <c r="AJ241" s="340" t="n"/>
      <c r="AK241" s="340" t="n"/>
    </row>
    <row r="242" ht="16.5" customHeight="1" s="235">
      <c r="B242" s="334" t="n">
        <v>219</v>
      </c>
      <c r="C242" s="327" t="inlineStr">
        <is>
          <t>JOSE LUIS  CATURLA  TERRY</t>
        </is>
      </c>
      <c r="D242" s="328" t="n">
        <v>94402.28</v>
      </c>
      <c r="E242" s="329" t="n">
        <v>8918.3235</v>
      </c>
      <c r="F242" s="330" t="n">
        <v>15840.7807</v>
      </c>
      <c r="G242" s="331" t="n"/>
      <c r="H242" s="332" t="n">
        <v>69643.1758</v>
      </c>
      <c r="I242" s="333" t="inlineStr">
        <is>
          <t>TM</t>
        </is>
      </c>
      <c r="J242" s="340" t="n"/>
      <c r="K242" s="340" t="n"/>
      <c r="L242" s="340" t="n"/>
      <c r="M242" s="340" t="n"/>
      <c r="N242" s="340" t="n"/>
      <c r="O242" s="340" t="n"/>
      <c r="P242" s="340" t="n"/>
      <c r="Q242" s="340" t="n"/>
      <c r="R242" s="340" t="n"/>
      <c r="S242" s="340" t="n"/>
      <c r="T242" s="340" t="n"/>
      <c r="U242" s="340" t="n"/>
      <c r="V242" s="340" t="n"/>
      <c r="W242" s="340" t="n"/>
      <c r="X242" s="340" t="n"/>
      <c r="Y242" s="340" t="n"/>
      <c r="Z242" s="340" t="n"/>
      <c r="AA242" s="340" t="n"/>
      <c r="AB242" s="340" t="n"/>
      <c r="AC242" s="340" t="n"/>
      <c r="AD242" s="340" t="n"/>
      <c r="AE242" s="340" t="n"/>
      <c r="AF242" s="340" t="n"/>
      <c r="AG242" s="340" t="n"/>
      <c r="AH242" s="340" t="n"/>
      <c r="AI242" s="340" t="n"/>
      <c r="AJ242" s="340" t="n"/>
      <c r="AK242" s="340" t="n"/>
    </row>
    <row r="243" ht="16.5" customHeight="1" s="235">
      <c r="B243" s="334" t="n">
        <v>220</v>
      </c>
      <c r="C243" s="327" t="inlineStr">
        <is>
          <t>LEONARDO  PEREZ  RAMIREZ</t>
        </is>
      </c>
      <c r="D243" s="328" t="n">
        <v>138590.58</v>
      </c>
      <c r="E243" s="329" t="n">
        <v>13443.9215</v>
      </c>
      <c r="F243" s="330" t="n">
        <v>25041.4519</v>
      </c>
      <c r="G243" s="331" t="n"/>
      <c r="H243" s="332" t="n">
        <v>100105.2066</v>
      </c>
      <c r="I243" s="333" t="inlineStr">
        <is>
          <t>TM</t>
        </is>
      </c>
      <c r="J243" s="340" t="n"/>
      <c r="K243" s="340" t="n"/>
      <c r="L243" s="340" t="n"/>
      <c r="M243" s="340" t="n"/>
      <c r="N243" s="340" t="n"/>
      <c r="O243" s="340" t="n"/>
      <c r="P243" s="340" t="n"/>
      <c r="Q243" s="340" t="n"/>
      <c r="R243" s="340" t="n"/>
      <c r="S243" s="340" t="n"/>
      <c r="T243" s="340" t="n"/>
      <c r="U243" s="340" t="n"/>
      <c r="V243" s="340" t="n"/>
      <c r="W243" s="340" t="n"/>
      <c r="X243" s="340" t="n"/>
      <c r="Y243" s="340" t="n"/>
      <c r="Z243" s="340" t="n"/>
      <c r="AA243" s="340" t="n"/>
      <c r="AB243" s="340" t="n"/>
      <c r="AC243" s="340" t="n"/>
      <c r="AD243" s="340" t="n"/>
      <c r="AE243" s="340" t="n"/>
      <c r="AF243" s="340" t="n"/>
      <c r="AG243" s="340" t="n"/>
      <c r="AH243" s="340" t="n"/>
      <c r="AI243" s="340" t="n"/>
      <c r="AJ243" s="340" t="n"/>
      <c r="AK243" s="340" t="n"/>
    </row>
    <row r="244" ht="16.5" customHeight="1" s="235">
      <c r="B244" s="334" t="n">
        <v>221</v>
      </c>
      <c r="C244" s="327" t="inlineStr">
        <is>
          <t>ADA DANIA  GONZALEZ  GONZALEZ</t>
        </is>
      </c>
      <c r="D244" s="328" t="n">
        <v>138590.58</v>
      </c>
      <c r="E244" s="329" t="n">
        <v>13443.9215</v>
      </c>
      <c r="F244" s="330" t="n">
        <v>25041.4519</v>
      </c>
      <c r="G244" s="331" t="n"/>
      <c r="H244" s="332" t="n">
        <v>100105.2066</v>
      </c>
      <c r="I244" s="333" t="inlineStr">
        <is>
          <t>TM</t>
        </is>
      </c>
      <c r="J244" s="340" t="n"/>
      <c r="K244" s="340" t="n"/>
      <c r="L244" s="340" t="n"/>
      <c r="M244" s="340" t="n"/>
      <c r="N244" s="340" t="n"/>
      <c r="O244" s="340" t="n"/>
      <c r="P244" s="340" t="n"/>
      <c r="Q244" s="340" t="n"/>
      <c r="R244" s="340" t="n"/>
      <c r="S244" s="340" t="n"/>
      <c r="T244" s="340" t="n"/>
      <c r="U244" s="340" t="n"/>
      <c r="V244" s="340" t="n"/>
      <c r="W244" s="340" t="n"/>
      <c r="X244" s="340" t="n"/>
      <c r="Y244" s="340" t="n"/>
      <c r="Z244" s="340" t="n"/>
      <c r="AA244" s="340" t="n"/>
      <c r="AB244" s="340" t="n"/>
      <c r="AC244" s="340" t="n"/>
      <c r="AD244" s="340" t="n"/>
      <c r="AE244" s="340" t="n"/>
      <c r="AF244" s="340" t="n"/>
      <c r="AG244" s="340" t="n"/>
      <c r="AH244" s="340" t="n"/>
      <c r="AI244" s="340" t="n"/>
      <c r="AJ244" s="340" t="n"/>
      <c r="AK244" s="340" t="n"/>
    </row>
    <row r="245" ht="16.5" customHeight="1" s="235">
      <c r="B245" s="334" t="n">
        <v>222</v>
      </c>
      <c r="C245" s="327" t="inlineStr">
        <is>
          <t>ABEL  PRIETO  CASQUERO</t>
        </is>
      </c>
      <c r="D245" s="328" t="n">
        <v>0</v>
      </c>
      <c r="E245" s="329" t="n">
        <v>0</v>
      </c>
      <c r="F245" s="330" t="n">
        <v>0</v>
      </c>
      <c r="G245" s="331" t="n"/>
      <c r="H245" s="332" t="n">
        <v>0</v>
      </c>
      <c r="I245" s="333" t="inlineStr">
        <is>
          <t>TM</t>
        </is>
      </c>
      <c r="J245" s="340" t="n"/>
      <c r="K245" s="340" t="n"/>
      <c r="L245" s="340" t="n"/>
      <c r="M245" s="340" t="n"/>
      <c r="N245" s="340" t="n"/>
      <c r="O245" s="340" t="n"/>
      <c r="P245" s="340" t="n"/>
      <c r="Q245" s="340" t="n"/>
      <c r="R245" s="340" t="n"/>
      <c r="S245" s="340" t="n"/>
      <c r="T245" s="340" t="n"/>
      <c r="U245" s="340" t="n"/>
      <c r="V245" s="340" t="n"/>
      <c r="W245" s="340" t="n"/>
      <c r="X245" s="340" t="n"/>
      <c r="Y245" s="340" t="n"/>
      <c r="Z245" s="340" t="n"/>
      <c r="AA245" s="340" t="n"/>
      <c r="AB245" s="340" t="n"/>
      <c r="AC245" s="340" t="n"/>
      <c r="AD245" s="340" t="n"/>
      <c r="AE245" s="340" t="n"/>
      <c r="AF245" s="340" t="n"/>
      <c r="AG245" s="340" t="n"/>
      <c r="AH245" s="340" t="n"/>
      <c r="AI245" s="340" t="n"/>
      <c r="AJ245" s="340" t="n"/>
      <c r="AK245" s="340" t="n"/>
    </row>
    <row r="246" ht="16.5" customHeight="1" s="235">
      <c r="B246" s="334" t="n">
        <v>223</v>
      </c>
      <c r="C246" s="335" t="inlineStr">
        <is>
          <t>LAZARO  CABRERA  CRUZ</t>
        </is>
      </c>
      <c r="D246" s="328" t="n">
        <v>26467.35</v>
      </c>
      <c r="E246" s="329" t="n">
        <v>2097.5745</v>
      </c>
      <c r="F246" s="330" t="n">
        <v>2161.1243</v>
      </c>
      <c r="G246" s="331" t="n"/>
      <c r="H246" s="332" t="n">
        <v>22208.6512</v>
      </c>
      <c r="I246" s="333" t="inlineStr">
        <is>
          <t>TM</t>
        </is>
      </c>
      <c r="J246" s="340" t="n"/>
      <c r="K246" s="340" t="n"/>
      <c r="L246" s="340" t="n"/>
      <c r="M246" s="340" t="n"/>
      <c r="N246" s="340" t="n"/>
      <c r="O246" s="340" t="n"/>
      <c r="P246" s="340" t="n"/>
      <c r="Q246" s="340" t="n"/>
      <c r="R246" s="340" t="n"/>
      <c r="S246" s="340" t="n"/>
      <c r="T246" s="340" t="n"/>
      <c r="U246" s="340" t="n"/>
      <c r="V246" s="340" t="n"/>
      <c r="W246" s="340" t="n"/>
      <c r="X246" s="340" t="n"/>
      <c r="Y246" s="340" t="n"/>
      <c r="Z246" s="340" t="n"/>
      <c r="AA246" s="340" t="n"/>
      <c r="AB246" s="340" t="n"/>
      <c r="AC246" s="340" t="n"/>
      <c r="AD246" s="340" t="n"/>
      <c r="AE246" s="340" t="n"/>
      <c r="AF246" s="340" t="n"/>
      <c r="AG246" s="340" t="n"/>
      <c r="AH246" s="340" t="n"/>
      <c r="AI246" s="340" t="n"/>
      <c r="AJ246" s="340" t="n"/>
      <c r="AK246" s="340" t="n"/>
    </row>
    <row r="247" ht="16.5" customHeight="1" s="235">
      <c r="B247" s="326" t="n">
        <v>224</v>
      </c>
      <c r="C247" s="327" t="inlineStr">
        <is>
          <t>ERNESTO  GUERRA  MATA</t>
        </is>
      </c>
      <c r="D247" s="328" t="n">
        <v>94942.33</v>
      </c>
      <c r="E247" s="329" t="n">
        <v>8972.3285</v>
      </c>
      <c r="F247" s="330" t="n">
        <v>15948.7907</v>
      </c>
      <c r="G247" s="331" t="n"/>
      <c r="H247" s="332" t="n">
        <v>70021.2108</v>
      </c>
      <c r="I247" s="333" t="inlineStr">
        <is>
          <t>TM</t>
        </is>
      </c>
      <c r="J247" s="340" t="n"/>
      <c r="K247" s="340" t="n"/>
      <c r="L247" s="340" t="n"/>
      <c r="M247" s="340" t="n"/>
      <c r="N247" s="340" t="n"/>
      <c r="O247" s="340" t="n"/>
      <c r="P247" s="340" t="n"/>
      <c r="Q247" s="340" t="n"/>
      <c r="R247" s="340" t="n"/>
      <c r="S247" s="340" t="n"/>
      <c r="T247" s="340" t="n"/>
      <c r="U247" s="340" t="n"/>
      <c r="V247" s="340" t="n"/>
      <c r="W247" s="340" t="n"/>
      <c r="X247" s="340" t="n"/>
      <c r="Y247" s="340" t="n"/>
      <c r="Z247" s="340" t="n"/>
      <c r="AA247" s="340" t="n"/>
      <c r="AB247" s="340" t="n"/>
      <c r="AC247" s="340" t="n"/>
      <c r="AD247" s="340" t="n"/>
      <c r="AE247" s="340" t="n"/>
      <c r="AF247" s="340" t="n"/>
      <c r="AG247" s="340" t="n"/>
      <c r="AH247" s="340" t="n"/>
      <c r="AI247" s="340" t="n"/>
      <c r="AJ247" s="340" t="n"/>
      <c r="AK247" s="340" t="n"/>
    </row>
    <row r="248" ht="16.5" customHeight="1" s="235">
      <c r="B248" s="334" t="n">
        <v>225</v>
      </c>
      <c r="C248" s="327" t="inlineStr">
        <is>
          <t>CARLOS   DIAZ  ORDAZ</t>
        </is>
      </c>
      <c r="D248" s="328" t="n">
        <v>94022.61</v>
      </c>
      <c r="E248" s="329" t="n">
        <v>8880.3565</v>
      </c>
      <c r="F248" s="330" t="n">
        <v>15764.8467</v>
      </c>
      <c r="G248" s="331" t="n"/>
      <c r="H248" s="332" t="n">
        <v>69377.4068</v>
      </c>
      <c r="I248" s="333" t="inlineStr">
        <is>
          <t>TM</t>
        </is>
      </c>
      <c r="J248" s="340" t="n"/>
      <c r="K248" s="340" t="n"/>
      <c r="L248" s="340" t="n"/>
      <c r="M248" s="340" t="n"/>
      <c r="N248" s="340" t="n"/>
      <c r="O248" s="340" t="n"/>
      <c r="P248" s="340" t="n"/>
      <c r="Q248" s="340" t="n"/>
      <c r="R248" s="340" t="n"/>
      <c r="S248" s="340" t="n"/>
      <c r="T248" s="340" t="n"/>
      <c r="U248" s="340" t="n"/>
      <c r="V248" s="340" t="n"/>
      <c r="W248" s="340" t="n"/>
      <c r="X248" s="340" t="n"/>
      <c r="Y248" s="340" t="n"/>
      <c r="Z248" s="340" t="n"/>
      <c r="AA248" s="340" t="n"/>
      <c r="AB248" s="340" t="n"/>
      <c r="AC248" s="340" t="n"/>
      <c r="AD248" s="340" t="n"/>
      <c r="AE248" s="340" t="n"/>
      <c r="AF248" s="340" t="n"/>
      <c r="AG248" s="340" t="n"/>
      <c r="AH248" s="340" t="n"/>
      <c r="AI248" s="340" t="n"/>
      <c r="AJ248" s="340" t="n"/>
      <c r="AK248" s="340" t="n"/>
    </row>
    <row r="249" ht="16.5" customHeight="1" s="235">
      <c r="B249" s="334" t="n"/>
      <c r="C249" s="327" t="n"/>
      <c r="D249" s="328" t="n"/>
      <c r="E249" s="329" t="n"/>
      <c r="F249" s="330" t="n"/>
      <c r="G249" s="331" t="n"/>
      <c r="H249" s="336">
        <f>SUM(H241:H248)</f>
        <v/>
      </c>
      <c r="I249" s="333" t="n"/>
      <c r="J249" s="340" t="n"/>
      <c r="K249" s="340" t="n"/>
      <c r="L249" s="340" t="n"/>
      <c r="M249" s="340" t="n"/>
      <c r="N249" s="340" t="n"/>
      <c r="O249" s="340" t="n"/>
      <c r="P249" s="340" t="n"/>
      <c r="Q249" s="340" t="n"/>
      <c r="R249" s="340" t="n"/>
      <c r="S249" s="340" t="n"/>
      <c r="T249" s="340" t="n"/>
      <c r="U249" s="340" t="n"/>
      <c r="V249" s="340" t="n"/>
      <c r="W249" s="340" t="n"/>
      <c r="X249" s="340" t="n"/>
      <c r="Y249" s="340" t="n"/>
      <c r="Z249" s="340" t="n"/>
      <c r="AA249" s="340" t="n"/>
      <c r="AB249" s="340" t="n"/>
      <c r="AC249" s="340" t="n"/>
      <c r="AD249" s="340" t="n"/>
      <c r="AE249" s="340" t="n"/>
      <c r="AF249" s="340" t="n"/>
      <c r="AG249" s="340" t="n"/>
      <c r="AH249" s="340" t="n"/>
      <c r="AI249" s="340" t="n"/>
      <c r="AJ249" s="340" t="n"/>
      <c r="AK249" s="340" t="n"/>
    </row>
    <row r="250" ht="16.5" customHeight="1" s="235">
      <c r="B250" s="334" t="n">
        <v>226</v>
      </c>
      <c r="C250" s="327" t="inlineStr">
        <is>
          <t>RAÚL  PAVÓN   FUENTES</t>
        </is>
      </c>
      <c r="D250" s="328" t="n">
        <v>158676.25</v>
      </c>
      <c r="E250" s="329" t="n">
        <v>15501.0195</v>
      </c>
      <c r="F250" s="330" t="n">
        <v>29223.5913</v>
      </c>
      <c r="G250" s="331" t="n"/>
      <c r="H250" s="332" t="n">
        <v>113951.6392</v>
      </c>
      <c r="I250" s="333" t="inlineStr">
        <is>
          <t>TM</t>
        </is>
      </c>
      <c r="J250" s="340" t="n"/>
      <c r="K250" s="340" t="n"/>
      <c r="L250" s="340" t="n"/>
      <c r="M250" s="340" t="n"/>
      <c r="N250" s="340" t="n"/>
      <c r="O250" s="340" t="n"/>
      <c r="P250" s="340" t="n"/>
      <c r="Q250" s="340" t="n"/>
      <c r="R250" s="340" t="n"/>
      <c r="S250" s="340" t="n"/>
      <c r="T250" s="340" t="n"/>
      <c r="U250" s="340" t="n"/>
      <c r="V250" s="340" t="n"/>
      <c r="W250" s="340" t="n"/>
      <c r="X250" s="340" t="n"/>
      <c r="Y250" s="340" t="n"/>
      <c r="Z250" s="340" t="n"/>
      <c r="AA250" s="340" t="n"/>
      <c r="AB250" s="340" t="n"/>
      <c r="AC250" s="340" t="n"/>
      <c r="AD250" s="340" t="n"/>
      <c r="AE250" s="340" t="n"/>
      <c r="AF250" s="340" t="n"/>
      <c r="AG250" s="340" t="n"/>
      <c r="AH250" s="340" t="n"/>
      <c r="AI250" s="340" t="n"/>
      <c r="AJ250" s="340" t="n"/>
      <c r="AK250" s="340" t="n"/>
    </row>
    <row r="251" ht="16.5" customHeight="1" s="235">
      <c r="B251" s="334" t="n">
        <v>227</v>
      </c>
      <c r="C251" s="327" t="inlineStr">
        <is>
          <t>DANAY  GUZMÁN  BORGES</t>
        </is>
      </c>
      <c r="D251" s="328" t="n">
        <v>118619.56</v>
      </c>
      <c r="E251" s="329" t="n">
        <v>11398.2885</v>
      </c>
      <c r="F251" s="330" t="n">
        <v>20882.2425</v>
      </c>
      <c r="G251" s="331" t="n"/>
      <c r="H251" s="332" t="n">
        <v>86339.02899999999</v>
      </c>
      <c r="I251" s="333" t="inlineStr">
        <is>
          <t>TM</t>
        </is>
      </c>
      <c r="J251" s="340" t="n"/>
      <c r="K251" s="340" t="n"/>
      <c r="L251" s="340" t="n"/>
      <c r="M251" s="340" t="n"/>
      <c r="N251" s="340" t="n"/>
      <c r="O251" s="340" t="n"/>
      <c r="P251" s="340" t="n"/>
      <c r="Q251" s="340" t="n"/>
      <c r="R251" s="340" t="n"/>
      <c r="S251" s="340" t="n"/>
      <c r="T251" s="340" t="n"/>
      <c r="U251" s="340" t="n"/>
      <c r="V251" s="340" t="n"/>
      <c r="W251" s="340" t="n"/>
      <c r="X251" s="340" t="n"/>
      <c r="Y251" s="340" t="n"/>
      <c r="Z251" s="340" t="n"/>
      <c r="AA251" s="340" t="n"/>
      <c r="AB251" s="340" t="n"/>
      <c r="AC251" s="340" t="n"/>
      <c r="AD251" s="340" t="n"/>
      <c r="AE251" s="340" t="n"/>
      <c r="AF251" s="340" t="n"/>
      <c r="AG251" s="340" t="n"/>
      <c r="AH251" s="340" t="n"/>
      <c r="AI251" s="340" t="n"/>
      <c r="AJ251" s="340" t="n"/>
      <c r="AK251" s="340" t="n"/>
    </row>
    <row r="252" ht="16.5" customHeight="1" s="235">
      <c r="B252" s="334" t="n">
        <v>228</v>
      </c>
      <c r="C252" s="327" t="inlineStr">
        <is>
          <t>YAILIN  URRUTIA  POMIER</t>
        </is>
      </c>
      <c r="D252" s="328" t="n">
        <v>118504.98</v>
      </c>
      <c r="E252" s="329" t="n">
        <v>11386.8305</v>
      </c>
      <c r="F252" s="330" t="n">
        <v>20859.3265</v>
      </c>
      <c r="G252" s="331" t="n"/>
      <c r="H252" s="332" t="n">
        <v>86258.823</v>
      </c>
      <c r="I252" s="333" t="inlineStr">
        <is>
          <t>TM</t>
        </is>
      </c>
      <c r="J252" s="340" t="n"/>
      <c r="K252" s="340" t="n"/>
      <c r="L252" s="340" t="n"/>
      <c r="M252" s="340" t="n"/>
      <c r="N252" s="340" t="n"/>
      <c r="O252" s="340" t="n"/>
      <c r="P252" s="340" t="n"/>
      <c r="Q252" s="340" t="n"/>
      <c r="R252" s="340" t="n"/>
      <c r="S252" s="340" t="n"/>
      <c r="T252" s="340" t="n"/>
      <c r="U252" s="340" t="n"/>
      <c r="V252" s="340" t="n"/>
      <c r="W252" s="340" t="n"/>
      <c r="X252" s="340" t="n"/>
      <c r="Y252" s="340" t="n"/>
      <c r="Z252" s="340" t="n"/>
      <c r="AA252" s="340" t="n"/>
      <c r="AB252" s="340" t="n"/>
      <c r="AC252" s="340" t="n"/>
      <c r="AD252" s="340" t="n"/>
      <c r="AE252" s="340" t="n"/>
      <c r="AF252" s="340" t="n"/>
      <c r="AG252" s="340" t="n"/>
      <c r="AH252" s="340" t="n"/>
      <c r="AI252" s="340" t="n"/>
      <c r="AJ252" s="340" t="n"/>
      <c r="AK252" s="340" t="n"/>
    </row>
    <row r="253" ht="16.5" customFormat="1" customHeight="1" s="338">
      <c r="B253" s="334" t="n">
        <v>229</v>
      </c>
      <c r="C253" s="327" t="inlineStr">
        <is>
          <t>MARTHA BRENDA  DÍAZ  DELGADO</t>
        </is>
      </c>
      <c r="D253" s="328" t="n">
        <v>175057.48</v>
      </c>
      <c r="E253" s="329" t="n">
        <v>17176.555</v>
      </c>
      <c r="F253" s="330" t="n">
        <v>32627.0398</v>
      </c>
      <c r="G253" s="331" t="n"/>
      <c r="H253" s="332" t="n">
        <v>125253.8852</v>
      </c>
      <c r="I253" s="333" t="inlineStr">
        <is>
          <t>TM</t>
        </is>
      </c>
      <c r="J253" s="340" t="n"/>
      <c r="K253" s="340" t="n"/>
      <c r="L253" s="340" t="n"/>
      <c r="M253" s="340" t="n"/>
      <c r="N253" s="340" t="n"/>
      <c r="O253" s="340" t="n"/>
      <c r="P253" s="340" t="n"/>
      <c r="Q253" s="340" t="n"/>
      <c r="R253" s="340" t="n"/>
      <c r="S253" s="340" t="n"/>
      <c r="T253" s="340" t="n"/>
      <c r="U253" s="340" t="n"/>
      <c r="V253" s="340" t="n"/>
      <c r="W253" s="340" t="n"/>
      <c r="X253" s="340" t="n"/>
      <c r="Y253" s="340" t="n"/>
      <c r="Z253" s="340" t="n"/>
      <c r="AA253" s="340" t="n"/>
      <c r="AB253" s="340" t="n"/>
      <c r="AC253" s="340" t="n"/>
      <c r="AD253" s="340" t="n"/>
      <c r="AE253" s="340" t="n"/>
      <c r="AF253" s="340" t="n"/>
      <c r="AG253" s="340" t="n"/>
      <c r="AH253" s="340" t="n"/>
      <c r="AI253" s="340" t="n"/>
      <c r="AJ253" s="340" t="n"/>
      <c r="AK253" s="340" t="n"/>
    </row>
    <row r="254" ht="16.5" customFormat="1" customHeight="1" s="338">
      <c r="B254" s="334" t="n"/>
      <c r="C254" s="327" t="n"/>
      <c r="D254" s="328" t="n"/>
      <c r="E254" s="329" t="n"/>
      <c r="F254" s="330" t="n"/>
      <c r="G254" s="331" t="n"/>
      <c r="H254" s="336">
        <f>SUM(H250:H253)</f>
        <v/>
      </c>
      <c r="I254" s="333" t="n"/>
      <c r="J254" s="340" t="n"/>
      <c r="K254" s="340" t="n"/>
      <c r="L254" s="340" t="n"/>
      <c r="M254" s="340" t="n"/>
      <c r="N254" s="340" t="n"/>
      <c r="O254" s="340" t="n"/>
      <c r="P254" s="340" t="n"/>
      <c r="Q254" s="340" t="n"/>
      <c r="R254" s="340" t="n"/>
      <c r="S254" s="340" t="n"/>
      <c r="T254" s="340" t="n"/>
      <c r="U254" s="340" t="n"/>
      <c r="V254" s="340" t="n"/>
      <c r="W254" s="340" t="n"/>
      <c r="X254" s="340" t="n"/>
      <c r="Y254" s="340" t="n"/>
      <c r="Z254" s="340" t="n"/>
      <c r="AA254" s="340" t="n"/>
      <c r="AB254" s="340" t="n"/>
      <c r="AC254" s="340" t="n"/>
      <c r="AD254" s="340" t="n"/>
      <c r="AE254" s="340" t="n"/>
      <c r="AF254" s="340" t="n"/>
      <c r="AG254" s="340" t="n"/>
      <c r="AH254" s="340" t="n"/>
      <c r="AI254" s="340" t="n"/>
      <c r="AJ254" s="340" t="n"/>
      <c r="AK254" s="340" t="n"/>
    </row>
    <row r="255" ht="26.25" customHeight="1" s="235">
      <c r="B255" s="334" t="n">
        <v>230</v>
      </c>
      <c r="C255" s="327" t="inlineStr">
        <is>
          <t>FRANCISCO JAVIER  CASTELLÓN   BARTROLI</t>
        </is>
      </c>
      <c r="D255" s="328" t="n">
        <v>174744.7</v>
      </c>
      <c r="E255" s="329" t="n">
        <v>17255.563</v>
      </c>
      <c r="F255" s="330" t="n">
        <v>32917.219</v>
      </c>
      <c r="G255" s="331" t="n"/>
      <c r="H255" s="332" t="n">
        <v>124571.918</v>
      </c>
      <c r="I255" s="333" t="inlineStr">
        <is>
          <t>TM</t>
        </is>
      </c>
      <c r="J255" s="340" t="n"/>
      <c r="K255" s="340" t="n"/>
      <c r="L255" s="340" t="n"/>
      <c r="M255" s="340" t="n"/>
      <c r="N255" s="340" t="n"/>
      <c r="O255" s="340" t="n"/>
      <c r="P255" s="340" t="n"/>
      <c r="Q255" s="340" t="n"/>
      <c r="R255" s="340" t="n"/>
      <c r="S255" s="340" t="n"/>
      <c r="T255" s="340" t="n"/>
      <c r="U255" s="340" t="n"/>
      <c r="V255" s="340" t="n"/>
      <c r="W255" s="340" t="n"/>
      <c r="X255" s="340" t="n"/>
      <c r="Y255" s="340" t="n"/>
      <c r="Z255" s="340" t="n"/>
      <c r="AA255" s="340" t="n"/>
      <c r="AB255" s="340" t="n"/>
      <c r="AC255" s="340" t="n"/>
      <c r="AD255" s="340" t="n"/>
      <c r="AE255" s="340" t="n"/>
      <c r="AF255" s="340" t="n"/>
      <c r="AG255" s="340" t="n"/>
      <c r="AH255" s="340" t="n"/>
      <c r="AI255" s="340" t="n"/>
      <c r="AJ255" s="340" t="n"/>
      <c r="AK255" s="340" t="n"/>
    </row>
    <row r="256" ht="16.5" customHeight="1" s="235">
      <c r="B256" s="326" t="n">
        <v>231</v>
      </c>
      <c r="C256" s="327" t="inlineStr">
        <is>
          <t>EDUARDO   FORTE  MARQUEZ</t>
        </is>
      </c>
      <c r="D256" s="328" t="n">
        <v>138590.58</v>
      </c>
      <c r="E256" s="329" t="n">
        <v>13443.9215</v>
      </c>
      <c r="F256" s="330" t="n">
        <v>25041.4519</v>
      </c>
      <c r="G256" s="331" t="n"/>
      <c r="H256" s="332" t="n">
        <v>100105.2066</v>
      </c>
      <c r="I256" s="333" t="inlineStr">
        <is>
          <t>TM</t>
        </is>
      </c>
      <c r="J256" s="340" t="n"/>
      <c r="K256" s="340" t="n"/>
      <c r="L256" s="340" t="n"/>
      <c r="M256" s="340" t="n"/>
      <c r="N256" s="340" t="n"/>
      <c r="O256" s="340" t="n"/>
      <c r="P256" s="340" t="n"/>
      <c r="Q256" s="340" t="n"/>
      <c r="R256" s="340" t="n"/>
      <c r="S256" s="340" t="n"/>
      <c r="T256" s="340" t="n"/>
      <c r="U256" s="340" t="n"/>
      <c r="V256" s="340" t="n"/>
      <c r="W256" s="340" t="n"/>
      <c r="X256" s="340" t="n"/>
      <c r="Y256" s="340" t="n"/>
      <c r="Z256" s="340" t="n"/>
      <c r="AA256" s="340" t="n"/>
      <c r="AB256" s="340" t="n"/>
      <c r="AC256" s="340" t="n"/>
      <c r="AD256" s="340" t="n"/>
      <c r="AE256" s="340" t="n"/>
      <c r="AF256" s="340" t="n"/>
      <c r="AG256" s="340" t="n"/>
      <c r="AH256" s="340" t="n"/>
      <c r="AI256" s="340" t="n"/>
      <c r="AJ256" s="340" t="n"/>
      <c r="AK256" s="340" t="n"/>
    </row>
    <row r="257" ht="16.5" customHeight="1" s="235">
      <c r="B257" s="334" t="n">
        <v>232</v>
      </c>
      <c r="C257" s="327" t="inlineStr">
        <is>
          <t>RANNIEL  RIVERO  SEVILA</t>
        </is>
      </c>
      <c r="D257" s="328" t="n">
        <v>138590.58</v>
      </c>
      <c r="E257" s="329" t="n">
        <v>13443.9215</v>
      </c>
      <c r="F257" s="330" t="n">
        <v>25041.4519</v>
      </c>
      <c r="G257" s="331" t="n"/>
      <c r="H257" s="332" t="n">
        <v>100105.2066</v>
      </c>
      <c r="I257" s="333" t="inlineStr">
        <is>
          <t>TM</t>
        </is>
      </c>
      <c r="J257" s="340" t="n"/>
      <c r="K257" s="340" t="n"/>
      <c r="L257" s="340" t="n"/>
      <c r="M257" s="340" t="n"/>
      <c r="N257" s="340" t="n"/>
      <c r="O257" s="340" t="n"/>
      <c r="P257" s="340" t="n"/>
      <c r="Q257" s="340" t="n"/>
      <c r="R257" s="340" t="n"/>
      <c r="S257" s="340" t="n"/>
      <c r="T257" s="340" t="n"/>
      <c r="U257" s="340" t="n"/>
      <c r="V257" s="340" t="n"/>
      <c r="W257" s="340" t="n"/>
      <c r="X257" s="340" t="n"/>
      <c r="Y257" s="340" t="n"/>
      <c r="Z257" s="340" t="n"/>
      <c r="AA257" s="340" t="n"/>
      <c r="AB257" s="340" t="n"/>
      <c r="AC257" s="340" t="n"/>
      <c r="AD257" s="340" t="n"/>
      <c r="AE257" s="340" t="n"/>
      <c r="AF257" s="340" t="n"/>
      <c r="AG257" s="340" t="n"/>
      <c r="AH257" s="340" t="n"/>
      <c r="AI257" s="340" t="n"/>
      <c r="AJ257" s="340" t="n"/>
      <c r="AK257" s="340" t="n"/>
    </row>
    <row r="258" ht="16.5" customFormat="1" customHeight="1" s="337">
      <c r="B258" s="334" t="n">
        <v>233</v>
      </c>
      <c r="C258" s="327" t="inlineStr">
        <is>
          <t>ALEJANDRO   RAMÍREZ  COMESAÑAS</t>
        </is>
      </c>
      <c r="D258" s="328" t="n">
        <v>138590.58</v>
      </c>
      <c r="E258" s="329" t="n">
        <v>13545.629</v>
      </c>
      <c r="F258" s="330" t="n">
        <v>25387.2574</v>
      </c>
      <c r="G258" s="331" t="n"/>
      <c r="H258" s="332" t="n">
        <v>99657.6936</v>
      </c>
      <c r="I258" s="333" t="inlineStr">
        <is>
          <t>TM</t>
        </is>
      </c>
      <c r="J258" s="340" t="n"/>
      <c r="K258" s="340" t="n"/>
      <c r="L258" s="340" t="n"/>
      <c r="M258" s="340" t="n"/>
      <c r="N258" s="340" t="n"/>
      <c r="O258" s="340" t="n"/>
      <c r="P258" s="340" t="n"/>
      <c r="Q258" s="340" t="n"/>
      <c r="R258" s="340" t="n"/>
      <c r="S258" s="340" t="n"/>
      <c r="T258" s="340" t="n"/>
      <c r="U258" s="340" t="n"/>
      <c r="V258" s="340" t="n"/>
      <c r="W258" s="340" t="n"/>
      <c r="X258" s="340" t="n"/>
      <c r="Y258" s="340" t="n"/>
      <c r="Z258" s="340" t="n"/>
      <c r="AA258" s="340" t="n"/>
      <c r="AB258" s="340" t="n"/>
      <c r="AC258" s="340" t="n"/>
      <c r="AD258" s="340" t="n"/>
      <c r="AE258" s="340" t="n"/>
      <c r="AF258" s="340" t="n"/>
      <c r="AG258" s="340" t="n"/>
      <c r="AH258" s="340" t="n"/>
      <c r="AI258" s="340" t="n"/>
      <c r="AJ258" s="340" t="n"/>
      <c r="AK258" s="340" t="n"/>
    </row>
    <row r="259" ht="16.5" customFormat="1" customHeight="1" s="337">
      <c r="B259" s="334" t="n"/>
      <c r="C259" s="327" t="n"/>
      <c r="D259" s="328" t="n"/>
      <c r="E259" s="329" t="n"/>
      <c r="F259" s="330" t="n"/>
      <c r="G259" s="331" t="n"/>
      <c r="H259" s="336">
        <f>SUM(H255:H258)</f>
        <v/>
      </c>
      <c r="I259" s="333" t="n"/>
      <c r="J259" s="340" t="n"/>
      <c r="K259" s="340" t="n"/>
      <c r="L259" s="340" t="n"/>
      <c r="M259" s="340" t="n"/>
      <c r="N259" s="340" t="n"/>
      <c r="O259" s="340" t="n"/>
      <c r="P259" s="340" t="n"/>
      <c r="Q259" s="340" t="n"/>
      <c r="R259" s="340" t="n"/>
      <c r="S259" s="340" t="n"/>
      <c r="T259" s="340" t="n"/>
      <c r="U259" s="340" t="n"/>
      <c r="V259" s="340" t="n"/>
      <c r="W259" s="340" t="n"/>
      <c r="X259" s="340" t="n"/>
      <c r="Y259" s="340" t="n"/>
      <c r="Z259" s="340" t="n"/>
      <c r="AA259" s="340" t="n"/>
      <c r="AB259" s="340" t="n"/>
      <c r="AC259" s="340" t="n"/>
      <c r="AD259" s="340" t="n"/>
      <c r="AE259" s="340" t="n"/>
      <c r="AF259" s="340" t="n"/>
      <c r="AG259" s="340" t="n"/>
      <c r="AH259" s="340" t="n"/>
      <c r="AI259" s="340" t="n"/>
      <c r="AJ259" s="340" t="n"/>
      <c r="AK259" s="340" t="n"/>
    </row>
    <row r="260" ht="16.5" customHeight="1" s="235">
      <c r="B260" s="334" t="n">
        <v>234</v>
      </c>
      <c r="C260" s="327" t="inlineStr">
        <is>
          <t>YAMILA  JO   MARRERO</t>
        </is>
      </c>
      <c r="D260" s="328" t="n">
        <v>109995.31</v>
      </c>
      <c r="E260" s="329" t="n">
        <v>10516.4515</v>
      </c>
      <c r="F260" s="330" t="n">
        <v>19091.3917</v>
      </c>
      <c r="G260" s="331" t="n"/>
      <c r="H260" s="332" t="n">
        <v>80387.46679999999</v>
      </c>
      <c r="I260" s="333" t="inlineStr">
        <is>
          <t>TM</t>
        </is>
      </c>
      <c r="J260" s="340" t="n"/>
      <c r="K260" s="340" t="n"/>
      <c r="L260" s="340" t="n"/>
      <c r="M260" s="340" t="n"/>
      <c r="N260" s="340" t="n"/>
      <c r="O260" s="340" t="n"/>
      <c r="P260" s="340" t="n"/>
      <c r="Q260" s="340" t="n"/>
      <c r="R260" s="340" t="n"/>
      <c r="S260" s="340" t="n"/>
      <c r="T260" s="340" t="n"/>
      <c r="U260" s="340" t="n"/>
      <c r="V260" s="340" t="n"/>
      <c r="W260" s="340" t="n"/>
      <c r="X260" s="340" t="n"/>
      <c r="Y260" s="340" t="n"/>
      <c r="Z260" s="340" t="n"/>
      <c r="AA260" s="340" t="n"/>
      <c r="AB260" s="340" t="n"/>
      <c r="AC260" s="340" t="n"/>
      <c r="AD260" s="340" t="n"/>
      <c r="AE260" s="340" t="n"/>
      <c r="AF260" s="340" t="n"/>
      <c r="AG260" s="340" t="n"/>
      <c r="AH260" s="340" t="n"/>
      <c r="AI260" s="340" t="n"/>
      <c r="AJ260" s="340" t="n"/>
      <c r="AK260" s="340" t="n"/>
    </row>
    <row r="261" ht="16.5" customHeight="1" s="235">
      <c r="B261" s="334" t="n">
        <v>235</v>
      </c>
      <c r="C261" s="327" t="inlineStr">
        <is>
          <t>ROBERTO  PADILLA   COLAO</t>
        </is>
      </c>
      <c r="D261" s="328" t="n">
        <v>102912.01</v>
      </c>
      <c r="E261" s="329" t="n">
        <v>9833.870000000001</v>
      </c>
      <c r="F261" s="330" t="n">
        <v>17762.2766</v>
      </c>
      <c r="G261" s="331" t="n"/>
      <c r="H261" s="332" t="n">
        <v>75315.8634</v>
      </c>
      <c r="I261" s="333" t="inlineStr">
        <is>
          <t>TM</t>
        </is>
      </c>
      <c r="J261" s="340" t="n"/>
      <c r="K261" s="340" t="n"/>
      <c r="L261" s="340" t="n"/>
      <c r="M261" s="340" t="n"/>
      <c r="N261" s="340" t="n"/>
      <c r="O261" s="340" t="n"/>
      <c r="P261" s="340" t="n"/>
      <c r="Q261" s="340" t="n"/>
      <c r="R261" s="340" t="n"/>
      <c r="S261" s="340" t="n"/>
      <c r="T261" s="340" t="n"/>
      <c r="U261" s="340" t="n"/>
      <c r="V261" s="340" t="n"/>
      <c r="W261" s="340" t="n"/>
      <c r="X261" s="340" t="n"/>
      <c r="Y261" s="340" t="n"/>
      <c r="Z261" s="340" t="n"/>
      <c r="AA261" s="340" t="n"/>
      <c r="AB261" s="340" t="n"/>
      <c r="AC261" s="340" t="n"/>
      <c r="AD261" s="340" t="n"/>
      <c r="AE261" s="340" t="n"/>
      <c r="AF261" s="340" t="n"/>
      <c r="AG261" s="340" t="n"/>
      <c r="AH261" s="340" t="n"/>
      <c r="AI261" s="340" t="n"/>
      <c r="AJ261" s="340" t="n"/>
      <c r="AK261" s="340" t="n"/>
    </row>
    <row r="262" ht="16.5" customHeight="1" s="235">
      <c r="B262" s="334" t="n">
        <v>236</v>
      </c>
      <c r="C262" s="327" t="inlineStr">
        <is>
          <t>HASLEMER  SOTOLONGO   CUZA</t>
        </is>
      </c>
      <c r="D262" s="328" t="n">
        <v>174027.13</v>
      </c>
      <c r="E262" s="329" t="n">
        <v>17074.9325</v>
      </c>
      <c r="F262" s="330" t="n">
        <v>32425.7723</v>
      </c>
      <c r="G262" s="331" t="n"/>
      <c r="H262" s="332" t="n">
        <v>124526.4252</v>
      </c>
      <c r="I262" s="333" t="inlineStr">
        <is>
          <t>TM</t>
        </is>
      </c>
      <c r="J262" s="340" t="n"/>
      <c r="K262" s="340" t="n"/>
      <c r="L262" s="340" t="n"/>
      <c r="M262" s="340" t="n"/>
      <c r="N262" s="340" t="n"/>
      <c r="O262" s="340" t="n"/>
      <c r="P262" s="340" t="n"/>
      <c r="Q262" s="340" t="n"/>
      <c r="R262" s="340" t="n"/>
      <c r="S262" s="340" t="n"/>
      <c r="T262" s="340" t="n"/>
      <c r="U262" s="340" t="n"/>
      <c r="V262" s="340" t="n"/>
      <c r="W262" s="340" t="n"/>
      <c r="X262" s="340" t="n"/>
      <c r="Y262" s="340" t="n"/>
      <c r="Z262" s="340" t="n"/>
      <c r="AA262" s="340" t="n"/>
      <c r="AB262" s="340" t="n"/>
      <c r="AC262" s="340" t="n"/>
      <c r="AD262" s="340" t="n"/>
      <c r="AE262" s="340" t="n"/>
      <c r="AF262" s="340" t="n"/>
      <c r="AG262" s="340" t="n"/>
      <c r="AH262" s="340" t="n"/>
      <c r="AI262" s="340" t="n"/>
      <c r="AJ262" s="340" t="n"/>
      <c r="AK262" s="340" t="n"/>
    </row>
    <row r="263" ht="16.5" customHeight="1" s="235">
      <c r="B263" s="334" t="n">
        <v>237</v>
      </c>
      <c r="C263" s="327" t="inlineStr">
        <is>
          <t>REMBERTO  GONZÁLEZ  MORALES</t>
        </is>
      </c>
      <c r="D263" s="328" t="n">
        <v>138590.58</v>
      </c>
      <c r="E263" s="329" t="n">
        <v>13443.9215</v>
      </c>
      <c r="F263" s="330" t="n">
        <v>25041.4519</v>
      </c>
      <c r="G263" s="331" t="n"/>
      <c r="H263" s="332" t="n">
        <v>100105.2066</v>
      </c>
      <c r="I263" s="333" t="inlineStr">
        <is>
          <t>TM</t>
        </is>
      </c>
      <c r="J263" s="340" t="n"/>
      <c r="K263" s="340" t="n"/>
      <c r="L263" s="340" t="n"/>
      <c r="M263" s="340" t="n"/>
      <c r="N263" s="340" t="n"/>
      <c r="O263" s="340" t="n"/>
      <c r="P263" s="340" t="n"/>
      <c r="Q263" s="340" t="n"/>
      <c r="R263" s="340" t="n"/>
      <c r="S263" s="340" t="n"/>
      <c r="T263" s="340" t="n"/>
      <c r="U263" s="340" t="n"/>
      <c r="V263" s="340" t="n"/>
      <c r="W263" s="340" t="n"/>
      <c r="X263" s="340" t="n"/>
      <c r="Y263" s="340" t="n"/>
      <c r="Z263" s="340" t="n"/>
      <c r="AA263" s="340" t="n"/>
      <c r="AB263" s="340" t="n"/>
      <c r="AC263" s="340" t="n"/>
      <c r="AD263" s="340" t="n"/>
      <c r="AE263" s="340" t="n"/>
      <c r="AF263" s="340" t="n"/>
      <c r="AG263" s="340" t="n"/>
      <c r="AH263" s="340" t="n"/>
      <c r="AI263" s="340" t="n"/>
      <c r="AJ263" s="340" t="n"/>
      <c r="AK263" s="340" t="n"/>
    </row>
    <row r="264" ht="16.5" customHeight="1" s="235">
      <c r="B264" s="326" t="n"/>
      <c r="C264" s="327" t="n"/>
      <c r="D264" s="328" t="n"/>
      <c r="E264" s="329" t="n"/>
      <c r="F264" s="330" t="n"/>
      <c r="G264" s="331" t="n"/>
      <c r="H264" s="336">
        <f>SUM(H260:H263)</f>
        <v/>
      </c>
      <c r="I264" s="333" t="n"/>
      <c r="J264" s="340" t="n"/>
      <c r="K264" s="340" t="n"/>
      <c r="L264" s="340" t="n"/>
      <c r="M264" s="340" t="n"/>
      <c r="N264" s="340" t="n"/>
      <c r="O264" s="340" t="n"/>
      <c r="P264" s="340" t="n"/>
      <c r="Q264" s="340" t="n"/>
      <c r="R264" s="340" t="n"/>
      <c r="S264" s="340" t="n"/>
      <c r="T264" s="340" t="n"/>
      <c r="U264" s="340" t="n"/>
      <c r="V264" s="340" t="n"/>
      <c r="W264" s="340" t="n"/>
      <c r="X264" s="340" t="n"/>
      <c r="Y264" s="340" t="n"/>
      <c r="Z264" s="340" t="n"/>
      <c r="AA264" s="340" t="n"/>
      <c r="AB264" s="340" t="n"/>
      <c r="AC264" s="340" t="n"/>
      <c r="AD264" s="340" t="n"/>
      <c r="AE264" s="340" t="n"/>
      <c r="AF264" s="340" t="n"/>
      <c r="AG264" s="340" t="n"/>
      <c r="AH264" s="340" t="n"/>
      <c r="AI264" s="340" t="n"/>
      <c r="AJ264" s="340" t="n"/>
      <c r="AK264" s="340" t="n"/>
    </row>
    <row r="265" ht="16.5" customHeight="1" s="235">
      <c r="B265" s="326" t="n">
        <v>238</v>
      </c>
      <c r="C265" s="327" t="inlineStr">
        <is>
          <t>HERMINIO  LAGARZA   ACOSTA</t>
        </is>
      </c>
      <c r="D265" s="328" t="n">
        <v>98335.95</v>
      </c>
      <c r="E265" s="329" t="n">
        <v>9304.621499999999</v>
      </c>
      <c r="F265" s="330" t="n">
        <v>16603.4801</v>
      </c>
      <c r="G265" s="331" t="n"/>
      <c r="H265" s="332" t="n">
        <v>72427.8484</v>
      </c>
      <c r="I265" s="333" t="inlineStr">
        <is>
          <t>TM</t>
        </is>
      </c>
      <c r="J265" s="340" t="n"/>
      <c r="K265" s="340" t="n"/>
      <c r="L265" s="340" t="n"/>
      <c r="M265" s="340" t="n"/>
      <c r="N265" s="340" t="n"/>
      <c r="O265" s="340" t="n"/>
      <c r="P265" s="340" t="n"/>
      <c r="Q265" s="340" t="n"/>
      <c r="R265" s="340" t="n"/>
      <c r="S265" s="340" t="n"/>
      <c r="T265" s="340" t="n"/>
      <c r="U265" s="340" t="n"/>
      <c r="V265" s="340" t="n"/>
      <c r="W265" s="340" t="n"/>
      <c r="X265" s="340" t="n"/>
      <c r="Y265" s="340" t="n"/>
      <c r="Z265" s="340" t="n"/>
      <c r="AA265" s="340" t="n"/>
      <c r="AB265" s="340" t="n"/>
      <c r="AC265" s="340" t="n"/>
      <c r="AD265" s="340" t="n"/>
      <c r="AE265" s="340" t="n"/>
      <c r="AF265" s="340" t="n"/>
      <c r="AG265" s="340" t="n"/>
      <c r="AH265" s="340" t="n"/>
      <c r="AI265" s="340" t="n"/>
      <c r="AJ265" s="340" t="n"/>
      <c r="AK265" s="340" t="n"/>
    </row>
    <row r="266" ht="16.5" customHeight="1" s="235">
      <c r="B266" s="334" t="n">
        <v>239</v>
      </c>
      <c r="C266" s="327" t="inlineStr">
        <is>
          <t>ERNESTO  SÁNCHEZ   COLUMBIÉ</t>
        </is>
      </c>
      <c r="D266" s="328" t="n">
        <v>93822.10000000001</v>
      </c>
      <c r="E266" s="329" t="n">
        <v>8860.3055</v>
      </c>
      <c r="F266" s="330" t="n">
        <v>15724.7447</v>
      </c>
      <c r="G266" s="331" t="n"/>
      <c r="H266" s="332" t="n">
        <v>69237.04979999999</v>
      </c>
      <c r="I266" s="333" t="inlineStr">
        <is>
          <t>TM</t>
        </is>
      </c>
      <c r="J266" s="340" t="n"/>
      <c r="K266" s="340" t="n"/>
      <c r="L266" s="340" t="n"/>
      <c r="M266" s="340" t="n"/>
      <c r="N266" s="340" t="n"/>
      <c r="O266" s="340" t="n"/>
      <c r="P266" s="340" t="n"/>
      <c r="Q266" s="340" t="n"/>
      <c r="R266" s="340" t="n"/>
      <c r="S266" s="340" t="n"/>
      <c r="T266" s="340" t="n"/>
      <c r="U266" s="340" t="n"/>
      <c r="V266" s="340" t="n"/>
      <c r="W266" s="340" t="n"/>
      <c r="X266" s="340" t="n"/>
      <c r="Y266" s="340" t="n"/>
      <c r="Z266" s="340" t="n"/>
      <c r="AA266" s="340" t="n"/>
      <c r="AB266" s="340" t="n"/>
      <c r="AC266" s="340" t="n"/>
      <c r="AD266" s="340" t="n"/>
      <c r="AE266" s="340" t="n"/>
      <c r="AF266" s="340" t="n"/>
      <c r="AG266" s="340" t="n"/>
      <c r="AH266" s="340" t="n"/>
      <c r="AI266" s="340" t="n"/>
      <c r="AJ266" s="340" t="n"/>
      <c r="AK266" s="340" t="n"/>
    </row>
    <row r="267" ht="16.5" customHeight="1" s="235">
      <c r="B267" s="334" t="n">
        <v>240</v>
      </c>
      <c r="C267" s="327" t="inlineStr">
        <is>
          <t>ALEJANDRO  MONTAÑA   RIVERA</t>
        </is>
      </c>
      <c r="D267" s="328" t="n">
        <v>111492.7</v>
      </c>
      <c r="E267" s="329" t="n">
        <v>10666.1905</v>
      </c>
      <c r="F267" s="330" t="n">
        <v>19390.8697</v>
      </c>
      <c r="G267" s="331" t="n"/>
      <c r="H267" s="332" t="n">
        <v>81435.6398</v>
      </c>
      <c r="I267" s="333" t="inlineStr">
        <is>
          <t>TM</t>
        </is>
      </c>
      <c r="J267" s="340" t="n"/>
      <c r="K267" s="340" t="n"/>
      <c r="L267" s="340" t="n"/>
      <c r="M267" s="340" t="n"/>
      <c r="N267" s="340" t="n"/>
      <c r="O267" s="340" t="n"/>
      <c r="P267" s="340" t="n"/>
      <c r="Q267" s="340" t="n"/>
      <c r="R267" s="340" t="n"/>
      <c r="S267" s="340" t="n"/>
      <c r="T267" s="340" t="n"/>
      <c r="U267" s="340" t="n"/>
      <c r="V267" s="340" t="n"/>
      <c r="W267" s="340" t="n"/>
      <c r="X267" s="340" t="n"/>
      <c r="Y267" s="340" t="n"/>
      <c r="Z267" s="340" t="n"/>
      <c r="AA267" s="340" t="n"/>
      <c r="AB267" s="340" t="n"/>
      <c r="AC267" s="340" t="n"/>
      <c r="AD267" s="340" t="n"/>
      <c r="AE267" s="340" t="n"/>
      <c r="AF267" s="340" t="n"/>
      <c r="AG267" s="340" t="n"/>
      <c r="AH267" s="340" t="n"/>
      <c r="AI267" s="340" t="n"/>
      <c r="AJ267" s="340" t="n"/>
      <c r="AK267" s="340" t="n"/>
    </row>
    <row r="268" ht="16.5" customFormat="1" customHeight="1" s="337">
      <c r="B268" s="326" t="n">
        <v>241</v>
      </c>
      <c r="C268" s="327" t="inlineStr">
        <is>
          <t>ROLANDO  RODRIGUEZ  GONZALEZ</t>
        </is>
      </c>
      <c r="D268" s="328" t="n">
        <v>97785.69</v>
      </c>
      <c r="E268" s="329" t="n">
        <v>9281.1705</v>
      </c>
      <c r="F268" s="330" t="n">
        <v>16600.7831</v>
      </c>
      <c r="G268" s="331" t="n"/>
      <c r="H268" s="332" t="n">
        <v>71903.73639999999</v>
      </c>
      <c r="I268" s="333" t="inlineStr">
        <is>
          <t>TM</t>
        </is>
      </c>
      <c r="J268" s="340" t="n"/>
      <c r="K268" s="340" t="n"/>
      <c r="L268" s="340" t="n"/>
      <c r="M268" s="340" t="n"/>
      <c r="N268" s="340" t="n"/>
      <c r="O268" s="340" t="n"/>
      <c r="P268" s="340" t="n"/>
      <c r="Q268" s="340" t="n"/>
      <c r="R268" s="340" t="n"/>
      <c r="S268" s="340" t="n"/>
      <c r="T268" s="340" t="n"/>
      <c r="U268" s="340" t="n"/>
      <c r="V268" s="340" t="n"/>
      <c r="W268" s="340" t="n"/>
      <c r="X268" s="340" t="n"/>
      <c r="Y268" s="340" t="n"/>
      <c r="Z268" s="340" t="n"/>
      <c r="AA268" s="340" t="n"/>
      <c r="AB268" s="340" t="n"/>
      <c r="AC268" s="340" t="n"/>
      <c r="AD268" s="340" t="n"/>
      <c r="AE268" s="340" t="n"/>
      <c r="AF268" s="340" t="n"/>
      <c r="AG268" s="340" t="n"/>
      <c r="AH268" s="340" t="n"/>
      <c r="AI268" s="340" t="n"/>
      <c r="AJ268" s="340" t="n"/>
      <c r="AK268" s="340" t="n"/>
    </row>
    <row r="269" ht="16.5" customFormat="1" customHeight="1" s="337">
      <c r="B269" s="326" t="n"/>
      <c r="C269" s="327" t="n"/>
      <c r="D269" s="328" t="n"/>
      <c r="E269" s="329" t="n"/>
      <c r="F269" s="330" t="n"/>
      <c r="G269" s="331" t="n"/>
      <c r="H269" s="336">
        <f>SUM(H265:H268)</f>
        <v/>
      </c>
      <c r="I269" s="333" t="n"/>
      <c r="J269" s="340" t="n"/>
      <c r="K269" s="340" t="n"/>
      <c r="L269" s="340" t="n"/>
      <c r="M269" s="340" t="n"/>
      <c r="N269" s="340" t="n"/>
      <c r="O269" s="340" t="n"/>
      <c r="P269" s="340" t="n"/>
      <c r="Q269" s="340" t="n"/>
      <c r="R269" s="340" t="n"/>
      <c r="S269" s="340" t="n"/>
      <c r="T269" s="340" t="n"/>
      <c r="U269" s="340" t="n"/>
      <c r="V269" s="340" t="n"/>
      <c r="W269" s="340" t="n"/>
      <c r="X269" s="340" t="n"/>
      <c r="Y269" s="340" t="n"/>
      <c r="Z269" s="340" t="n"/>
      <c r="AA269" s="340" t="n"/>
      <c r="AB269" s="340" t="n"/>
      <c r="AC269" s="340" t="n"/>
      <c r="AD269" s="340" t="n"/>
      <c r="AE269" s="340" t="n"/>
      <c r="AF269" s="340" t="n"/>
      <c r="AG269" s="340" t="n"/>
      <c r="AH269" s="340" t="n"/>
      <c r="AI269" s="340" t="n"/>
      <c r="AJ269" s="340" t="n"/>
      <c r="AK269" s="340" t="n"/>
    </row>
    <row r="270" ht="16.5" customHeight="1" s="235">
      <c r="B270" s="334" t="n">
        <v>242</v>
      </c>
      <c r="C270" s="327" t="inlineStr">
        <is>
          <t>ABEL ERNESTO  URGELLES  GARRIDO</t>
        </is>
      </c>
      <c r="D270" s="328" t="n">
        <v>112909.44</v>
      </c>
      <c r="E270" s="329" t="n">
        <v>10841.0095</v>
      </c>
      <c r="F270" s="330" t="n">
        <v>19786.9107</v>
      </c>
      <c r="G270" s="331" t="n"/>
      <c r="H270" s="332" t="n">
        <v>82281.51979999999</v>
      </c>
      <c r="I270" s="333" t="inlineStr">
        <is>
          <t>TM</t>
        </is>
      </c>
      <c r="J270" s="340" t="n"/>
      <c r="K270" s="340" t="n"/>
      <c r="L270" s="340" t="n"/>
      <c r="M270" s="340" t="n"/>
      <c r="N270" s="340" t="n"/>
      <c r="O270" s="340" t="n"/>
      <c r="P270" s="340" t="n"/>
      <c r="Q270" s="340" t="n"/>
      <c r="R270" s="340" t="n"/>
      <c r="S270" s="340" t="n"/>
      <c r="T270" s="340" t="n"/>
      <c r="U270" s="340" t="n"/>
      <c r="V270" s="340" t="n"/>
      <c r="W270" s="340" t="n"/>
      <c r="X270" s="340" t="n"/>
      <c r="Y270" s="340" t="n"/>
      <c r="Z270" s="340" t="n"/>
      <c r="AA270" s="340" t="n"/>
      <c r="AB270" s="340" t="n"/>
      <c r="AC270" s="340" t="n"/>
      <c r="AD270" s="340" t="n"/>
      <c r="AE270" s="340" t="n"/>
      <c r="AF270" s="340" t="n"/>
      <c r="AG270" s="340" t="n"/>
      <c r="AH270" s="340" t="n"/>
      <c r="AI270" s="340" t="n"/>
      <c r="AJ270" s="340" t="n"/>
      <c r="AK270" s="340" t="n"/>
    </row>
    <row r="271" ht="16.5" customHeight="1" s="235">
      <c r="B271" s="334" t="n">
        <v>243</v>
      </c>
      <c r="C271" s="327" t="inlineStr">
        <is>
          <t>PABLO  PÉREZ   TORRES</t>
        </is>
      </c>
      <c r="D271" s="328" t="n">
        <v>100084.23</v>
      </c>
      <c r="E271" s="329" t="n">
        <v>9539.378000000001</v>
      </c>
      <c r="F271" s="330" t="n">
        <v>17156.893</v>
      </c>
      <c r="G271" s="331" t="n"/>
      <c r="H271" s="332" t="n">
        <v>73387.959</v>
      </c>
      <c r="I271" s="333" t="inlineStr">
        <is>
          <t>TM</t>
        </is>
      </c>
      <c r="J271" s="340" t="n"/>
      <c r="K271" s="340" t="n"/>
      <c r="L271" s="340" t="n"/>
      <c r="M271" s="340" t="n"/>
      <c r="N271" s="340" t="n"/>
      <c r="O271" s="340" t="n"/>
      <c r="P271" s="340" t="n"/>
      <c r="Q271" s="340" t="n"/>
      <c r="R271" s="340" t="n"/>
      <c r="S271" s="340" t="n"/>
      <c r="T271" s="340" t="n"/>
      <c r="U271" s="340" t="n"/>
      <c r="V271" s="340" t="n"/>
      <c r="W271" s="340" t="n"/>
      <c r="X271" s="340" t="n"/>
      <c r="Y271" s="340" t="n"/>
      <c r="Z271" s="340" t="n"/>
      <c r="AA271" s="340" t="n"/>
      <c r="AB271" s="340" t="n"/>
      <c r="AC271" s="340" t="n"/>
      <c r="AD271" s="340" t="n"/>
      <c r="AE271" s="340" t="n"/>
      <c r="AF271" s="340" t="n"/>
      <c r="AG271" s="340" t="n"/>
      <c r="AH271" s="340" t="n"/>
      <c r="AI271" s="340" t="n"/>
      <c r="AJ271" s="340" t="n"/>
      <c r="AK271" s="340" t="n"/>
    </row>
    <row r="272" ht="16.5" customHeight="1" s="235">
      <c r="B272" s="334" t="n">
        <v>244</v>
      </c>
      <c r="C272" s="327" t="inlineStr">
        <is>
          <t>OMAR  VEGA   SIERRA</t>
        </is>
      </c>
      <c r="D272" s="328" t="n">
        <v>109523.2</v>
      </c>
      <c r="E272" s="329" t="n">
        <v>10458.8425</v>
      </c>
      <c r="F272" s="330" t="n">
        <v>18961.6165</v>
      </c>
      <c r="G272" s="331" t="n"/>
      <c r="H272" s="332" t="n">
        <v>80102.74099999999</v>
      </c>
      <c r="I272" s="333" t="inlineStr">
        <is>
          <t>TM</t>
        </is>
      </c>
      <c r="J272" s="340" t="n"/>
      <c r="K272" s="340" t="n"/>
      <c r="L272" s="340" t="n"/>
      <c r="M272" s="340" t="n"/>
      <c r="N272" s="340" t="n"/>
      <c r="O272" s="340" t="n"/>
      <c r="P272" s="340" t="n"/>
      <c r="Q272" s="340" t="n"/>
      <c r="R272" s="340" t="n"/>
      <c r="S272" s="340" t="n"/>
      <c r="T272" s="340" t="n"/>
      <c r="U272" s="340" t="n"/>
      <c r="V272" s="340" t="n"/>
      <c r="W272" s="340" t="n"/>
      <c r="X272" s="340" t="n"/>
      <c r="Y272" s="340" t="n"/>
      <c r="Z272" s="340" t="n"/>
      <c r="AA272" s="340" t="n"/>
      <c r="AB272" s="340" t="n"/>
      <c r="AC272" s="340" t="n"/>
      <c r="AD272" s="340" t="n"/>
      <c r="AE272" s="340" t="n"/>
      <c r="AF272" s="340" t="n"/>
      <c r="AG272" s="340" t="n"/>
      <c r="AH272" s="340" t="n"/>
      <c r="AI272" s="340" t="n"/>
      <c r="AJ272" s="340" t="n"/>
      <c r="AK272" s="340" t="n"/>
    </row>
    <row r="273" ht="16.5" customHeight="1" s="235">
      <c r="B273" s="334" t="n">
        <v>245</v>
      </c>
      <c r="C273" s="327" t="inlineStr">
        <is>
          <t>ARNALDO  BLANCO   CARDOSO</t>
        </is>
      </c>
      <c r="D273" s="328" t="n">
        <v>113130.24</v>
      </c>
      <c r="E273" s="329" t="n">
        <v>10800.1525</v>
      </c>
      <c r="F273" s="330" t="n">
        <v>19617.0849</v>
      </c>
      <c r="G273" s="331" t="n"/>
      <c r="H273" s="332" t="n">
        <v>82713.00260000001</v>
      </c>
      <c r="I273" s="333" t="inlineStr">
        <is>
          <t>TM</t>
        </is>
      </c>
      <c r="J273" s="340" t="n"/>
      <c r="K273" s="340" t="n"/>
      <c r="L273" s="340" t="n"/>
      <c r="M273" s="340" t="n"/>
      <c r="N273" s="340" t="n"/>
      <c r="O273" s="340" t="n"/>
      <c r="P273" s="340" t="n"/>
      <c r="Q273" s="340" t="n"/>
      <c r="R273" s="340" t="n"/>
      <c r="S273" s="340" t="n"/>
      <c r="T273" s="340" t="n"/>
      <c r="U273" s="340" t="n"/>
      <c r="V273" s="340" t="n"/>
      <c r="W273" s="340" t="n"/>
      <c r="X273" s="340" t="n"/>
      <c r="Y273" s="340" t="n"/>
      <c r="Z273" s="340" t="n"/>
      <c r="AA273" s="340" t="n"/>
      <c r="AB273" s="340" t="n"/>
      <c r="AC273" s="340" t="n"/>
      <c r="AD273" s="340" t="n"/>
      <c r="AE273" s="340" t="n"/>
      <c r="AF273" s="340" t="n"/>
      <c r="AG273" s="340" t="n"/>
      <c r="AH273" s="340" t="n"/>
      <c r="AI273" s="340" t="n"/>
      <c r="AJ273" s="340" t="n"/>
      <c r="AK273" s="340" t="n"/>
    </row>
    <row r="274" ht="16.5" customHeight="1" s="235">
      <c r="B274" s="334" t="n">
        <v>246</v>
      </c>
      <c r="C274" s="327" t="inlineStr">
        <is>
          <t>ROBERTO  AGUIRREZABAL   HOPUY</t>
        </is>
      </c>
      <c r="D274" s="328" t="n">
        <v>94556.34</v>
      </c>
      <c r="E274" s="329" t="n">
        <v>8986.247499999999</v>
      </c>
      <c r="F274" s="330" t="n">
        <v>16050.1539</v>
      </c>
      <c r="G274" s="331" t="n"/>
      <c r="H274" s="332" t="n">
        <v>69519.93859999999</v>
      </c>
      <c r="I274" s="333" t="inlineStr">
        <is>
          <t>TM</t>
        </is>
      </c>
      <c r="J274" s="340" t="n"/>
      <c r="K274" s="340" t="n"/>
      <c r="L274" s="340" t="n"/>
      <c r="M274" s="340" t="n"/>
      <c r="N274" s="340" t="n"/>
      <c r="O274" s="340" t="n"/>
      <c r="P274" s="340" t="n"/>
      <c r="Q274" s="340" t="n"/>
      <c r="R274" s="340" t="n"/>
      <c r="S274" s="340" t="n"/>
      <c r="T274" s="340" t="n"/>
      <c r="U274" s="340" t="n"/>
      <c r="V274" s="340" t="n"/>
      <c r="W274" s="340" t="n"/>
      <c r="X274" s="340" t="n"/>
      <c r="Y274" s="340" t="n"/>
      <c r="Z274" s="340" t="n"/>
      <c r="AA274" s="340" t="n"/>
      <c r="AB274" s="340" t="n"/>
      <c r="AC274" s="340" t="n"/>
      <c r="AD274" s="340" t="n"/>
      <c r="AE274" s="340" t="n"/>
      <c r="AF274" s="340" t="n"/>
      <c r="AG274" s="340" t="n"/>
      <c r="AH274" s="340" t="n"/>
      <c r="AI274" s="340" t="n"/>
      <c r="AJ274" s="340" t="n"/>
      <c r="AK274" s="340" t="n"/>
    </row>
    <row r="275" ht="16.5" customHeight="1" s="235">
      <c r="B275" s="334" t="n">
        <v>247</v>
      </c>
      <c r="C275" s="327" t="inlineStr">
        <is>
          <t>LIOSBEL  VALDÉS   HERRERA</t>
        </is>
      </c>
      <c r="D275" s="328" t="n">
        <v>104593.3</v>
      </c>
      <c r="E275" s="329" t="n">
        <v>9965.986999999999</v>
      </c>
      <c r="F275" s="330" t="n">
        <v>17976.0938</v>
      </c>
      <c r="G275" s="331" t="n"/>
      <c r="H275" s="332" t="n">
        <v>76651.21920000001</v>
      </c>
      <c r="I275" s="333" t="inlineStr">
        <is>
          <t>TM</t>
        </is>
      </c>
      <c r="J275" s="340" t="n"/>
      <c r="K275" s="340" t="n"/>
      <c r="L275" s="340" t="n"/>
      <c r="M275" s="340" t="n"/>
      <c r="N275" s="340" t="n"/>
      <c r="O275" s="340" t="n"/>
      <c r="P275" s="340" t="n"/>
      <c r="Q275" s="340" t="n"/>
      <c r="R275" s="340" t="n"/>
      <c r="S275" s="340" t="n"/>
      <c r="T275" s="340" t="n"/>
      <c r="U275" s="340" t="n"/>
      <c r="V275" s="340" t="n"/>
      <c r="W275" s="340" t="n"/>
      <c r="X275" s="340" t="n"/>
      <c r="Y275" s="340" t="n"/>
      <c r="Z275" s="340" t="n"/>
      <c r="AA275" s="340" t="n"/>
      <c r="AB275" s="340" t="n"/>
      <c r="AC275" s="340" t="n"/>
      <c r="AD275" s="340" t="n"/>
      <c r="AE275" s="340" t="n"/>
      <c r="AF275" s="340" t="n"/>
      <c r="AG275" s="340" t="n"/>
      <c r="AH275" s="340" t="n"/>
      <c r="AI275" s="340" t="n"/>
      <c r="AJ275" s="340" t="n"/>
      <c r="AK275" s="340" t="n"/>
    </row>
    <row r="276" ht="16.5" customHeight="1" s="235">
      <c r="B276" s="326" t="n">
        <v>248</v>
      </c>
      <c r="C276" s="327" t="inlineStr">
        <is>
          <t>JORGE LUIS  MARTÍNEZ   GONZÁLEZ</t>
        </is>
      </c>
      <c r="D276" s="328" t="n">
        <v>117504.86</v>
      </c>
      <c r="E276" s="329" t="n">
        <v>11275.195</v>
      </c>
      <c r="F276" s="330" t="n">
        <v>20619.7826</v>
      </c>
      <c r="G276" s="331" t="n"/>
      <c r="H276" s="332" t="n">
        <v>85609.8824</v>
      </c>
      <c r="I276" s="333" t="inlineStr">
        <is>
          <t>TM</t>
        </is>
      </c>
      <c r="J276" s="340" t="n"/>
      <c r="K276" s="340" t="n"/>
      <c r="L276" s="340" t="n"/>
      <c r="M276" s="340" t="n"/>
      <c r="N276" s="340" t="n"/>
      <c r="O276" s="340" t="n"/>
      <c r="P276" s="340" t="n"/>
      <c r="Q276" s="340" t="n"/>
      <c r="R276" s="340" t="n"/>
      <c r="S276" s="340" t="n"/>
      <c r="T276" s="340" t="n"/>
      <c r="U276" s="340" t="n"/>
      <c r="V276" s="340" t="n"/>
      <c r="W276" s="340" t="n"/>
      <c r="X276" s="340" t="n"/>
      <c r="Y276" s="340" t="n"/>
      <c r="Z276" s="340" t="n"/>
      <c r="AA276" s="340" t="n"/>
      <c r="AB276" s="340" t="n"/>
      <c r="AC276" s="340" t="n"/>
      <c r="AD276" s="340" t="n"/>
      <c r="AE276" s="340" t="n"/>
      <c r="AF276" s="340" t="n"/>
      <c r="AG276" s="340" t="n"/>
      <c r="AH276" s="340" t="n"/>
      <c r="AI276" s="340" t="n"/>
      <c r="AJ276" s="340" t="n"/>
      <c r="AK276" s="340" t="n"/>
    </row>
    <row r="277" ht="16.5" customHeight="1" s="235">
      <c r="B277" s="334" t="n">
        <v>249</v>
      </c>
      <c r="C277" s="327" t="inlineStr">
        <is>
          <t>REGINO  MARRERO   TAMAYO</t>
        </is>
      </c>
      <c r="D277" s="328" t="n">
        <v>117308.12</v>
      </c>
      <c r="E277" s="329" t="n">
        <v>11266.014</v>
      </c>
      <c r="F277" s="330" t="n">
        <v>20616.1108</v>
      </c>
      <c r="G277" s="331" t="n"/>
      <c r="H277" s="332" t="n">
        <v>85425.9952</v>
      </c>
      <c r="I277" s="333" t="inlineStr">
        <is>
          <t>TM</t>
        </is>
      </c>
      <c r="J277" s="340" t="n"/>
      <c r="K277" s="340" t="n"/>
      <c r="L277" s="340" t="n"/>
      <c r="M277" s="340" t="n"/>
      <c r="N277" s="340" t="n"/>
      <c r="O277" s="340" t="n"/>
      <c r="P277" s="340" t="n"/>
      <c r="Q277" s="340" t="n"/>
      <c r="R277" s="340" t="n"/>
      <c r="S277" s="340" t="n"/>
      <c r="T277" s="340" t="n"/>
      <c r="U277" s="340" t="n"/>
      <c r="V277" s="340" t="n"/>
      <c r="W277" s="340" t="n"/>
      <c r="X277" s="340" t="n"/>
      <c r="Y277" s="340" t="n"/>
      <c r="Z277" s="340" t="n"/>
      <c r="AA277" s="340" t="n"/>
      <c r="AB277" s="340" t="n"/>
      <c r="AC277" s="340" t="n"/>
      <c r="AD277" s="340" t="n"/>
      <c r="AE277" s="340" t="n"/>
      <c r="AF277" s="340" t="n"/>
      <c r="AG277" s="340" t="n"/>
      <c r="AH277" s="340" t="n"/>
      <c r="AI277" s="340" t="n"/>
      <c r="AJ277" s="340" t="n"/>
      <c r="AK277" s="340" t="n"/>
    </row>
    <row r="278" ht="16.5" customHeight="1" s="235">
      <c r="B278" s="334" t="n">
        <v>250</v>
      </c>
      <c r="C278" s="327" t="inlineStr">
        <is>
          <t>VLADIMIR   CLARO   NIKOLAIEVA</t>
        </is>
      </c>
      <c r="D278" s="328" t="n">
        <v>96804.23</v>
      </c>
      <c r="E278" s="329" t="n">
        <v>9085.9455</v>
      </c>
      <c r="F278" s="330" t="n">
        <v>16069.936</v>
      </c>
      <c r="G278" s="331" t="n"/>
      <c r="H278" s="332" t="n">
        <v>71648.34849999999</v>
      </c>
      <c r="I278" s="333" t="inlineStr">
        <is>
          <t>TM</t>
        </is>
      </c>
      <c r="J278" s="340" t="n"/>
      <c r="K278" s="340" t="n"/>
      <c r="L278" s="340" t="n"/>
      <c r="M278" s="340" t="n"/>
      <c r="N278" s="340" t="n"/>
      <c r="O278" s="340" t="n"/>
      <c r="P278" s="340" t="n"/>
      <c r="Q278" s="340" t="n"/>
      <c r="R278" s="340" t="n"/>
      <c r="S278" s="340" t="n"/>
      <c r="T278" s="340" t="n"/>
      <c r="U278" s="340" t="n"/>
      <c r="V278" s="340" t="n"/>
      <c r="W278" s="340" t="n"/>
      <c r="X278" s="340" t="n"/>
      <c r="Y278" s="340" t="n"/>
      <c r="Z278" s="340" t="n"/>
      <c r="AA278" s="340" t="n"/>
      <c r="AB278" s="340" t="n"/>
      <c r="AC278" s="340" t="n"/>
      <c r="AD278" s="340" t="n"/>
      <c r="AE278" s="340" t="n"/>
      <c r="AF278" s="340" t="n"/>
      <c r="AG278" s="340" t="n"/>
      <c r="AH278" s="340" t="n"/>
      <c r="AI278" s="340" t="n"/>
      <c r="AJ278" s="340" t="n"/>
      <c r="AK278" s="340" t="n"/>
    </row>
    <row r="279" ht="16.5" customHeight="1" s="235">
      <c r="B279" s="334" t="n">
        <v>251</v>
      </c>
      <c r="C279" s="327" t="inlineStr">
        <is>
          <t>MANUEL  GARCÍA   GUTIERREZ</t>
        </is>
      </c>
      <c r="D279" s="328" t="n">
        <v>111837.52</v>
      </c>
      <c r="E279" s="329" t="n">
        <v>10716.4945</v>
      </c>
      <c r="F279" s="330" t="n">
        <v>19513.6285</v>
      </c>
      <c r="G279" s="331" t="n"/>
      <c r="H279" s="332" t="n">
        <v>81607.397</v>
      </c>
      <c r="I279" s="333" t="inlineStr">
        <is>
          <t>TM</t>
        </is>
      </c>
      <c r="J279" s="340" t="n"/>
      <c r="K279" s="340" t="n"/>
      <c r="L279" s="340" t="n"/>
      <c r="M279" s="340" t="n"/>
      <c r="N279" s="340" t="n"/>
      <c r="O279" s="340" t="n"/>
      <c r="P279" s="340" t="n"/>
      <c r="Q279" s="340" t="n"/>
      <c r="R279" s="340" t="n"/>
      <c r="S279" s="340" t="n"/>
      <c r="T279" s="340" t="n"/>
      <c r="U279" s="340" t="n"/>
      <c r="V279" s="340" t="n"/>
      <c r="W279" s="340" t="n"/>
      <c r="X279" s="340" t="n"/>
      <c r="Y279" s="340" t="n"/>
      <c r="Z279" s="340" t="n"/>
      <c r="AA279" s="340" t="n"/>
      <c r="AB279" s="340" t="n"/>
      <c r="AC279" s="340" t="n"/>
      <c r="AD279" s="340" t="n"/>
      <c r="AE279" s="340" t="n"/>
      <c r="AF279" s="340" t="n"/>
      <c r="AG279" s="340" t="n"/>
      <c r="AH279" s="340" t="n"/>
      <c r="AI279" s="340" t="n"/>
      <c r="AJ279" s="340" t="n"/>
      <c r="AK279" s="340" t="n"/>
    </row>
    <row r="280" ht="16.5" customHeight="1" s="235">
      <c r="B280" s="334" t="n">
        <v>252</v>
      </c>
      <c r="C280" s="327" t="inlineStr">
        <is>
          <t>ARMANDO  ÁLVAREZ   FERNÁNDEZ</t>
        </is>
      </c>
      <c r="D280" s="328" t="n">
        <v>172816.44</v>
      </c>
      <c r="E280" s="329" t="n">
        <v>16953.8635</v>
      </c>
      <c r="F280" s="330" t="n">
        <v>32183.6343</v>
      </c>
      <c r="G280" s="331" t="n"/>
      <c r="H280" s="332" t="n">
        <v>123678.9422</v>
      </c>
      <c r="I280" s="333" t="inlineStr">
        <is>
          <t>TM</t>
        </is>
      </c>
      <c r="J280" s="340" t="n"/>
      <c r="K280" s="340" t="n"/>
      <c r="L280" s="340" t="n"/>
      <c r="M280" s="340" t="n"/>
      <c r="N280" s="340" t="n"/>
      <c r="O280" s="340" t="n"/>
      <c r="P280" s="340" t="n"/>
      <c r="Q280" s="340" t="n"/>
      <c r="R280" s="340" t="n"/>
      <c r="S280" s="340" t="n"/>
      <c r="T280" s="340" t="n"/>
      <c r="U280" s="340" t="n"/>
      <c r="V280" s="340" t="n"/>
      <c r="W280" s="340" t="n"/>
      <c r="X280" s="340" t="n"/>
      <c r="Y280" s="340" t="n"/>
      <c r="Z280" s="340" t="n"/>
      <c r="AA280" s="340" t="n"/>
      <c r="AB280" s="340" t="n"/>
      <c r="AC280" s="340" t="n"/>
      <c r="AD280" s="340" t="n"/>
      <c r="AE280" s="340" t="n"/>
      <c r="AF280" s="340" t="n"/>
      <c r="AG280" s="340" t="n"/>
      <c r="AH280" s="340" t="n"/>
      <c r="AI280" s="340" t="n"/>
      <c r="AJ280" s="340" t="n"/>
      <c r="AK280" s="340" t="n"/>
    </row>
    <row r="281" ht="16.5" customHeight="1" s="235">
      <c r="B281" s="334" t="n">
        <v>253</v>
      </c>
      <c r="C281" s="327" t="inlineStr">
        <is>
          <t>JORGE PABLO  RODRÍGUEZ   SÁNCHEZ</t>
        </is>
      </c>
      <c r="D281" s="328" t="n">
        <v>120424.6</v>
      </c>
      <c r="E281" s="329" t="n">
        <v>11569.3255</v>
      </c>
      <c r="F281" s="330" t="n">
        <v>21211.0627</v>
      </c>
      <c r="G281" s="331" t="n"/>
      <c r="H281" s="332" t="n">
        <v>87644.2118</v>
      </c>
      <c r="I281" s="333" t="inlineStr">
        <is>
          <t>TM</t>
        </is>
      </c>
      <c r="J281" s="340" t="n"/>
      <c r="K281" s="340" t="n"/>
      <c r="L281" s="340" t="n"/>
      <c r="M281" s="340" t="n"/>
      <c r="N281" s="340" t="n"/>
      <c r="O281" s="340" t="n"/>
      <c r="P281" s="340" t="n"/>
      <c r="Q281" s="340" t="n"/>
      <c r="R281" s="340" t="n"/>
      <c r="S281" s="340" t="n"/>
      <c r="T281" s="340" t="n"/>
      <c r="U281" s="340" t="n"/>
      <c r="V281" s="340" t="n"/>
      <c r="W281" s="340" t="n"/>
      <c r="X281" s="340" t="n"/>
      <c r="Y281" s="340" t="n"/>
      <c r="Z281" s="340" t="n"/>
      <c r="AA281" s="340" t="n"/>
      <c r="AB281" s="340" t="n"/>
      <c r="AC281" s="340" t="n"/>
      <c r="AD281" s="340" t="n"/>
      <c r="AE281" s="340" t="n"/>
      <c r="AF281" s="340" t="n"/>
      <c r="AG281" s="340" t="n"/>
      <c r="AH281" s="340" t="n"/>
      <c r="AI281" s="340" t="n"/>
      <c r="AJ281" s="340" t="n"/>
      <c r="AK281" s="340" t="n"/>
    </row>
    <row r="282" ht="16.5" customHeight="1" s="235">
      <c r="B282" s="334" t="n">
        <v>254</v>
      </c>
      <c r="C282" s="327" t="inlineStr">
        <is>
          <t>JORJAN  OLIVERA   MONTANO</t>
        </is>
      </c>
      <c r="D282" s="328" t="n">
        <v>142645.76</v>
      </c>
      <c r="E282" s="329" t="n">
        <v>13849.4395</v>
      </c>
      <c r="F282" s="330" t="n">
        <v>25852.4879</v>
      </c>
      <c r="G282" s="331" t="n"/>
      <c r="H282" s="332" t="n">
        <v>102943.8326</v>
      </c>
      <c r="I282" s="333" t="inlineStr">
        <is>
          <t>TM</t>
        </is>
      </c>
      <c r="J282" s="340" t="n"/>
      <c r="K282" s="340" t="n"/>
      <c r="L282" s="340" t="n"/>
      <c r="M282" s="340" t="n"/>
      <c r="N282" s="340" t="n"/>
      <c r="O282" s="340" t="n"/>
      <c r="P282" s="340" t="n"/>
      <c r="Q282" s="340" t="n"/>
      <c r="R282" s="340" t="n"/>
      <c r="S282" s="340" t="n"/>
      <c r="T282" s="340" t="n"/>
      <c r="U282" s="340" t="n"/>
      <c r="V282" s="340" t="n"/>
      <c r="W282" s="340" t="n"/>
      <c r="X282" s="340" t="n"/>
      <c r="Y282" s="340" t="n"/>
      <c r="Z282" s="340" t="n"/>
      <c r="AA282" s="340" t="n"/>
      <c r="AB282" s="340" t="n"/>
      <c r="AC282" s="340" t="n"/>
      <c r="AD282" s="340" t="n"/>
      <c r="AE282" s="340" t="n"/>
      <c r="AF282" s="340" t="n"/>
      <c r="AG282" s="340" t="n"/>
      <c r="AH282" s="340" t="n"/>
      <c r="AI282" s="340" t="n"/>
      <c r="AJ282" s="340" t="n"/>
      <c r="AK282" s="340" t="n"/>
    </row>
    <row r="283" ht="16.5" customHeight="1" s="235">
      <c r="B283" s="326" t="n">
        <v>255</v>
      </c>
      <c r="C283" s="327" t="inlineStr">
        <is>
          <t>LÁZARO REINIER  RODRÍGUEZ  RAVELO</t>
        </is>
      </c>
      <c r="D283" s="328" t="n">
        <v>101557.53</v>
      </c>
      <c r="E283" s="329" t="n">
        <v>9682.7605</v>
      </c>
      <c r="F283" s="330" t="n">
        <v>17438.1315</v>
      </c>
      <c r="G283" s="331" t="n"/>
      <c r="H283" s="332" t="n">
        <v>74436.63800000001</v>
      </c>
      <c r="I283" s="333" t="inlineStr">
        <is>
          <t>TM</t>
        </is>
      </c>
      <c r="J283" s="340" t="n"/>
      <c r="K283" s="340" t="n"/>
      <c r="L283" s="340" t="n"/>
      <c r="M283" s="340" t="n"/>
      <c r="N283" s="340" t="n"/>
      <c r="O283" s="340" t="n"/>
      <c r="P283" s="340" t="n"/>
      <c r="Q283" s="340" t="n"/>
      <c r="R283" s="340" t="n"/>
      <c r="S283" s="340" t="n"/>
      <c r="T283" s="340" t="n"/>
      <c r="U283" s="340" t="n"/>
      <c r="V283" s="340" t="n"/>
      <c r="W283" s="340" t="n"/>
      <c r="X283" s="340" t="n"/>
      <c r="Y283" s="340" t="n"/>
      <c r="Z283" s="340" t="n"/>
      <c r="AA283" s="340" t="n"/>
      <c r="AB283" s="340" t="n"/>
      <c r="AC283" s="340" t="n"/>
      <c r="AD283" s="340" t="n"/>
      <c r="AE283" s="340" t="n"/>
      <c r="AF283" s="340" t="n"/>
      <c r="AG283" s="340" t="n"/>
      <c r="AH283" s="340" t="n"/>
      <c r="AI283" s="340" t="n"/>
      <c r="AJ283" s="340" t="n"/>
      <c r="AK283" s="340" t="n"/>
    </row>
    <row r="284" ht="16.5" customHeight="1" s="235">
      <c r="B284" s="334" t="n">
        <v>256</v>
      </c>
      <c r="C284" s="327" t="inlineStr">
        <is>
          <t>LUIS ALBERTO  PITA  BODAÑO</t>
        </is>
      </c>
      <c r="D284" s="328" t="n">
        <v>118581.48</v>
      </c>
      <c r="E284" s="329" t="n">
        <v>11395.21</v>
      </c>
      <c r="F284" s="330" t="n">
        <v>20877.1068</v>
      </c>
      <c r="G284" s="331" t="n"/>
      <c r="H284" s="332" t="n">
        <v>86309.1632</v>
      </c>
      <c r="I284" s="333" t="inlineStr">
        <is>
          <t>TM</t>
        </is>
      </c>
      <c r="J284" s="340" t="n"/>
      <c r="K284" s="340" t="n"/>
      <c r="L284" s="340" t="n"/>
      <c r="M284" s="340" t="n"/>
      <c r="N284" s="340" t="n"/>
      <c r="O284" s="340" t="n"/>
      <c r="P284" s="340" t="n"/>
      <c r="Q284" s="340" t="n"/>
      <c r="R284" s="340" t="n"/>
      <c r="S284" s="340" t="n"/>
      <c r="T284" s="340" t="n"/>
      <c r="U284" s="340" t="n"/>
      <c r="V284" s="340" t="n"/>
      <c r="W284" s="340" t="n"/>
      <c r="X284" s="340" t="n"/>
      <c r="Y284" s="340" t="n"/>
      <c r="Z284" s="340" t="n"/>
      <c r="AA284" s="340" t="n"/>
      <c r="AB284" s="340" t="n"/>
      <c r="AC284" s="340" t="n"/>
      <c r="AD284" s="340" t="n"/>
      <c r="AE284" s="340" t="n"/>
      <c r="AF284" s="340" t="n"/>
      <c r="AG284" s="340" t="n"/>
      <c r="AH284" s="340" t="n"/>
      <c r="AI284" s="340" t="n"/>
      <c r="AJ284" s="340" t="n"/>
      <c r="AK284" s="340" t="n"/>
    </row>
    <row r="285" ht="16.5" customHeight="1" s="235">
      <c r="B285" s="334" t="n">
        <v>257</v>
      </c>
      <c r="C285" s="327" t="inlineStr">
        <is>
          <t>MICHEL  BARZAGA  URQUIZA</t>
        </is>
      </c>
      <c r="D285" s="328" t="n">
        <v>116032.78</v>
      </c>
      <c r="E285" s="329" t="n">
        <v>11280.3035</v>
      </c>
      <c r="F285" s="330" t="n">
        <v>20843.2427</v>
      </c>
      <c r="G285" s="331" t="n"/>
      <c r="H285" s="332" t="n">
        <v>83909.2338</v>
      </c>
      <c r="I285" s="333" t="inlineStr">
        <is>
          <t>TM</t>
        </is>
      </c>
      <c r="J285" s="340" t="n"/>
      <c r="K285" s="340" t="n"/>
      <c r="L285" s="340" t="n"/>
      <c r="M285" s="340" t="n"/>
      <c r="N285" s="340" t="n"/>
      <c r="O285" s="340" t="n"/>
      <c r="P285" s="340" t="n"/>
      <c r="Q285" s="340" t="n"/>
      <c r="R285" s="340" t="n"/>
      <c r="S285" s="340" t="n"/>
      <c r="T285" s="340" t="n"/>
      <c r="U285" s="340" t="n"/>
      <c r="V285" s="340" t="n"/>
      <c r="W285" s="340" t="n"/>
      <c r="X285" s="340" t="n"/>
      <c r="Y285" s="340" t="n"/>
      <c r="Z285" s="340" t="n"/>
      <c r="AA285" s="340" t="n"/>
      <c r="AB285" s="340" t="n"/>
      <c r="AC285" s="340" t="n"/>
      <c r="AD285" s="340" t="n"/>
      <c r="AE285" s="340" t="n"/>
      <c r="AF285" s="340" t="n"/>
      <c r="AG285" s="340" t="n"/>
      <c r="AH285" s="340" t="n"/>
      <c r="AI285" s="340" t="n"/>
      <c r="AJ285" s="340" t="n"/>
      <c r="AK285" s="340" t="n"/>
    </row>
    <row r="286" ht="16.5" customHeight="1" s="235">
      <c r="B286" s="334" t="n">
        <v>258</v>
      </c>
      <c r="C286" s="327" t="inlineStr">
        <is>
          <t>OSMAR MANUEL  VAILLANT  QUEZADA</t>
        </is>
      </c>
      <c r="D286" s="328" t="n">
        <v>119319.66</v>
      </c>
      <c r="E286" s="329" t="n">
        <v>11446.047</v>
      </c>
      <c r="F286" s="330" t="n">
        <v>20946.6074</v>
      </c>
      <c r="G286" s="331" t="n"/>
      <c r="H286" s="332" t="n">
        <v>86927.0056</v>
      </c>
      <c r="I286" s="333" t="inlineStr">
        <is>
          <t>TM</t>
        </is>
      </c>
      <c r="J286" s="340" t="n"/>
      <c r="K286" s="340" t="n"/>
      <c r="L286" s="340" t="n"/>
      <c r="M286" s="340" t="n"/>
      <c r="N286" s="340" t="n"/>
      <c r="O286" s="340" t="n"/>
      <c r="P286" s="340" t="n"/>
      <c r="Q286" s="340" t="n"/>
      <c r="R286" s="340" t="n"/>
      <c r="S286" s="340" t="n"/>
      <c r="T286" s="340" t="n"/>
      <c r="U286" s="340" t="n"/>
      <c r="V286" s="340" t="n"/>
      <c r="W286" s="340" t="n"/>
      <c r="X286" s="340" t="n"/>
      <c r="Y286" s="340" t="n"/>
      <c r="Z286" s="340" t="n"/>
      <c r="AA286" s="340" t="n"/>
      <c r="AB286" s="340" t="n"/>
      <c r="AC286" s="340" t="n"/>
      <c r="AD286" s="340" t="n"/>
      <c r="AE286" s="340" t="n"/>
      <c r="AF286" s="340" t="n"/>
      <c r="AG286" s="340" t="n"/>
      <c r="AH286" s="340" t="n"/>
      <c r="AI286" s="340" t="n"/>
      <c r="AJ286" s="340" t="n"/>
      <c r="AK286" s="340" t="n"/>
    </row>
    <row r="287" ht="16.5" customHeight="1" s="235">
      <c r="B287" s="334" t="n">
        <v>259</v>
      </c>
      <c r="C287" s="327" t="inlineStr">
        <is>
          <t>OSMEL LEONARDO  ZAMORA  PEREZ</t>
        </is>
      </c>
      <c r="D287" s="328" t="n">
        <v>87198.7</v>
      </c>
      <c r="E287" s="329" t="n">
        <v>8235.1415</v>
      </c>
      <c r="F287" s="330" t="n">
        <v>14526.4631</v>
      </c>
      <c r="G287" s="331" t="n">
        <v>6443.71</v>
      </c>
      <c r="H287" s="332">
        <f>+D287-E287-F287-G287</f>
        <v/>
      </c>
      <c r="I287" s="333" t="inlineStr">
        <is>
          <t>TM</t>
        </is>
      </c>
      <c r="J287" s="341" t="n"/>
      <c r="K287" s="340" t="n"/>
      <c r="L287" s="340" t="n"/>
      <c r="M287" s="340" t="n"/>
      <c r="N287" s="340" t="n"/>
      <c r="O287" s="340" t="n"/>
      <c r="P287" s="340" t="n"/>
      <c r="Q287" s="340" t="n"/>
      <c r="R287" s="340" t="n"/>
      <c r="S287" s="340" t="n"/>
      <c r="T287" s="340" t="n"/>
      <c r="U287" s="340" t="n"/>
      <c r="V287" s="340" t="n"/>
      <c r="W287" s="340" t="n"/>
      <c r="X287" s="340" t="n"/>
      <c r="Y287" s="340" t="n"/>
      <c r="Z287" s="340" t="n"/>
      <c r="AA287" s="340" t="n"/>
      <c r="AB287" s="340" t="n"/>
      <c r="AC287" s="340" t="n"/>
      <c r="AD287" s="340" t="n"/>
      <c r="AE287" s="340" t="n"/>
      <c r="AF287" s="340" t="n"/>
      <c r="AG287" s="340" t="n"/>
      <c r="AH287" s="340" t="n"/>
      <c r="AI287" s="340" t="n"/>
      <c r="AJ287" s="340" t="n"/>
      <c r="AK287" s="340" t="n"/>
    </row>
    <row r="288" ht="16.5" customHeight="1" s="235">
      <c r="B288" s="334" t="n">
        <v>260</v>
      </c>
      <c r="C288" s="327" t="inlineStr">
        <is>
          <t>YANSEL  GONZALEZ  VARELA</t>
        </is>
      </c>
      <c r="D288" s="328" t="n">
        <v>94284.59</v>
      </c>
      <c r="E288" s="329" t="n">
        <v>8935.116</v>
      </c>
      <c r="F288" s="330" t="n">
        <v>15914.3518</v>
      </c>
      <c r="G288" s="331" t="n"/>
      <c r="H288" s="332" t="n">
        <v>69435.1222</v>
      </c>
      <c r="I288" s="333" t="inlineStr">
        <is>
          <t>TM</t>
        </is>
      </c>
      <c r="J288" s="340" t="n"/>
      <c r="K288" s="340" t="n"/>
      <c r="L288" s="340" t="n"/>
      <c r="M288" s="340" t="n"/>
      <c r="N288" s="340" t="n"/>
      <c r="O288" s="340" t="n"/>
      <c r="P288" s="340" t="n"/>
      <c r="Q288" s="340" t="n"/>
      <c r="R288" s="340" t="n"/>
      <c r="S288" s="340" t="n"/>
      <c r="T288" s="340" t="n"/>
      <c r="U288" s="340" t="n"/>
      <c r="V288" s="340" t="n"/>
      <c r="W288" s="340" t="n"/>
      <c r="X288" s="340" t="n"/>
      <c r="Y288" s="340" t="n"/>
      <c r="Z288" s="340" t="n"/>
      <c r="AA288" s="340" t="n"/>
      <c r="AB288" s="340" t="n"/>
      <c r="AC288" s="340" t="n"/>
      <c r="AD288" s="340" t="n"/>
      <c r="AE288" s="340" t="n"/>
      <c r="AF288" s="340" t="n"/>
      <c r="AG288" s="340" t="n"/>
      <c r="AH288" s="340" t="n"/>
      <c r="AI288" s="340" t="n"/>
      <c r="AJ288" s="340" t="n"/>
      <c r="AK288" s="340" t="n"/>
    </row>
    <row r="289" ht="16.5" customHeight="1" s="235">
      <c r="B289" s="334" t="n">
        <v>261</v>
      </c>
      <c r="C289" s="327" t="inlineStr">
        <is>
          <t>DANIEL SANTIAGO  RAMOS  VALLS</t>
        </is>
      </c>
      <c r="D289" s="328" t="n">
        <v>121420.1</v>
      </c>
      <c r="E289" s="329" t="n">
        <v>11694.153</v>
      </c>
      <c r="F289" s="330" t="n">
        <v>21496.1062</v>
      </c>
      <c r="G289" s="331" t="n"/>
      <c r="H289" s="332" t="n">
        <v>88229.84080000001</v>
      </c>
      <c r="I289" s="333" t="inlineStr">
        <is>
          <t>TM</t>
        </is>
      </c>
      <c r="J289" s="340" t="n"/>
      <c r="K289" s="340" t="n"/>
      <c r="L289" s="340" t="n"/>
      <c r="M289" s="340" t="n"/>
      <c r="N289" s="340" t="n"/>
      <c r="O289" s="340" t="n"/>
      <c r="P289" s="340" t="n"/>
      <c r="Q289" s="340" t="n"/>
      <c r="R289" s="340" t="n"/>
      <c r="S289" s="340" t="n"/>
      <c r="T289" s="340" t="n"/>
      <c r="U289" s="340" t="n"/>
      <c r="V289" s="340" t="n"/>
      <c r="W289" s="340" t="n"/>
      <c r="X289" s="340" t="n"/>
      <c r="Y289" s="340" t="n"/>
      <c r="Z289" s="340" t="n"/>
      <c r="AA289" s="340" t="n"/>
      <c r="AB289" s="340" t="n"/>
      <c r="AC289" s="340" t="n"/>
      <c r="AD289" s="340" t="n"/>
      <c r="AE289" s="340" t="n"/>
      <c r="AF289" s="340" t="n"/>
      <c r="AG289" s="340" t="n"/>
      <c r="AH289" s="340" t="n"/>
      <c r="AI289" s="340" t="n"/>
      <c r="AJ289" s="340" t="n"/>
      <c r="AK289" s="340" t="n"/>
    </row>
    <row r="290" ht="16.5" customHeight="1" s="235">
      <c r="B290" s="326" t="n">
        <v>262</v>
      </c>
      <c r="C290" s="327" t="inlineStr">
        <is>
          <t>BENIGNO  GONZALEZ  ORTIZ</t>
        </is>
      </c>
      <c r="D290" s="328" t="n">
        <v>105039.82</v>
      </c>
      <c r="E290" s="329" t="n">
        <v>10069.462</v>
      </c>
      <c r="F290" s="330" t="n">
        <v>18265.396</v>
      </c>
      <c r="G290" s="331" t="n"/>
      <c r="H290" s="332" t="n">
        <v>76704.962</v>
      </c>
      <c r="I290" s="333" t="inlineStr">
        <is>
          <t>TM</t>
        </is>
      </c>
      <c r="J290" s="340" t="n"/>
      <c r="K290" s="340" t="n"/>
      <c r="L290" s="340" t="n"/>
      <c r="M290" s="340" t="n"/>
      <c r="N290" s="340" t="n"/>
      <c r="O290" s="340" t="n"/>
      <c r="P290" s="340" t="n"/>
      <c r="Q290" s="340" t="n"/>
      <c r="R290" s="340" t="n"/>
      <c r="S290" s="340" t="n"/>
      <c r="T290" s="340" t="n"/>
      <c r="U290" s="340" t="n"/>
      <c r="V290" s="340" t="n"/>
      <c r="W290" s="340" t="n"/>
      <c r="X290" s="340" t="n"/>
      <c r="Y290" s="340" t="n"/>
      <c r="Z290" s="340" t="n"/>
      <c r="AA290" s="340" t="n"/>
      <c r="AB290" s="340" t="n"/>
      <c r="AC290" s="340" t="n"/>
      <c r="AD290" s="340" t="n"/>
      <c r="AE290" s="340" t="n"/>
      <c r="AF290" s="340" t="n"/>
      <c r="AG290" s="340" t="n"/>
      <c r="AH290" s="340" t="n"/>
      <c r="AI290" s="340" t="n"/>
      <c r="AJ290" s="340" t="n"/>
      <c r="AK290" s="340" t="n"/>
    </row>
    <row r="291" ht="16.5" customHeight="1" s="235">
      <c r="B291" s="334" t="n">
        <v>263</v>
      </c>
      <c r="C291" s="327" t="inlineStr">
        <is>
          <t>ARIEL  PEÑA   NAPOLES</t>
        </is>
      </c>
      <c r="D291" s="328" t="n">
        <v>127767.65</v>
      </c>
      <c r="E291" s="329" t="n">
        <v>12343.345</v>
      </c>
      <c r="F291" s="330" t="n">
        <v>22814.702</v>
      </c>
      <c r="G291" s="331" t="n"/>
      <c r="H291" s="332" t="n">
        <v>92609.603</v>
      </c>
      <c r="I291" s="333" t="inlineStr">
        <is>
          <t>TM</t>
        </is>
      </c>
      <c r="J291" s="340" t="n"/>
      <c r="K291" s="340" t="n"/>
      <c r="L291" s="340" t="n"/>
      <c r="M291" s="340" t="n"/>
      <c r="N291" s="340" t="n"/>
      <c r="O291" s="340" t="n"/>
      <c r="P291" s="340" t="n"/>
      <c r="Q291" s="340" t="n"/>
      <c r="R291" s="340" t="n"/>
      <c r="S291" s="340" t="n"/>
      <c r="T291" s="340" t="n"/>
      <c r="U291" s="340" t="n"/>
      <c r="V291" s="340" t="n"/>
      <c r="W291" s="340" t="n"/>
      <c r="X291" s="340" t="n"/>
      <c r="Y291" s="340" t="n"/>
      <c r="Z291" s="340" t="n"/>
      <c r="AA291" s="340" t="n"/>
      <c r="AB291" s="340" t="n"/>
      <c r="AC291" s="340" t="n"/>
      <c r="AD291" s="340" t="n"/>
      <c r="AE291" s="340" t="n"/>
      <c r="AF291" s="340" t="n"/>
      <c r="AG291" s="340" t="n"/>
      <c r="AH291" s="340" t="n"/>
      <c r="AI291" s="340" t="n"/>
      <c r="AJ291" s="340" t="n"/>
      <c r="AK291" s="340" t="n"/>
    </row>
    <row r="292" ht="20.25" customHeight="1" s="235">
      <c r="B292" s="334" t="n">
        <v>264</v>
      </c>
      <c r="C292" s="327" t="inlineStr">
        <is>
          <t>YAMIAN ALEXANDER  MARTINEZ  GARCIA</t>
        </is>
      </c>
      <c r="D292" s="328" t="n">
        <v>102984.82</v>
      </c>
      <c r="E292" s="329" t="n">
        <v>9818.316500000001</v>
      </c>
      <c r="F292" s="330" t="n">
        <v>17699.2013</v>
      </c>
      <c r="G292" s="331" t="n"/>
      <c r="H292" s="332" t="n">
        <v>75467.30220000001</v>
      </c>
      <c r="I292" s="333" t="inlineStr">
        <is>
          <t>TM</t>
        </is>
      </c>
      <c r="J292" s="340" t="n"/>
      <c r="K292" s="340" t="n"/>
      <c r="L292" s="340" t="n"/>
      <c r="M292" s="340" t="n"/>
      <c r="N292" s="340" t="n"/>
      <c r="O292" s="340" t="n"/>
      <c r="P292" s="340" t="n"/>
      <c r="Q292" s="340" t="n"/>
      <c r="R292" s="340" t="n"/>
      <c r="S292" s="340" t="n"/>
      <c r="T292" s="340" t="n"/>
      <c r="U292" s="340" t="n"/>
      <c r="V292" s="340" t="n"/>
      <c r="W292" s="340" t="n"/>
      <c r="X292" s="340" t="n"/>
      <c r="Y292" s="340" t="n"/>
      <c r="Z292" s="340" t="n"/>
      <c r="AA292" s="340" t="n"/>
      <c r="AB292" s="340" t="n"/>
      <c r="AC292" s="340" t="n"/>
      <c r="AD292" s="340" t="n"/>
      <c r="AE292" s="340" t="n"/>
      <c r="AF292" s="340" t="n"/>
      <c r="AG292" s="340" t="n"/>
      <c r="AH292" s="340" t="n"/>
      <c r="AI292" s="340" t="n"/>
      <c r="AJ292" s="340" t="n"/>
      <c r="AK292" s="340" t="n"/>
    </row>
    <row r="293" ht="18" customFormat="1" customHeight="1" s="340">
      <c r="B293" s="326" t="n">
        <v>265</v>
      </c>
      <c r="C293" s="327" t="inlineStr">
        <is>
          <t>DIMAS MARCOS  IBALBIA  PAIROL</t>
        </is>
      </c>
      <c r="D293" s="328" t="n">
        <v>114768.25</v>
      </c>
      <c r="E293" s="329" t="n">
        <v>11007.871</v>
      </c>
      <c r="F293" s="330" t="n">
        <v>20094.0064</v>
      </c>
      <c r="G293" s="331" t="n"/>
      <c r="H293" s="332" t="n">
        <v>83666.3726</v>
      </c>
      <c r="I293" s="333" t="inlineStr">
        <is>
          <t>TM</t>
        </is>
      </c>
    </row>
    <row r="294" ht="18" customFormat="1" customHeight="1" s="340">
      <c r="B294" s="334" t="n">
        <v>266</v>
      </c>
      <c r="C294" s="327" t="inlineStr">
        <is>
          <t>EMIGDIO  JIMÉNEZ  PEÑA</t>
        </is>
      </c>
      <c r="D294" s="328" t="n">
        <v>163319.12</v>
      </c>
      <c r="E294" s="329" t="n">
        <v>15965.3065</v>
      </c>
      <c r="F294" s="330" t="n">
        <v>30152.1653</v>
      </c>
      <c r="G294" s="331" t="n"/>
      <c r="H294" s="332" t="n">
        <v>117201.6482</v>
      </c>
      <c r="I294" s="333" t="inlineStr">
        <is>
          <t>TM</t>
        </is>
      </c>
    </row>
    <row r="295" ht="29.25" customFormat="1" customHeight="1" s="340">
      <c r="B295" s="334" t="n">
        <v>267</v>
      </c>
      <c r="C295" s="327" t="inlineStr">
        <is>
          <t>NOEL  FERNÁNDEZ  VARELA</t>
        </is>
      </c>
      <c r="D295" s="328" t="n">
        <v>106292.71</v>
      </c>
      <c r="E295" s="329" t="n">
        <v>10181.078</v>
      </c>
      <c r="F295" s="330" t="n">
        <v>18469.4858</v>
      </c>
      <c r="G295" s="331" t="n"/>
      <c r="H295" s="332" t="n">
        <v>77642.1462</v>
      </c>
      <c r="I295" s="333" t="inlineStr">
        <is>
          <t>TM</t>
        </is>
      </c>
    </row>
    <row r="296" ht="24" customFormat="1" customHeight="1" s="340">
      <c r="B296" s="342" t="n"/>
      <c r="C296" s="343" t="n"/>
      <c r="D296" s="344" t="n"/>
      <c r="E296" s="345" t="n"/>
      <c r="F296" s="345" t="n"/>
      <c r="G296" s="346" t="n"/>
      <c r="H296" s="347">
        <f>SUM(H270:H295)</f>
        <v/>
      </c>
      <c r="I296" s="311" t="n"/>
    </row>
    <row r="297" ht="18.75" customFormat="1" customHeight="1" s="348">
      <c r="B297" s="349" t="n"/>
      <c r="C297" s="350" t="n"/>
      <c r="D297" s="351">
        <f>SUM(D6:D297)</f>
        <v/>
      </c>
      <c r="E297" s="352">
        <f>SUM(E6:E295)</f>
        <v/>
      </c>
      <c r="F297" s="352">
        <f>SUM(F6:F295)</f>
        <v/>
      </c>
      <c r="G297" s="348">
        <f>SUM(G6:G295)</f>
        <v/>
      </c>
      <c r="H297" s="353">
        <f>+H13+H26+H32+H42+H48+H79+H125+H130+H144+H157+H171+H180+H187+H197+H204+H219+H231+H240+H249+H254+H259+H264+H269+H296</f>
        <v/>
      </c>
    </row>
    <row r="298" ht="18" customFormat="1" customHeight="1" s="340">
      <c r="B298" s="354" t="n"/>
      <c r="C298" s="312" t="n"/>
      <c r="E298" s="355" t="n"/>
      <c r="F298" s="355" t="n"/>
      <c r="H298" s="355" t="n"/>
    </row>
    <row r="299" ht="18" customFormat="1" customHeight="1" s="340">
      <c r="B299" s="354" t="n"/>
      <c r="C299" s="312" t="n"/>
      <c r="D299" s="355" t="n"/>
      <c r="E299" s="355" t="n"/>
      <c r="F299" s="355" t="n"/>
      <c r="H299" s="355" t="n"/>
    </row>
    <row r="300" ht="18" customFormat="1" customHeight="1" s="340">
      <c r="B300" s="354" t="n"/>
      <c r="C300" s="312" t="n"/>
      <c r="D300" s="355" t="n"/>
      <c r="E300" s="355" t="n"/>
      <c r="F300" s="355" t="n"/>
    </row>
    <row r="301" ht="18" customFormat="1" customHeight="1" s="340">
      <c r="B301" s="354" t="n"/>
      <c r="C301" s="312" t="n"/>
      <c r="D301" s="313" t="n"/>
      <c r="E301" s="355" t="n"/>
      <c r="F301" s="355" t="n"/>
      <c r="H301" s="356">
        <f>+H297+F297+E297+G297</f>
        <v/>
      </c>
    </row>
    <row r="302" ht="18" customFormat="1" customHeight="1" s="340">
      <c r="B302" s="354" t="n"/>
      <c r="C302" s="312" t="n"/>
      <c r="D302" s="313" t="n"/>
      <c r="E302" s="355" t="n"/>
      <c r="F302" s="355" t="n"/>
      <c r="H302" s="355" t="n"/>
    </row>
    <row r="303" ht="18" customFormat="1" customHeight="1" s="340">
      <c r="B303" s="354" t="n"/>
      <c r="C303" s="312" t="n"/>
      <c r="D303" s="313" t="n"/>
      <c r="E303" s="355" t="n"/>
      <c r="F303" s="355" t="n"/>
      <c r="H303" s="355" t="n"/>
    </row>
    <row r="304" ht="18" customFormat="1" customHeight="1" s="340">
      <c r="B304" s="354" t="n"/>
      <c r="C304" s="312" t="n"/>
      <c r="D304" s="313" t="n"/>
      <c r="E304" s="355" t="n"/>
      <c r="F304" s="355" t="n"/>
      <c r="H304" s="355" t="n"/>
    </row>
    <row r="305" ht="18" customFormat="1" customHeight="1" s="340">
      <c r="B305" s="354" t="n"/>
      <c r="C305" s="312" t="n"/>
      <c r="D305" s="313" t="n"/>
      <c r="E305" s="355" t="n"/>
      <c r="F305" s="355" t="n"/>
      <c r="H305" s="355" t="n"/>
    </row>
    <row r="306" ht="18" customFormat="1" customHeight="1" s="340">
      <c r="B306" s="354" t="n"/>
      <c r="C306" s="312" t="n"/>
      <c r="D306" s="313" t="n"/>
      <c r="E306" s="355" t="n"/>
      <c r="F306" s="355" t="n"/>
      <c r="H306" s="355" t="n"/>
    </row>
    <row r="307" ht="18" customFormat="1" customHeight="1" s="340">
      <c r="B307" s="354" t="n"/>
      <c r="C307" s="312" t="n"/>
      <c r="D307" s="313" t="n"/>
      <c r="E307" s="355" t="n"/>
      <c r="F307" s="355" t="n"/>
      <c r="H307" s="355" t="n"/>
    </row>
    <row r="308" ht="18" customFormat="1" customHeight="1" s="340">
      <c r="B308" s="354" t="n"/>
      <c r="C308" s="312" t="n"/>
      <c r="D308" s="313" t="n"/>
      <c r="E308" s="355" t="n"/>
      <c r="F308" s="355" t="n"/>
      <c r="H308" s="355" t="n"/>
    </row>
    <row r="309" ht="18" customFormat="1" customHeight="1" s="340">
      <c r="B309" s="354" t="n"/>
      <c r="C309" s="312" t="n"/>
      <c r="D309" s="313" t="n"/>
      <c r="E309" s="355" t="n"/>
      <c r="F309" s="355" t="n"/>
      <c r="H309" s="355" t="n"/>
    </row>
    <row r="310" ht="18" customFormat="1" customHeight="1" s="340">
      <c r="B310" s="354" t="n"/>
      <c r="C310" s="312" t="n"/>
      <c r="D310" s="313" t="n"/>
      <c r="E310" s="355" t="n"/>
      <c r="F310" s="355" t="n"/>
      <c r="H310" s="355" t="n"/>
    </row>
    <row r="311" ht="18" customFormat="1" customHeight="1" s="340">
      <c r="B311" s="354" t="n"/>
      <c r="C311" s="312" t="n"/>
      <c r="D311" s="313" t="n"/>
      <c r="E311" s="355" t="n"/>
      <c r="F311" s="355" t="n"/>
      <c r="H311" s="355" t="n"/>
    </row>
    <row r="312" ht="18" customFormat="1" customHeight="1" s="340">
      <c r="B312" s="354" t="n"/>
      <c r="C312" s="312" t="n"/>
      <c r="D312" s="313" t="n"/>
      <c r="E312" s="355" t="n"/>
      <c r="F312" s="355" t="n"/>
      <c r="H312" s="355" t="n"/>
    </row>
    <row r="313" ht="18" customFormat="1" customHeight="1" s="340">
      <c r="B313" s="354" t="n"/>
      <c r="C313" s="312" t="n"/>
      <c r="D313" s="313" t="n"/>
      <c r="E313" s="355" t="n"/>
      <c r="F313" s="355" t="n"/>
      <c r="H313" s="355" t="n"/>
    </row>
    <row r="314" ht="18" customFormat="1" customHeight="1" s="340">
      <c r="B314" s="354" t="n"/>
      <c r="C314" s="312" t="n"/>
      <c r="D314" s="313" t="n"/>
      <c r="E314" s="355" t="n"/>
      <c r="F314" s="355" t="n"/>
      <c r="H314" s="355" t="n"/>
    </row>
    <row r="315" ht="18" customFormat="1" customHeight="1" s="340">
      <c r="B315" s="354" t="n"/>
      <c r="C315" s="312" t="n"/>
      <c r="D315" s="313" t="n"/>
      <c r="E315" s="355" t="n"/>
      <c r="F315" s="355" t="n"/>
      <c r="H315" s="355" t="n"/>
    </row>
    <row r="316" ht="18" customFormat="1" customHeight="1" s="340">
      <c r="B316" s="354" t="n"/>
      <c r="C316" s="312" t="n"/>
      <c r="D316" s="313" t="n"/>
      <c r="E316" s="355" t="n"/>
      <c r="F316" s="355" t="n"/>
      <c r="H316" s="355" t="n"/>
    </row>
    <row r="317" ht="18" customFormat="1" customHeight="1" s="340">
      <c r="B317" s="354" t="n"/>
      <c r="C317" s="312" t="n"/>
      <c r="D317" s="313" t="n"/>
      <c r="E317" s="355" t="n"/>
      <c r="F317" s="355" t="n"/>
      <c r="H317" s="355" t="n"/>
    </row>
    <row r="318" ht="18" customFormat="1" customHeight="1" s="340">
      <c r="B318" s="354" t="n"/>
      <c r="C318" s="312" t="n"/>
      <c r="D318" s="313" t="n"/>
      <c r="E318" s="355" t="n"/>
      <c r="F318" s="355" t="n"/>
      <c r="H318" s="355" t="n"/>
    </row>
    <row r="319" ht="18" customFormat="1" customHeight="1" s="340">
      <c r="B319" s="354" t="n"/>
      <c r="C319" s="312" t="n"/>
      <c r="D319" s="313" t="n"/>
      <c r="E319" s="355" t="n"/>
      <c r="F319" s="355" t="n"/>
      <c r="H319" s="355" t="n"/>
    </row>
    <row r="320" ht="18" customFormat="1" customHeight="1" s="340">
      <c r="B320" s="354" t="n"/>
      <c r="C320" s="312" t="n"/>
      <c r="D320" s="313" t="n"/>
      <c r="E320" s="355" t="n"/>
      <c r="F320" s="355" t="n"/>
      <c r="H320" s="355" t="n"/>
    </row>
    <row r="321" ht="18" customFormat="1" customHeight="1" s="340">
      <c r="B321" s="354" t="n"/>
      <c r="C321" s="312" t="n"/>
      <c r="D321" s="313" t="n"/>
      <c r="E321" s="355" t="n"/>
      <c r="F321" s="355" t="n"/>
      <c r="H321" s="355" t="n"/>
    </row>
    <row r="322" ht="18" customFormat="1" customHeight="1" s="340">
      <c r="B322" s="354" t="n"/>
      <c r="C322" s="312" t="n"/>
      <c r="D322" s="313" t="n"/>
      <c r="E322" s="355" t="n"/>
      <c r="F322" s="355" t="n"/>
      <c r="H322" s="355" t="n"/>
    </row>
    <row r="323" ht="18" customFormat="1" customHeight="1" s="340">
      <c r="B323" s="354" t="n"/>
      <c r="C323" s="312" t="n"/>
      <c r="D323" s="313" t="n"/>
      <c r="E323" s="355" t="n"/>
      <c r="F323" s="355" t="n"/>
      <c r="H323" s="355" t="n"/>
    </row>
    <row r="324" ht="18" customFormat="1" customHeight="1" s="340">
      <c r="B324" s="354" t="n"/>
      <c r="C324" s="312" t="n"/>
      <c r="D324" s="313" t="n"/>
      <c r="E324" s="355" t="n"/>
      <c r="F324" s="355" t="n"/>
      <c r="H324" s="355" t="n"/>
    </row>
    <row r="325" ht="18" customFormat="1" customHeight="1" s="340">
      <c r="B325" s="354" t="n"/>
      <c r="C325" s="312" t="n"/>
      <c r="D325" s="313" t="n"/>
      <c r="E325" s="355" t="n"/>
      <c r="F325" s="355" t="n"/>
      <c r="H325" s="355" t="n"/>
    </row>
    <row r="326" ht="18" customFormat="1" customHeight="1" s="340">
      <c r="B326" s="354" t="n"/>
      <c r="C326" s="312" t="n"/>
      <c r="D326" s="313" t="n"/>
      <c r="E326" s="355" t="n"/>
      <c r="F326" s="355" t="n"/>
      <c r="H326" s="355" t="n"/>
    </row>
    <row r="327" ht="18" customFormat="1" customHeight="1" s="340">
      <c r="B327" s="354" t="n"/>
      <c r="C327" s="312" t="n"/>
      <c r="D327" s="313" t="n"/>
      <c r="E327" s="355" t="n"/>
      <c r="F327" s="355" t="n"/>
      <c r="H327" s="355" t="n"/>
    </row>
    <row r="328" ht="18" customFormat="1" customHeight="1" s="340">
      <c r="B328" s="354" t="n"/>
      <c r="C328" s="312" t="n"/>
      <c r="D328" s="313" t="n"/>
      <c r="E328" s="355" t="n"/>
      <c r="F328" s="355" t="n"/>
      <c r="H328" s="355" t="n"/>
    </row>
    <row r="329" ht="18" customFormat="1" customHeight="1" s="340">
      <c r="B329" s="354" t="n"/>
      <c r="C329" s="312" t="n"/>
      <c r="D329" s="313" t="n"/>
      <c r="E329" s="355" t="n"/>
      <c r="F329" s="355" t="n"/>
      <c r="H329" s="355" t="n"/>
    </row>
    <row r="330" ht="18" customFormat="1" customHeight="1" s="340">
      <c r="B330" s="354" t="n"/>
      <c r="C330" s="312" t="n"/>
      <c r="D330" s="313" t="n"/>
      <c r="E330" s="355" t="n"/>
      <c r="F330" s="355" t="n"/>
      <c r="H330" s="355" t="n"/>
    </row>
    <row r="331" ht="18" customFormat="1" customHeight="1" s="340">
      <c r="B331" s="354" t="n"/>
      <c r="C331" s="312" t="n"/>
      <c r="D331" s="313" t="n"/>
      <c r="E331" s="355" t="n"/>
      <c r="F331" s="355" t="n"/>
      <c r="H331" s="355" t="n"/>
    </row>
    <row r="332" ht="18" customFormat="1" customHeight="1" s="340">
      <c r="B332" s="354" t="n"/>
      <c r="C332" s="312" t="n"/>
      <c r="D332" s="313" t="n"/>
      <c r="E332" s="355" t="n"/>
      <c r="F332" s="355" t="n"/>
      <c r="H332" s="355" t="n"/>
    </row>
    <row r="333" ht="18" customFormat="1" customHeight="1" s="340">
      <c r="B333" s="354" t="n"/>
      <c r="C333" s="312" t="n"/>
      <c r="D333" s="313" t="n"/>
      <c r="E333" s="355" t="n"/>
      <c r="F333" s="355" t="n"/>
      <c r="H333" s="355" t="n"/>
    </row>
    <row r="334" ht="18" customFormat="1" customHeight="1" s="340">
      <c r="B334" s="354" t="n"/>
      <c r="C334" s="312" t="n"/>
      <c r="D334" s="313" t="n"/>
      <c r="E334" s="355" t="n"/>
      <c r="F334" s="355" t="n"/>
      <c r="H334" s="355" t="n"/>
    </row>
    <row r="335" ht="18" customFormat="1" customHeight="1" s="340">
      <c r="B335" s="354" t="n"/>
      <c r="C335" s="312" t="n"/>
      <c r="D335" s="313" t="n"/>
      <c r="E335" s="355" t="n"/>
      <c r="F335" s="355" t="n"/>
      <c r="H335" s="355" t="n"/>
    </row>
    <row r="336" ht="18" customFormat="1" customHeight="1" s="340">
      <c r="B336" s="354" t="n"/>
      <c r="C336" s="312" t="n"/>
      <c r="D336" s="313" t="n"/>
      <c r="E336" s="355" t="n"/>
      <c r="F336" s="355" t="n"/>
      <c r="H336" s="355" t="n"/>
    </row>
    <row r="337" ht="18" customFormat="1" customHeight="1" s="340">
      <c r="B337" s="354" t="n"/>
      <c r="C337" s="312" t="n"/>
      <c r="D337" s="313" t="n"/>
      <c r="E337" s="355" t="n"/>
      <c r="F337" s="355" t="n"/>
      <c r="H337" s="355" t="n"/>
    </row>
    <row r="338" ht="18" customFormat="1" customHeight="1" s="340">
      <c r="B338" s="354" t="n"/>
      <c r="C338" s="312" t="n"/>
      <c r="D338" s="313" t="n"/>
      <c r="E338" s="355" t="n"/>
      <c r="F338" s="355" t="n"/>
      <c r="H338" s="355" t="n"/>
    </row>
    <row r="339" ht="18" customFormat="1" customHeight="1" s="340">
      <c r="B339" s="354" t="n"/>
      <c r="C339" s="312" t="n"/>
      <c r="D339" s="313" t="n"/>
      <c r="E339" s="355" t="n"/>
      <c r="F339" s="355" t="n"/>
      <c r="H339" s="355" t="n"/>
    </row>
    <row r="340" ht="18" customFormat="1" customHeight="1" s="340">
      <c r="B340" s="354" t="n"/>
      <c r="C340" s="312" t="n"/>
      <c r="D340" s="313" t="n"/>
      <c r="E340" s="355" t="n"/>
      <c r="F340" s="355" t="n"/>
      <c r="H340" s="355" t="n"/>
    </row>
    <row r="341" ht="18" customFormat="1" customHeight="1" s="340">
      <c r="B341" s="354" t="n"/>
      <c r="C341" s="312" t="n"/>
      <c r="D341" s="313" t="n"/>
      <c r="E341" s="355" t="n"/>
      <c r="F341" s="355" t="n"/>
      <c r="H341" s="355" t="n"/>
    </row>
    <row r="342" ht="18" customFormat="1" customHeight="1" s="340">
      <c r="B342" s="354" t="n"/>
      <c r="C342" s="312" t="n"/>
      <c r="D342" s="313" t="n"/>
      <c r="E342" s="355" t="n"/>
      <c r="F342" s="355" t="n"/>
      <c r="H342" s="355" t="n"/>
    </row>
    <row r="343" ht="18" customFormat="1" customHeight="1" s="340">
      <c r="B343" s="354" t="n"/>
      <c r="C343" s="312" t="n"/>
      <c r="D343" s="313" t="n"/>
      <c r="E343" s="355" t="n"/>
      <c r="F343" s="355" t="n"/>
      <c r="H343" s="355" t="n"/>
    </row>
    <row r="344" ht="18" customFormat="1" customHeight="1" s="340">
      <c r="B344" s="354" t="n"/>
      <c r="C344" s="312" t="n"/>
      <c r="D344" s="313" t="n"/>
      <c r="E344" s="355" t="n"/>
      <c r="F344" s="355" t="n"/>
      <c r="H344" s="355" t="n"/>
    </row>
    <row r="345" ht="18" customFormat="1" customHeight="1" s="340">
      <c r="B345" s="354" t="n"/>
      <c r="C345" s="312" t="n"/>
      <c r="D345" s="313" t="n"/>
      <c r="E345" s="355" t="n"/>
      <c r="F345" s="355" t="n"/>
      <c r="H345" s="355" t="n"/>
    </row>
    <row r="346" ht="18" customFormat="1" customHeight="1" s="340">
      <c r="B346" s="354" t="n"/>
      <c r="C346" s="312" t="n"/>
      <c r="D346" s="313" t="n"/>
      <c r="E346" s="355" t="n"/>
      <c r="F346" s="355" t="n"/>
      <c r="H346" s="355" t="n"/>
    </row>
    <row r="347" ht="18" customFormat="1" customHeight="1" s="340">
      <c r="B347" s="354" t="n"/>
      <c r="C347" s="312" t="n"/>
      <c r="D347" s="313" t="n"/>
      <c r="E347" s="355" t="n"/>
      <c r="F347" s="355" t="n"/>
      <c r="H347" s="355" t="n"/>
    </row>
    <row r="348" ht="18" customFormat="1" customHeight="1" s="340">
      <c r="B348" s="354" t="n"/>
      <c r="C348" s="312" t="n"/>
      <c r="D348" s="313" t="n"/>
      <c r="E348" s="355" t="n"/>
      <c r="F348" s="355" t="n"/>
      <c r="H348" s="355" t="n"/>
    </row>
    <row r="349" ht="18" customFormat="1" customHeight="1" s="340">
      <c r="B349" s="354" t="n"/>
      <c r="C349" s="312" t="n"/>
      <c r="D349" s="313" t="n"/>
      <c r="E349" s="355" t="n"/>
      <c r="F349" s="355" t="n"/>
      <c r="H349" s="355" t="n"/>
    </row>
    <row r="350" ht="18" customFormat="1" customHeight="1" s="340">
      <c r="B350" s="354" t="n"/>
      <c r="C350" s="312" t="n"/>
      <c r="D350" s="313" t="n"/>
      <c r="E350" s="355" t="n"/>
      <c r="F350" s="355" t="n"/>
      <c r="H350" s="355" t="n"/>
    </row>
    <row r="351" ht="18" customFormat="1" customHeight="1" s="340">
      <c r="B351" s="354" t="n"/>
      <c r="C351" s="312" t="n"/>
      <c r="D351" s="313" t="n"/>
      <c r="E351" s="355" t="n"/>
      <c r="F351" s="355" t="n"/>
      <c r="H351" s="355" t="n"/>
    </row>
    <row r="352" ht="18" customFormat="1" customHeight="1" s="340">
      <c r="B352" s="354" t="n"/>
      <c r="C352" s="312" t="n"/>
      <c r="D352" s="313" t="n"/>
      <c r="E352" s="355" t="n"/>
      <c r="F352" s="355" t="n"/>
      <c r="H352" s="355" t="n"/>
    </row>
    <row r="353" ht="18" customFormat="1" customHeight="1" s="340">
      <c r="B353" s="354" t="n"/>
      <c r="C353" s="312" t="n"/>
      <c r="D353" s="313" t="n"/>
      <c r="E353" s="355" t="n"/>
      <c r="F353" s="355" t="n"/>
      <c r="H353" s="355" t="n"/>
    </row>
    <row r="354" ht="18" customFormat="1" customHeight="1" s="340">
      <c r="B354" s="354" t="n"/>
      <c r="C354" s="312" t="n"/>
      <c r="D354" s="313" t="n"/>
      <c r="E354" s="355" t="n"/>
      <c r="F354" s="355" t="n"/>
      <c r="H354" s="355" t="n"/>
    </row>
    <row r="355" ht="18" customFormat="1" customHeight="1" s="340">
      <c r="B355" s="354" t="n"/>
      <c r="C355" s="312" t="n"/>
      <c r="D355" s="313" t="n"/>
      <c r="E355" s="355" t="n"/>
      <c r="F355" s="355" t="n"/>
      <c r="H355" s="355" t="n"/>
    </row>
    <row r="356" ht="18" customFormat="1" customHeight="1" s="340">
      <c r="B356" s="354" t="n"/>
      <c r="C356" s="312" t="n"/>
      <c r="D356" s="313" t="n"/>
      <c r="E356" s="355" t="n"/>
      <c r="F356" s="355" t="n"/>
      <c r="H356" s="355" t="n"/>
    </row>
    <row r="357" ht="18" customFormat="1" customHeight="1" s="340">
      <c r="B357" s="354" t="n"/>
      <c r="C357" s="312" t="n"/>
      <c r="D357" s="313" t="n"/>
      <c r="E357" s="355" t="n"/>
      <c r="F357" s="355" t="n"/>
      <c r="H357" s="355" t="n"/>
    </row>
    <row r="358" ht="18" customFormat="1" customHeight="1" s="340">
      <c r="B358" s="354" t="n"/>
      <c r="C358" s="312" t="n"/>
      <c r="D358" s="313" t="n"/>
      <c r="E358" s="355" t="n"/>
      <c r="F358" s="355" t="n"/>
      <c r="H358" s="355" t="n"/>
    </row>
    <row r="359" ht="18" customFormat="1" customHeight="1" s="340">
      <c r="B359" s="354" t="n"/>
      <c r="C359" s="312" t="n"/>
      <c r="D359" s="313" t="n"/>
      <c r="E359" s="355" t="n"/>
      <c r="F359" s="355" t="n"/>
      <c r="H359" s="355" t="n"/>
    </row>
    <row r="360" ht="18" customFormat="1" customHeight="1" s="340">
      <c r="B360" s="354" t="n"/>
      <c r="C360" s="312" t="n"/>
      <c r="D360" s="313" t="n"/>
      <c r="E360" s="355" t="n"/>
      <c r="F360" s="355" t="n"/>
      <c r="H360" s="355" t="n"/>
    </row>
    <row r="361" ht="18" customFormat="1" customHeight="1" s="340">
      <c r="B361" s="354" t="n"/>
      <c r="C361" s="312" t="n"/>
      <c r="D361" s="313" t="n"/>
      <c r="E361" s="355" t="n"/>
      <c r="F361" s="355" t="n"/>
      <c r="H361" s="355" t="n"/>
    </row>
    <row r="362" ht="18" customFormat="1" customHeight="1" s="340">
      <c r="B362" s="354" t="n"/>
      <c r="C362" s="312" t="n"/>
      <c r="D362" s="313" t="n"/>
      <c r="E362" s="355" t="n"/>
      <c r="F362" s="355" t="n"/>
      <c r="H362" s="355" t="n"/>
    </row>
    <row r="363" ht="18" customFormat="1" customHeight="1" s="340">
      <c r="B363" s="354" t="n"/>
      <c r="C363" s="312" t="n"/>
      <c r="D363" s="313" t="n"/>
      <c r="E363" s="355" t="n"/>
      <c r="F363" s="355" t="n"/>
      <c r="H363" s="355" t="n"/>
    </row>
    <row r="364" ht="18" customFormat="1" customHeight="1" s="340">
      <c r="B364" s="354" t="n"/>
      <c r="C364" s="312" t="n"/>
      <c r="D364" s="313" t="n"/>
      <c r="E364" s="355" t="n"/>
      <c r="F364" s="355" t="n"/>
      <c r="H364" s="355" t="n"/>
    </row>
    <row r="365" ht="18" customFormat="1" customHeight="1" s="340">
      <c r="B365" s="354" t="n"/>
      <c r="C365" s="312" t="n"/>
      <c r="D365" s="313" t="n"/>
      <c r="E365" s="355" t="n"/>
      <c r="F365" s="355" t="n"/>
      <c r="H365" s="355" t="n"/>
    </row>
    <row r="366" ht="18" customFormat="1" customHeight="1" s="340">
      <c r="B366" s="354" t="n"/>
      <c r="C366" s="312" t="n"/>
      <c r="D366" s="313" t="n"/>
      <c r="E366" s="355" t="n"/>
      <c r="F366" s="355" t="n"/>
      <c r="H366" s="355" t="n"/>
    </row>
    <row r="367" ht="18" customFormat="1" customHeight="1" s="340">
      <c r="B367" s="354" t="n"/>
      <c r="C367" s="312" t="n"/>
      <c r="D367" s="313" t="n"/>
      <c r="E367" s="355" t="n"/>
      <c r="F367" s="355" t="n"/>
      <c r="H367" s="355" t="n"/>
    </row>
    <row r="368" ht="18" customFormat="1" customHeight="1" s="340">
      <c r="B368" s="354" t="n"/>
      <c r="C368" s="312" t="n"/>
      <c r="D368" s="313" t="n"/>
      <c r="E368" s="355" t="n"/>
      <c r="F368" s="355" t="n"/>
      <c r="H368" s="355" t="n"/>
    </row>
    <row r="369" ht="18" customFormat="1" customHeight="1" s="340">
      <c r="B369" s="354" t="n"/>
      <c r="C369" s="312" t="n"/>
      <c r="D369" s="313" t="n"/>
      <c r="E369" s="355" t="n"/>
      <c r="F369" s="355" t="n"/>
      <c r="H369" s="355" t="n"/>
    </row>
    <row r="370" ht="18" customFormat="1" customHeight="1" s="340">
      <c r="B370" s="354" t="n"/>
      <c r="C370" s="312" t="n"/>
      <c r="D370" s="313" t="n"/>
      <c r="E370" s="355" t="n"/>
      <c r="F370" s="355" t="n"/>
      <c r="H370" s="355" t="n"/>
    </row>
    <row r="371" ht="18" customFormat="1" customHeight="1" s="340">
      <c r="B371" s="354" t="n"/>
      <c r="C371" s="312" t="n"/>
      <c r="D371" s="313" t="n"/>
      <c r="E371" s="355" t="n"/>
      <c r="F371" s="355" t="n"/>
      <c r="H371" s="355" t="n"/>
    </row>
    <row r="372" ht="18" customFormat="1" customHeight="1" s="340">
      <c r="B372" s="354" t="n"/>
      <c r="C372" s="312" t="n"/>
      <c r="D372" s="313" t="n"/>
      <c r="E372" s="355" t="n"/>
      <c r="F372" s="355" t="n"/>
      <c r="H372" s="355" t="n"/>
    </row>
    <row r="373" ht="18" customFormat="1" customHeight="1" s="340">
      <c r="B373" s="354" t="n"/>
      <c r="C373" s="312" t="n"/>
      <c r="D373" s="313" t="n"/>
      <c r="E373" s="355" t="n"/>
      <c r="F373" s="355" t="n"/>
      <c r="H373" s="355" t="n"/>
    </row>
    <row r="374" ht="18" customFormat="1" customHeight="1" s="340">
      <c r="B374" s="354" t="n"/>
      <c r="C374" s="312" t="n"/>
      <c r="D374" s="313" t="n"/>
      <c r="E374" s="355" t="n"/>
      <c r="F374" s="355" t="n"/>
      <c r="H374" s="355" t="n"/>
    </row>
    <row r="375" ht="18" customFormat="1" customHeight="1" s="340">
      <c r="B375" s="354" t="n"/>
      <c r="C375" s="312" t="n"/>
      <c r="D375" s="313" t="n"/>
      <c r="E375" s="355" t="n"/>
      <c r="F375" s="355" t="n"/>
      <c r="H375" s="355" t="n"/>
    </row>
    <row r="376" ht="18" customFormat="1" customHeight="1" s="340">
      <c r="B376" s="354" t="n"/>
      <c r="C376" s="312" t="n"/>
      <c r="D376" s="313" t="n"/>
      <c r="E376" s="355" t="n"/>
      <c r="F376" s="355" t="n"/>
      <c r="H376" s="355" t="n"/>
    </row>
    <row r="377" ht="18" customFormat="1" customHeight="1" s="340">
      <c r="B377" s="354" t="n"/>
      <c r="C377" s="312" t="n"/>
      <c r="D377" s="313" t="n"/>
      <c r="E377" s="355" t="n"/>
      <c r="F377" s="355" t="n"/>
      <c r="H377" s="355" t="n"/>
    </row>
    <row r="378" ht="18" customFormat="1" customHeight="1" s="340">
      <c r="B378" s="354" t="n"/>
      <c r="C378" s="312" t="n"/>
      <c r="D378" s="313" t="n"/>
      <c r="E378" s="355" t="n"/>
      <c r="F378" s="355" t="n"/>
      <c r="H378" s="355" t="n"/>
    </row>
    <row r="379" ht="18" customFormat="1" customHeight="1" s="340">
      <c r="B379" s="354" t="n"/>
      <c r="C379" s="312" t="n"/>
      <c r="D379" s="313" t="n"/>
      <c r="E379" s="355" t="n"/>
      <c r="F379" s="355" t="n"/>
      <c r="H379" s="355" t="n"/>
    </row>
    <row r="380" ht="18" customFormat="1" customHeight="1" s="340">
      <c r="B380" s="354" t="n"/>
      <c r="C380" s="312" t="n"/>
      <c r="D380" s="313" t="n"/>
      <c r="E380" s="355" t="n"/>
      <c r="F380" s="355" t="n"/>
      <c r="H380" s="355" t="n"/>
    </row>
    <row r="381" ht="18" customFormat="1" customHeight="1" s="340">
      <c r="B381" s="354" t="n"/>
      <c r="C381" s="312" t="n"/>
      <c r="D381" s="313" t="n"/>
      <c r="E381" s="355" t="n"/>
      <c r="F381" s="355" t="n"/>
      <c r="H381" s="355" t="n"/>
    </row>
    <row r="382" ht="18" customFormat="1" customHeight="1" s="340">
      <c r="B382" s="354" t="n"/>
      <c r="C382" s="312" t="n"/>
      <c r="D382" s="313" t="n"/>
      <c r="E382" s="355" t="n"/>
      <c r="F382" s="355" t="n"/>
      <c r="H382" s="355" t="n"/>
    </row>
    <row r="383" ht="18" customFormat="1" customHeight="1" s="340">
      <c r="B383" s="354" t="n"/>
      <c r="C383" s="312" t="n"/>
      <c r="D383" s="313" t="n"/>
      <c r="E383" s="355" t="n"/>
      <c r="F383" s="355" t="n"/>
      <c r="H383" s="355" t="n"/>
    </row>
    <row r="384" ht="18" customFormat="1" customHeight="1" s="340">
      <c r="B384" s="354" t="n"/>
      <c r="C384" s="312" t="n"/>
      <c r="D384" s="313" t="n"/>
      <c r="E384" s="355" t="n"/>
      <c r="F384" s="355" t="n"/>
      <c r="H384" s="355" t="n"/>
    </row>
    <row r="385" ht="18" customFormat="1" customHeight="1" s="340">
      <c r="B385" s="354" t="n"/>
      <c r="C385" s="312" t="n"/>
      <c r="D385" s="313" t="n"/>
      <c r="E385" s="355" t="n"/>
      <c r="F385" s="355" t="n"/>
      <c r="H385" s="355" t="n"/>
    </row>
    <row r="386" ht="18" customFormat="1" customHeight="1" s="340">
      <c r="B386" s="354" t="n"/>
      <c r="C386" s="312" t="n"/>
      <c r="D386" s="313" t="n"/>
      <c r="E386" s="355" t="n"/>
      <c r="F386" s="355" t="n"/>
      <c r="H386" s="355" t="n"/>
    </row>
    <row r="387" ht="18" customFormat="1" customHeight="1" s="340">
      <c r="B387" s="354" t="n"/>
      <c r="C387" s="312" t="n"/>
      <c r="D387" s="313" t="n"/>
      <c r="E387" s="355" t="n"/>
      <c r="F387" s="355" t="n"/>
      <c r="H387" s="355" t="n"/>
    </row>
    <row r="388" ht="18" customFormat="1" customHeight="1" s="340">
      <c r="B388" s="354" t="n"/>
      <c r="C388" s="312" t="n"/>
      <c r="D388" s="313" t="n"/>
      <c r="E388" s="355" t="n"/>
      <c r="F388" s="355" t="n"/>
      <c r="H388" s="355" t="n"/>
    </row>
    <row r="389" ht="18" customFormat="1" customHeight="1" s="340">
      <c r="B389" s="354" t="n"/>
      <c r="C389" s="312" t="n"/>
      <c r="D389" s="313" t="n"/>
      <c r="E389" s="355" t="n"/>
      <c r="F389" s="355" t="n"/>
      <c r="H389" s="355" t="n"/>
    </row>
    <row r="390" ht="18" customFormat="1" customHeight="1" s="340">
      <c r="B390" s="354" t="n"/>
      <c r="C390" s="312" t="n"/>
      <c r="D390" s="313" t="n"/>
      <c r="E390" s="355" t="n"/>
      <c r="F390" s="355" t="n"/>
      <c r="H390" s="355" t="n"/>
    </row>
    <row r="391" ht="18" customFormat="1" customHeight="1" s="340">
      <c r="B391" s="354" t="n"/>
      <c r="C391" s="312" t="n"/>
      <c r="D391" s="313" t="n"/>
      <c r="E391" s="355" t="n"/>
      <c r="F391" s="355" t="n"/>
      <c r="H391" s="355" t="n"/>
    </row>
    <row r="392" ht="18" customFormat="1" customHeight="1" s="340">
      <c r="B392" s="354" t="n"/>
      <c r="C392" s="312" t="n"/>
      <c r="D392" s="313" t="n"/>
      <c r="E392" s="355" t="n"/>
      <c r="F392" s="355" t="n"/>
      <c r="H392" s="355" t="n"/>
    </row>
    <row r="393" ht="18" customFormat="1" customHeight="1" s="340">
      <c r="B393" s="354" t="n"/>
      <c r="C393" s="312" t="n"/>
      <c r="D393" s="313" t="n"/>
      <c r="E393" s="355" t="n"/>
      <c r="F393" s="355" t="n"/>
      <c r="H393" s="355" t="n"/>
    </row>
    <row r="394" ht="18" customFormat="1" customHeight="1" s="340">
      <c r="B394" s="354" t="n"/>
      <c r="C394" s="312" t="n"/>
      <c r="D394" s="313" t="n"/>
      <c r="E394" s="355" t="n"/>
      <c r="F394" s="355" t="n"/>
      <c r="H394" s="355" t="n"/>
    </row>
    <row r="395" ht="18" customFormat="1" customHeight="1" s="340">
      <c r="B395" s="354" t="n"/>
      <c r="C395" s="312" t="n"/>
      <c r="D395" s="313" t="n"/>
      <c r="E395" s="355" t="n"/>
      <c r="F395" s="355" t="n"/>
      <c r="H395" s="355" t="n"/>
    </row>
    <row r="396" ht="18" customFormat="1" customHeight="1" s="340">
      <c r="B396" s="354" t="n"/>
      <c r="C396" s="312" t="n"/>
      <c r="D396" s="313" t="n"/>
      <c r="E396" s="355" t="n"/>
      <c r="F396" s="355" t="n"/>
      <c r="H396" s="355" t="n"/>
    </row>
    <row r="397" ht="18" customFormat="1" customHeight="1" s="340">
      <c r="B397" s="354" t="n"/>
      <c r="C397" s="312" t="n"/>
      <c r="D397" s="313" t="n"/>
      <c r="E397" s="355" t="n"/>
      <c r="F397" s="355" t="n"/>
      <c r="H397" s="355" t="n"/>
    </row>
    <row r="398" ht="18" customFormat="1" customHeight="1" s="340">
      <c r="B398" s="354" t="n"/>
      <c r="C398" s="312" t="n"/>
      <c r="D398" s="313" t="n"/>
      <c r="E398" s="355" t="n"/>
      <c r="F398" s="355" t="n"/>
      <c r="H398" s="355" t="n"/>
    </row>
    <row r="399" ht="18" customFormat="1" customHeight="1" s="340">
      <c r="B399" s="354" t="n"/>
      <c r="C399" s="312" t="n"/>
      <c r="D399" s="313" t="n"/>
      <c r="E399" s="355" t="n"/>
      <c r="F399" s="355" t="n"/>
      <c r="H399" s="355" t="n"/>
    </row>
    <row r="400" ht="18" customFormat="1" customHeight="1" s="340">
      <c r="B400" s="354" t="n"/>
      <c r="C400" s="312" t="n"/>
      <c r="D400" s="313" t="n"/>
      <c r="E400" s="355" t="n"/>
      <c r="F400" s="355" t="n"/>
      <c r="H400" s="355" t="n"/>
    </row>
    <row r="401" ht="18" customFormat="1" customHeight="1" s="340">
      <c r="B401" s="354" t="n"/>
      <c r="C401" s="312" t="n"/>
      <c r="D401" s="313" t="n"/>
      <c r="E401" s="355" t="n"/>
      <c r="F401" s="355" t="n"/>
      <c r="H401" s="355" t="n"/>
    </row>
    <row r="402" ht="18" customFormat="1" customHeight="1" s="340">
      <c r="B402" s="354" t="n"/>
      <c r="C402" s="312" t="n"/>
      <c r="D402" s="313" t="n"/>
      <c r="E402" s="355" t="n"/>
      <c r="F402" s="355" t="n"/>
      <c r="H402" s="355" t="n"/>
    </row>
    <row r="403" ht="18" customFormat="1" customHeight="1" s="340">
      <c r="B403" s="354" t="n"/>
      <c r="C403" s="312" t="n"/>
      <c r="D403" s="313" t="n"/>
      <c r="E403" s="355" t="n"/>
      <c r="F403" s="355" t="n"/>
      <c r="H403" s="355" t="n"/>
    </row>
    <row r="404" ht="18" customFormat="1" customHeight="1" s="340">
      <c r="B404" s="354" t="n"/>
      <c r="C404" s="312" t="n"/>
      <c r="D404" s="313" t="n"/>
      <c r="E404" s="355" t="n"/>
      <c r="F404" s="355" t="n"/>
      <c r="H404" s="355" t="n"/>
    </row>
    <row r="405" ht="18" customFormat="1" customHeight="1" s="340">
      <c r="B405" s="354" t="n"/>
      <c r="C405" s="312" t="n"/>
      <c r="D405" s="313" t="n"/>
      <c r="E405" s="355" t="n"/>
      <c r="F405" s="355" t="n"/>
      <c r="H405" s="355" t="n"/>
    </row>
    <row r="406" ht="18" customFormat="1" customHeight="1" s="340">
      <c r="B406" s="354" t="n"/>
      <c r="C406" s="312" t="n"/>
      <c r="D406" s="313" t="n"/>
      <c r="E406" s="355" t="n"/>
      <c r="F406" s="355" t="n"/>
      <c r="H406" s="355" t="n"/>
    </row>
    <row r="407" ht="18" customFormat="1" customHeight="1" s="340">
      <c r="B407" s="354" t="n"/>
      <c r="C407" s="312" t="n"/>
      <c r="D407" s="313" t="n"/>
      <c r="E407" s="355" t="n"/>
      <c r="F407" s="355" t="n"/>
      <c r="H407" s="355" t="n"/>
    </row>
    <row r="408" ht="18" customFormat="1" customHeight="1" s="340">
      <c r="B408" s="354" t="n"/>
      <c r="C408" s="312" t="n"/>
      <c r="D408" s="313" t="n"/>
      <c r="E408" s="355" t="n"/>
      <c r="F408" s="355" t="n"/>
      <c r="H408" s="355" t="n"/>
    </row>
    <row r="409" ht="18" customFormat="1" customHeight="1" s="340">
      <c r="B409" s="354" t="n"/>
      <c r="C409" s="312" t="n"/>
      <c r="D409" s="313" t="n"/>
      <c r="E409" s="355" t="n"/>
      <c r="F409" s="355" t="n"/>
      <c r="H409" s="355" t="n"/>
    </row>
    <row r="410" ht="18" customFormat="1" customHeight="1" s="340">
      <c r="B410" s="354" t="n"/>
      <c r="C410" s="312" t="n"/>
      <c r="D410" s="313" t="n"/>
      <c r="E410" s="355" t="n"/>
      <c r="F410" s="355" t="n"/>
      <c r="H410" s="355" t="n"/>
    </row>
    <row r="411" ht="18" customFormat="1" customHeight="1" s="340">
      <c r="B411" s="354" t="n"/>
      <c r="C411" s="312" t="n"/>
      <c r="D411" s="313" t="n"/>
      <c r="E411" s="355" t="n"/>
      <c r="F411" s="355" t="n"/>
      <c r="H411" s="355" t="n"/>
    </row>
    <row r="412" ht="18" customFormat="1" customHeight="1" s="340">
      <c r="B412" s="354" t="n"/>
      <c r="C412" s="312" t="n"/>
      <c r="D412" s="313" t="n"/>
      <c r="E412" s="355" t="n"/>
      <c r="F412" s="355" t="n"/>
      <c r="H412" s="355" t="n"/>
    </row>
    <row r="413" ht="18" customFormat="1" customHeight="1" s="340">
      <c r="B413" s="354" t="n"/>
      <c r="C413" s="312" t="n"/>
      <c r="D413" s="313" t="n"/>
      <c r="E413" s="355" t="n"/>
      <c r="F413" s="355" t="n"/>
      <c r="H413" s="355" t="n"/>
    </row>
    <row r="414" ht="18" customFormat="1" customHeight="1" s="340">
      <c r="B414" s="354" t="n"/>
      <c r="C414" s="312" t="n"/>
      <c r="D414" s="313" t="n"/>
      <c r="E414" s="355" t="n"/>
      <c r="F414" s="355" t="n"/>
      <c r="H414" s="355" t="n"/>
    </row>
    <row r="415" ht="18" customFormat="1" customHeight="1" s="340">
      <c r="B415" s="354" t="n"/>
      <c r="C415" s="312" t="n"/>
      <c r="D415" s="313" t="n"/>
      <c r="E415" s="355" t="n"/>
      <c r="F415" s="355" t="n"/>
      <c r="H415" s="355" t="n"/>
    </row>
    <row r="416" ht="18" customFormat="1" customHeight="1" s="340">
      <c r="B416" s="354" t="n"/>
      <c r="C416" s="312" t="n"/>
      <c r="D416" s="313" t="n"/>
      <c r="E416" s="355" t="n"/>
      <c r="F416" s="355" t="n"/>
      <c r="H416" s="355" t="n"/>
    </row>
    <row r="417" ht="18" customFormat="1" customHeight="1" s="340">
      <c r="B417" s="354" t="n"/>
      <c r="C417" s="312" t="n"/>
      <c r="D417" s="313" t="n"/>
      <c r="E417" s="355" t="n"/>
      <c r="F417" s="355" t="n"/>
      <c r="H417" s="355" t="n"/>
    </row>
    <row r="418" ht="18" customFormat="1" customHeight="1" s="340">
      <c r="B418" s="354" t="n"/>
      <c r="C418" s="312" t="n"/>
      <c r="D418" s="313" t="n"/>
      <c r="E418" s="355" t="n"/>
      <c r="F418" s="355" t="n"/>
      <c r="H418" s="355" t="n"/>
    </row>
    <row r="419" ht="18" customFormat="1" customHeight="1" s="340">
      <c r="B419" s="354" t="n"/>
      <c r="C419" s="312" t="n"/>
      <c r="D419" s="313" t="n"/>
      <c r="E419" s="355" t="n"/>
      <c r="F419" s="355" t="n"/>
      <c r="H419" s="355" t="n"/>
    </row>
    <row r="420" ht="18" customFormat="1" customHeight="1" s="340">
      <c r="B420" s="354" t="n"/>
      <c r="C420" s="312" t="n"/>
      <c r="D420" s="313" t="n"/>
      <c r="E420" s="355" t="n"/>
      <c r="F420" s="355" t="n"/>
      <c r="H420" s="355" t="n"/>
    </row>
    <row r="421" ht="18" customFormat="1" customHeight="1" s="340">
      <c r="B421" s="354" t="n"/>
      <c r="C421" s="312" t="n"/>
      <c r="D421" s="313" t="n"/>
      <c r="E421" s="355" t="n"/>
      <c r="F421" s="355" t="n"/>
      <c r="H421" s="355" t="n"/>
    </row>
    <row r="422" ht="18" customFormat="1" customHeight="1" s="340">
      <c r="B422" s="354" t="n"/>
      <c r="C422" s="312" t="n"/>
      <c r="D422" s="313" t="n"/>
      <c r="E422" s="355" t="n"/>
      <c r="F422" s="355" t="n"/>
      <c r="H422" s="355" t="n"/>
    </row>
    <row r="423" ht="18" customFormat="1" customHeight="1" s="340">
      <c r="B423" s="354" t="n"/>
      <c r="C423" s="312" t="n"/>
      <c r="D423" s="313" t="n"/>
      <c r="E423" s="355" t="n"/>
      <c r="F423" s="355" t="n"/>
      <c r="H423" s="355" t="n"/>
    </row>
    <row r="424" ht="18" customFormat="1" customHeight="1" s="340">
      <c r="B424" s="354" t="n"/>
      <c r="C424" s="312" t="n"/>
      <c r="D424" s="313" t="n"/>
      <c r="E424" s="355" t="n"/>
      <c r="F424" s="355" t="n"/>
      <c r="H424" s="355" t="n"/>
    </row>
    <row r="425" ht="18" customFormat="1" customHeight="1" s="340">
      <c r="B425" s="354" t="n"/>
      <c r="C425" s="312" t="n"/>
      <c r="D425" s="313" t="n"/>
      <c r="E425" s="355" t="n"/>
      <c r="F425" s="355" t="n"/>
      <c r="H425" s="355" t="n"/>
    </row>
    <row r="426" ht="18" customFormat="1" customHeight="1" s="340">
      <c r="B426" s="354" t="n"/>
      <c r="C426" s="312" t="n"/>
      <c r="D426" s="313" t="n"/>
      <c r="E426" s="355" t="n"/>
      <c r="F426" s="355" t="n"/>
      <c r="H426" s="355" t="n"/>
    </row>
    <row r="427" ht="18" customFormat="1" customHeight="1" s="340">
      <c r="B427" s="354" t="n"/>
      <c r="C427" s="312" t="n"/>
      <c r="D427" s="313" t="n"/>
      <c r="E427" s="355" t="n"/>
      <c r="F427" s="355" t="n"/>
      <c r="H427" s="355" t="n"/>
    </row>
    <row r="428" ht="18" customFormat="1" customHeight="1" s="340">
      <c r="B428" s="354" t="n"/>
      <c r="C428" s="312" t="n"/>
      <c r="D428" s="313" t="n"/>
      <c r="E428" s="355" t="n"/>
      <c r="F428" s="355" t="n"/>
      <c r="H428" s="355" t="n"/>
    </row>
    <row r="429" ht="18" customFormat="1" customHeight="1" s="340">
      <c r="B429" s="354" t="n"/>
      <c r="C429" s="312" t="n"/>
      <c r="D429" s="313" t="n"/>
      <c r="E429" s="355" t="n"/>
      <c r="F429" s="355" t="n"/>
      <c r="H429" s="355" t="n"/>
    </row>
    <row r="430" ht="18" customFormat="1" customHeight="1" s="340">
      <c r="B430" s="354" t="n"/>
      <c r="C430" s="312" t="n"/>
      <c r="D430" s="313" t="n"/>
      <c r="E430" s="355" t="n"/>
      <c r="F430" s="355" t="n"/>
      <c r="H430" s="355" t="n"/>
    </row>
    <row r="431" ht="18" customFormat="1" customHeight="1" s="340">
      <c r="B431" s="354" t="n"/>
      <c r="C431" s="312" t="n"/>
      <c r="D431" s="313" t="n"/>
      <c r="E431" s="355" t="n"/>
      <c r="F431" s="355" t="n"/>
      <c r="H431" s="355" t="n"/>
    </row>
    <row r="432" ht="18" customFormat="1" customHeight="1" s="340">
      <c r="B432" s="354" t="n"/>
      <c r="C432" s="312" t="n"/>
      <c r="D432" s="313" t="n"/>
      <c r="E432" s="355" t="n"/>
      <c r="F432" s="355" t="n"/>
      <c r="H432" s="355" t="n"/>
    </row>
    <row r="433" ht="18" customFormat="1" customHeight="1" s="340">
      <c r="B433" s="354" t="n"/>
      <c r="C433" s="312" t="n"/>
      <c r="D433" s="313" t="n"/>
      <c r="E433" s="355" t="n"/>
      <c r="F433" s="355" t="n"/>
      <c r="H433" s="355" t="n"/>
    </row>
    <row r="434" ht="18" customFormat="1" customHeight="1" s="340">
      <c r="B434" s="354" t="n"/>
      <c r="C434" s="312" t="n"/>
      <c r="D434" s="313" t="n"/>
      <c r="E434" s="355" t="n"/>
      <c r="F434" s="355" t="n"/>
      <c r="H434" s="355" t="n"/>
    </row>
    <row r="435" ht="18" customFormat="1" customHeight="1" s="340">
      <c r="B435" s="354" t="n"/>
      <c r="C435" s="312" t="n"/>
      <c r="D435" s="313" t="n"/>
      <c r="E435" s="355" t="n"/>
      <c r="F435" s="355" t="n"/>
      <c r="H435" s="355" t="n"/>
    </row>
    <row r="436" ht="18" customFormat="1" customHeight="1" s="340">
      <c r="B436" s="354" t="n"/>
      <c r="C436" s="312" t="n"/>
      <c r="D436" s="313" t="n"/>
      <c r="E436" s="355" t="n"/>
      <c r="F436" s="355" t="n"/>
      <c r="H436" s="355" t="n"/>
    </row>
    <row r="437" ht="18" customFormat="1" customHeight="1" s="340">
      <c r="B437" s="354" t="n"/>
      <c r="C437" s="312" t="n"/>
      <c r="D437" s="313" t="n"/>
      <c r="E437" s="355" t="n"/>
      <c r="F437" s="355" t="n"/>
      <c r="H437" s="355" t="n"/>
    </row>
    <row r="438" ht="18" customFormat="1" customHeight="1" s="340">
      <c r="B438" s="354" t="n"/>
      <c r="C438" s="312" t="n"/>
      <c r="D438" s="313" t="n"/>
      <c r="E438" s="355" t="n"/>
      <c r="F438" s="355" t="n"/>
      <c r="H438" s="355" t="n"/>
    </row>
    <row r="439" ht="18" customFormat="1" customHeight="1" s="340">
      <c r="B439" s="354" t="n"/>
      <c r="C439" s="312" t="n"/>
      <c r="D439" s="313" t="n"/>
      <c r="E439" s="355" t="n"/>
      <c r="F439" s="355" t="n"/>
      <c r="H439" s="355" t="n"/>
    </row>
    <row r="440" ht="18" customFormat="1" customHeight="1" s="340">
      <c r="B440" s="354" t="n"/>
      <c r="C440" s="312" t="n"/>
      <c r="D440" s="313" t="n"/>
      <c r="E440" s="355" t="n"/>
      <c r="F440" s="355" t="n"/>
      <c r="H440" s="355" t="n"/>
    </row>
    <row r="441" ht="18" customFormat="1" customHeight="1" s="340">
      <c r="B441" s="354" t="n"/>
      <c r="C441" s="312" t="n"/>
      <c r="D441" s="313" t="n"/>
      <c r="E441" s="355" t="n"/>
      <c r="F441" s="355" t="n"/>
      <c r="H441" s="355" t="n"/>
    </row>
    <row r="442" ht="18" customFormat="1" customHeight="1" s="340">
      <c r="B442" s="354" t="n"/>
      <c r="C442" s="312" t="n"/>
      <c r="D442" s="313" t="n"/>
      <c r="E442" s="355" t="n"/>
      <c r="F442" s="355" t="n"/>
      <c r="H442" s="355" t="n"/>
    </row>
    <row r="443" ht="18" customFormat="1" customHeight="1" s="340">
      <c r="B443" s="354" t="n"/>
      <c r="C443" s="312" t="n"/>
      <c r="D443" s="313" t="n"/>
      <c r="E443" s="355" t="n"/>
      <c r="F443" s="355" t="n"/>
      <c r="H443" s="355" t="n"/>
    </row>
    <row r="444" ht="18" customFormat="1" customHeight="1" s="340">
      <c r="B444" s="354" t="n"/>
      <c r="C444" s="312" t="n"/>
      <c r="D444" s="313" t="n"/>
      <c r="E444" s="355" t="n"/>
      <c r="F444" s="355" t="n"/>
      <c r="H444" s="355" t="n"/>
    </row>
    <row r="445" ht="18" customFormat="1" customHeight="1" s="340">
      <c r="B445" s="354" t="n"/>
      <c r="C445" s="312" t="n"/>
      <c r="D445" s="313" t="n"/>
      <c r="E445" s="355" t="n"/>
      <c r="F445" s="355" t="n"/>
      <c r="H445" s="355" t="n"/>
    </row>
    <row r="446" ht="18" customFormat="1" customHeight="1" s="340">
      <c r="B446" s="354" t="n"/>
      <c r="C446" s="312" t="n"/>
      <c r="D446" s="313" t="n"/>
      <c r="E446" s="355" t="n"/>
      <c r="F446" s="355" t="n"/>
      <c r="H446" s="355" t="n"/>
    </row>
    <row r="447" ht="18" customFormat="1" customHeight="1" s="340">
      <c r="B447" s="354" t="n"/>
      <c r="C447" s="312" t="n"/>
      <c r="D447" s="313" t="n"/>
      <c r="E447" s="355" t="n"/>
      <c r="F447" s="355" t="n"/>
      <c r="H447" s="355" t="n"/>
    </row>
    <row r="448" ht="18" customFormat="1" customHeight="1" s="340">
      <c r="B448" s="354" t="n"/>
      <c r="C448" s="312" t="n"/>
      <c r="D448" s="313" t="n"/>
      <c r="E448" s="355" t="n"/>
      <c r="F448" s="355" t="n"/>
      <c r="H448" s="355" t="n"/>
    </row>
    <row r="449" ht="18" customFormat="1" customHeight="1" s="340">
      <c r="B449" s="354" t="n"/>
      <c r="C449" s="312" t="n"/>
      <c r="D449" s="313" t="n"/>
      <c r="E449" s="355" t="n"/>
      <c r="F449" s="355" t="n"/>
      <c r="H449" s="355" t="n"/>
    </row>
    <row r="450" ht="18" customFormat="1" customHeight="1" s="340">
      <c r="B450" s="354" t="n"/>
      <c r="C450" s="312" t="n"/>
      <c r="D450" s="313" t="n"/>
      <c r="E450" s="355" t="n"/>
      <c r="F450" s="355" t="n"/>
      <c r="H450" s="355" t="n"/>
    </row>
    <row r="451" ht="18" customFormat="1" customHeight="1" s="340">
      <c r="B451" s="354" t="n"/>
      <c r="C451" s="312" t="n"/>
      <c r="D451" s="313" t="n"/>
      <c r="E451" s="355" t="n"/>
      <c r="F451" s="355" t="n"/>
      <c r="H451" s="355" t="n"/>
    </row>
    <row r="452" ht="18" customFormat="1" customHeight="1" s="340">
      <c r="B452" s="354" t="n"/>
      <c r="C452" s="312" t="n"/>
      <c r="D452" s="313" t="n"/>
      <c r="E452" s="355" t="n"/>
      <c r="F452" s="355" t="n"/>
      <c r="H452" s="355" t="n"/>
    </row>
    <row r="453" ht="18" customFormat="1" customHeight="1" s="340">
      <c r="B453" s="354" t="n"/>
      <c r="C453" s="312" t="n"/>
      <c r="D453" s="313" t="n"/>
      <c r="E453" s="355" t="n"/>
      <c r="F453" s="355" t="n"/>
      <c r="H453" s="355" t="n"/>
    </row>
    <row r="454" ht="18" customFormat="1" customHeight="1" s="340">
      <c r="B454" s="354" t="n"/>
      <c r="C454" s="312" t="n"/>
      <c r="D454" s="313" t="n"/>
      <c r="E454" s="355" t="n"/>
      <c r="F454" s="355" t="n"/>
      <c r="H454" s="355" t="n"/>
    </row>
    <row r="455" ht="18" customFormat="1" customHeight="1" s="340">
      <c r="B455" s="354" t="n"/>
      <c r="C455" s="312" t="n"/>
      <c r="D455" s="313" t="n"/>
      <c r="E455" s="355" t="n"/>
      <c r="F455" s="355" t="n"/>
      <c r="H455" s="355" t="n"/>
    </row>
    <row r="456" ht="18" customFormat="1" customHeight="1" s="340">
      <c r="B456" s="354" t="n"/>
      <c r="C456" s="312" t="n"/>
      <c r="D456" s="313" t="n"/>
      <c r="E456" s="355" t="n"/>
      <c r="F456" s="355" t="n"/>
      <c r="H456" s="355" t="n"/>
    </row>
    <row r="457" ht="18" customFormat="1" customHeight="1" s="340">
      <c r="B457" s="354" t="n"/>
      <c r="C457" s="312" t="n"/>
      <c r="D457" s="313" t="n"/>
      <c r="E457" s="355" t="n"/>
      <c r="F457" s="355" t="n"/>
      <c r="H457" s="355" t="n"/>
    </row>
    <row r="458" ht="18" customFormat="1" customHeight="1" s="340">
      <c r="B458" s="354" t="n"/>
      <c r="C458" s="312" t="n"/>
      <c r="D458" s="313" t="n"/>
      <c r="E458" s="355" t="n"/>
      <c r="F458" s="355" t="n"/>
      <c r="H458" s="355" t="n"/>
    </row>
    <row r="459" ht="18" customFormat="1" customHeight="1" s="340">
      <c r="B459" s="354" t="n"/>
      <c r="C459" s="312" t="n"/>
      <c r="D459" s="313" t="n"/>
      <c r="E459" s="355" t="n"/>
      <c r="F459" s="355" t="n"/>
      <c r="H459" s="355" t="n"/>
    </row>
    <row r="460" ht="18" customFormat="1" customHeight="1" s="340">
      <c r="B460" s="354" t="n"/>
      <c r="C460" s="312" t="n"/>
      <c r="D460" s="313" t="n"/>
      <c r="E460" s="355" t="n"/>
      <c r="F460" s="355" t="n"/>
      <c r="H460" s="355" t="n"/>
    </row>
    <row r="461" ht="18" customFormat="1" customHeight="1" s="340">
      <c r="B461" s="354" t="n"/>
      <c r="C461" s="312" t="n"/>
      <c r="D461" s="313" t="n"/>
      <c r="E461" s="355" t="n"/>
      <c r="F461" s="355" t="n"/>
      <c r="H461" s="355" t="n"/>
    </row>
    <row r="462" ht="18" customFormat="1" customHeight="1" s="340">
      <c r="B462" s="354" t="n"/>
      <c r="C462" s="312" t="n"/>
      <c r="D462" s="313" t="n"/>
      <c r="E462" s="355" t="n"/>
      <c r="F462" s="355" t="n"/>
      <c r="H462" s="355" t="n"/>
    </row>
    <row r="463" ht="18" customFormat="1" customHeight="1" s="340">
      <c r="B463" s="354" t="n"/>
      <c r="C463" s="312" t="n"/>
      <c r="D463" s="313" t="n"/>
      <c r="E463" s="355" t="n"/>
      <c r="F463" s="355" t="n"/>
      <c r="H463" s="355" t="n"/>
    </row>
    <row r="464" ht="18" customFormat="1" customHeight="1" s="340">
      <c r="B464" s="354" t="n"/>
      <c r="C464" s="312" t="n"/>
      <c r="D464" s="313" t="n"/>
      <c r="E464" s="355" t="n"/>
      <c r="F464" s="355" t="n"/>
      <c r="H464" s="355" t="n"/>
    </row>
    <row r="465" ht="18" customFormat="1" customHeight="1" s="340">
      <c r="B465" s="354" t="n"/>
      <c r="C465" s="312" t="n"/>
      <c r="D465" s="313" t="n"/>
      <c r="E465" s="355" t="n"/>
      <c r="F465" s="355" t="n"/>
      <c r="H465" s="355" t="n"/>
    </row>
    <row r="466" ht="18" customFormat="1" customHeight="1" s="340">
      <c r="B466" s="354" t="n"/>
      <c r="C466" s="312" t="n"/>
      <c r="D466" s="313" t="n"/>
      <c r="E466" s="355" t="n"/>
      <c r="F466" s="355" t="n"/>
      <c r="H466" s="355" t="n"/>
    </row>
    <row r="467" ht="18" customFormat="1" customHeight="1" s="340">
      <c r="B467" s="354" t="n"/>
      <c r="C467" s="312" t="n"/>
      <c r="D467" s="313" t="n"/>
      <c r="E467" s="355" t="n"/>
      <c r="F467" s="355" t="n"/>
      <c r="H467" s="355" t="n"/>
    </row>
    <row r="468" ht="18" customFormat="1" customHeight="1" s="340">
      <c r="B468" s="354" t="n"/>
      <c r="C468" s="312" t="n"/>
      <c r="D468" s="313" t="n"/>
      <c r="E468" s="355" t="n"/>
      <c r="F468" s="355" t="n"/>
      <c r="H468" s="355" t="n"/>
    </row>
    <row r="469" ht="18" customFormat="1" customHeight="1" s="340">
      <c r="B469" s="354" t="n"/>
      <c r="C469" s="312" t="n"/>
      <c r="D469" s="313" t="n"/>
      <c r="E469" s="355" t="n"/>
      <c r="F469" s="355" t="n"/>
      <c r="H469" s="355" t="n"/>
    </row>
    <row r="470" ht="18" customFormat="1" customHeight="1" s="340">
      <c r="B470" s="354" t="n"/>
      <c r="C470" s="312" t="n"/>
      <c r="D470" s="313" t="n"/>
      <c r="E470" s="355" t="n"/>
      <c r="F470" s="355" t="n"/>
      <c r="H470" s="355" t="n"/>
    </row>
    <row r="471" ht="18" customFormat="1" customHeight="1" s="340">
      <c r="B471" s="354" t="n"/>
      <c r="C471" s="312" t="n"/>
      <c r="D471" s="313" t="n"/>
      <c r="E471" s="355" t="n"/>
      <c r="F471" s="355" t="n"/>
      <c r="H471" s="355" t="n"/>
    </row>
    <row r="472" ht="18" customFormat="1" customHeight="1" s="340">
      <c r="B472" s="354" t="n"/>
      <c r="C472" s="312" t="n"/>
      <c r="D472" s="313" t="n"/>
      <c r="E472" s="355" t="n"/>
      <c r="F472" s="355" t="n"/>
      <c r="H472" s="355" t="n"/>
    </row>
    <row r="473" ht="18" customFormat="1" customHeight="1" s="340">
      <c r="B473" s="354" t="n"/>
      <c r="C473" s="312" t="n"/>
      <c r="D473" s="313" t="n"/>
      <c r="E473" s="355" t="n"/>
      <c r="F473" s="355" t="n"/>
      <c r="H473" s="355" t="n"/>
    </row>
    <row r="474" ht="18" customFormat="1" customHeight="1" s="340">
      <c r="B474" s="354" t="n"/>
      <c r="C474" s="312" t="n"/>
      <c r="D474" s="313" t="n"/>
      <c r="E474" s="355" t="n"/>
      <c r="F474" s="355" t="n"/>
      <c r="H474" s="355" t="n"/>
    </row>
    <row r="475" ht="18" customFormat="1" customHeight="1" s="340">
      <c r="B475" s="354" t="n"/>
      <c r="C475" s="312" t="n"/>
      <c r="D475" s="313" t="n"/>
      <c r="E475" s="355" t="n"/>
      <c r="F475" s="355" t="n"/>
      <c r="H475" s="355" t="n"/>
    </row>
    <row r="476" ht="18" customFormat="1" customHeight="1" s="340">
      <c r="B476" s="354" t="n"/>
      <c r="C476" s="312" t="n"/>
      <c r="D476" s="313" t="n"/>
      <c r="E476" s="355" t="n"/>
      <c r="F476" s="355" t="n"/>
      <c r="H476" s="355" t="n"/>
    </row>
    <row r="477" ht="18" customFormat="1" customHeight="1" s="340">
      <c r="B477" s="354" t="n"/>
      <c r="C477" s="312" t="n"/>
      <c r="D477" s="313" t="n"/>
      <c r="E477" s="355" t="n"/>
      <c r="F477" s="355" t="n"/>
      <c r="H477" s="355" t="n"/>
    </row>
    <row r="478" ht="18" customFormat="1" customHeight="1" s="340">
      <c r="B478" s="354" t="n"/>
      <c r="C478" s="312" t="n"/>
      <c r="D478" s="313" t="n"/>
      <c r="E478" s="355" t="n"/>
      <c r="F478" s="355" t="n"/>
      <c r="H478" s="355" t="n"/>
    </row>
    <row r="479" ht="18" customFormat="1" customHeight="1" s="340">
      <c r="B479" s="354" t="n"/>
      <c r="C479" s="312" t="n"/>
      <c r="D479" s="313" t="n"/>
      <c r="E479" s="355" t="n"/>
      <c r="F479" s="355" t="n"/>
      <c r="H479" s="355" t="n"/>
    </row>
    <row r="480" ht="18" customFormat="1" customHeight="1" s="340">
      <c r="B480" s="354" t="n"/>
      <c r="C480" s="312" t="n"/>
      <c r="D480" s="313" t="n"/>
      <c r="E480" s="355" t="n"/>
      <c r="F480" s="355" t="n"/>
      <c r="H480" s="355" t="n"/>
    </row>
    <row r="481" ht="18" customFormat="1" customHeight="1" s="340">
      <c r="B481" s="354" t="n"/>
      <c r="C481" s="312" t="n"/>
      <c r="D481" s="313" t="n"/>
      <c r="E481" s="355" t="n"/>
      <c r="F481" s="355" t="n"/>
      <c r="H481" s="355" t="n"/>
    </row>
    <row r="482" ht="18" customFormat="1" customHeight="1" s="340">
      <c r="B482" s="354" t="n"/>
      <c r="C482" s="312" t="n"/>
      <c r="D482" s="313" t="n"/>
      <c r="E482" s="355" t="n"/>
      <c r="F482" s="355" t="n"/>
      <c r="H482" s="355" t="n"/>
    </row>
    <row r="483" ht="18" customFormat="1" customHeight="1" s="340">
      <c r="B483" s="354" t="n"/>
      <c r="C483" s="312" t="n"/>
      <c r="D483" s="313" t="n"/>
      <c r="E483" s="355" t="n"/>
      <c r="F483" s="355" t="n"/>
      <c r="H483" s="355" t="n"/>
    </row>
    <row r="484" ht="18" customFormat="1" customHeight="1" s="340">
      <c r="B484" s="354" t="n"/>
      <c r="C484" s="312" t="n"/>
      <c r="D484" s="313" t="n"/>
      <c r="E484" s="355" t="n"/>
      <c r="F484" s="355" t="n"/>
      <c r="H484" s="355" t="n"/>
    </row>
    <row r="485" ht="18" customFormat="1" customHeight="1" s="340">
      <c r="B485" s="354" t="n"/>
      <c r="C485" s="312" t="n"/>
      <c r="D485" s="313" t="n"/>
      <c r="E485" s="355" t="n"/>
      <c r="F485" s="355" t="n"/>
      <c r="H485" s="355" t="n"/>
    </row>
    <row r="486" ht="18" customFormat="1" customHeight="1" s="340">
      <c r="B486" s="354" t="n"/>
      <c r="C486" s="312" t="n"/>
      <c r="D486" s="313" t="n"/>
      <c r="E486" s="355" t="n"/>
      <c r="F486" s="355" t="n"/>
      <c r="H486" s="355" t="n"/>
    </row>
    <row r="487" ht="18" customFormat="1" customHeight="1" s="340">
      <c r="B487" s="354" t="n"/>
      <c r="C487" s="312" t="n"/>
      <c r="D487" s="313" t="n"/>
      <c r="E487" s="355" t="n"/>
      <c r="F487" s="355" t="n"/>
      <c r="H487" s="355" t="n"/>
    </row>
    <row r="488" ht="18" customFormat="1" customHeight="1" s="340">
      <c r="B488" s="354" t="n"/>
      <c r="C488" s="312" t="n"/>
      <c r="D488" s="313" t="n"/>
      <c r="E488" s="355" t="n"/>
      <c r="F488" s="355" t="n"/>
      <c r="H488" s="355" t="n"/>
    </row>
    <row r="489" ht="18" customFormat="1" customHeight="1" s="340">
      <c r="B489" s="354" t="n"/>
      <c r="C489" s="312" t="n"/>
      <c r="D489" s="313" t="n"/>
      <c r="E489" s="355" t="n"/>
      <c r="F489" s="355" t="n"/>
      <c r="H489" s="355" t="n"/>
    </row>
    <row r="490" ht="18" customFormat="1" customHeight="1" s="340">
      <c r="B490" s="354" t="n"/>
      <c r="C490" s="312" t="n"/>
      <c r="D490" s="313" t="n"/>
      <c r="E490" s="355" t="n"/>
      <c r="F490" s="355" t="n"/>
      <c r="H490" s="355" t="n"/>
    </row>
    <row r="491" ht="18" customFormat="1" customHeight="1" s="340">
      <c r="B491" s="354" t="n"/>
      <c r="C491" s="312" t="n"/>
      <c r="D491" s="313" t="n"/>
      <c r="E491" s="355" t="n"/>
      <c r="F491" s="355" t="n"/>
      <c r="H491" s="355" t="n"/>
    </row>
    <row r="492" ht="18" customFormat="1" customHeight="1" s="340">
      <c r="B492" s="354" t="n"/>
      <c r="C492" s="312" t="n"/>
      <c r="D492" s="313" t="n"/>
      <c r="E492" s="355" t="n"/>
      <c r="F492" s="355" t="n"/>
      <c r="H492" s="355" t="n"/>
    </row>
    <row r="493" ht="18" customFormat="1" customHeight="1" s="340">
      <c r="B493" s="354" t="n"/>
      <c r="C493" s="312" t="n"/>
      <c r="D493" s="313" t="n"/>
      <c r="E493" s="355" t="n"/>
      <c r="F493" s="355" t="n"/>
      <c r="H493" s="355" t="n"/>
    </row>
    <row r="494" ht="18" customFormat="1" customHeight="1" s="340">
      <c r="B494" s="354" t="n"/>
      <c r="C494" s="312" t="n"/>
      <c r="D494" s="313" t="n"/>
      <c r="E494" s="355" t="n"/>
      <c r="F494" s="355" t="n"/>
      <c r="H494" s="355" t="n"/>
    </row>
    <row r="495" ht="18" customFormat="1" customHeight="1" s="340">
      <c r="B495" s="354" t="n"/>
      <c r="C495" s="312" t="n"/>
      <c r="D495" s="313" t="n"/>
      <c r="E495" s="355" t="n"/>
      <c r="F495" s="355" t="n"/>
      <c r="H495" s="355" t="n"/>
    </row>
    <row r="496" ht="18" customFormat="1" customHeight="1" s="340">
      <c r="B496" s="354" t="n"/>
      <c r="C496" s="312" t="n"/>
      <c r="D496" s="313" t="n"/>
      <c r="E496" s="355" t="n"/>
      <c r="F496" s="355" t="n"/>
      <c r="H496" s="355" t="n"/>
    </row>
    <row r="497" ht="18" customFormat="1" customHeight="1" s="340">
      <c r="B497" s="354" t="n"/>
      <c r="C497" s="312" t="n"/>
      <c r="D497" s="313" t="n"/>
      <c r="E497" s="355" t="n"/>
      <c r="F497" s="355" t="n"/>
      <c r="H497" s="355" t="n"/>
    </row>
    <row r="498" ht="18" customFormat="1" customHeight="1" s="340">
      <c r="B498" s="354" t="n"/>
      <c r="C498" s="312" t="n"/>
      <c r="D498" s="313" t="n"/>
      <c r="E498" s="355" t="n"/>
      <c r="F498" s="355" t="n"/>
      <c r="H498" s="355" t="n"/>
    </row>
    <row r="499" ht="18" customFormat="1" customHeight="1" s="340">
      <c r="B499" s="354" t="n"/>
      <c r="C499" s="312" t="n"/>
      <c r="D499" s="313" t="n"/>
      <c r="E499" s="355" t="n"/>
      <c r="F499" s="355" t="n"/>
      <c r="H499" s="355" t="n"/>
    </row>
    <row r="500" ht="18" customFormat="1" customHeight="1" s="340">
      <c r="B500" s="354" t="n"/>
      <c r="C500" s="312" t="n"/>
      <c r="D500" s="313" t="n"/>
      <c r="E500" s="355" t="n"/>
      <c r="F500" s="355" t="n"/>
      <c r="H500" s="355" t="n"/>
    </row>
    <row r="501" ht="18" customFormat="1" customHeight="1" s="340">
      <c r="B501" s="354" t="n"/>
      <c r="C501" s="312" t="n"/>
      <c r="D501" s="313" t="n"/>
      <c r="E501" s="355" t="n"/>
      <c r="F501" s="355" t="n"/>
      <c r="H501" s="355" t="n"/>
    </row>
    <row r="502" ht="18" customFormat="1" customHeight="1" s="340">
      <c r="B502" s="354" t="n"/>
      <c r="C502" s="312" t="n"/>
      <c r="D502" s="313" t="n"/>
      <c r="E502" s="355" t="n"/>
      <c r="F502" s="355" t="n"/>
      <c r="H502" s="355" t="n"/>
    </row>
    <row r="503" ht="18" customFormat="1" customHeight="1" s="340">
      <c r="B503" s="354" t="n"/>
      <c r="C503" s="312" t="n"/>
      <c r="D503" s="313" t="n"/>
      <c r="E503" s="355" t="n"/>
      <c r="F503" s="355" t="n"/>
      <c r="H503" s="355" t="n"/>
    </row>
    <row r="504" ht="18" customFormat="1" customHeight="1" s="340">
      <c r="B504" s="354" t="n"/>
      <c r="C504" s="312" t="n"/>
      <c r="D504" s="313" t="n"/>
      <c r="E504" s="355" t="n"/>
      <c r="F504" s="355" t="n"/>
      <c r="H504" s="355" t="n"/>
    </row>
    <row r="505" ht="18" customFormat="1" customHeight="1" s="340">
      <c r="B505" s="354" t="n"/>
      <c r="C505" s="312" t="n"/>
      <c r="D505" s="313" t="n"/>
      <c r="E505" s="355" t="n"/>
      <c r="F505" s="355" t="n"/>
      <c r="H505" s="355" t="n"/>
    </row>
    <row r="506" ht="18" customFormat="1" customHeight="1" s="340">
      <c r="B506" s="354" t="n"/>
      <c r="C506" s="312" t="n"/>
      <c r="D506" s="313" t="n"/>
      <c r="E506" s="355" t="n"/>
      <c r="F506" s="355" t="n"/>
      <c r="H506" s="355" t="n"/>
    </row>
    <row r="507" ht="18" customFormat="1" customHeight="1" s="340">
      <c r="B507" s="354" t="n"/>
      <c r="C507" s="312" t="n"/>
      <c r="D507" s="313" t="n"/>
      <c r="E507" s="355" t="n"/>
      <c r="F507" s="355" t="n"/>
      <c r="H507" s="355" t="n"/>
    </row>
    <row r="508" ht="18" customFormat="1" customHeight="1" s="340">
      <c r="B508" s="354" t="n"/>
      <c r="C508" s="312" t="n"/>
      <c r="D508" s="313" t="n"/>
      <c r="E508" s="355" t="n"/>
      <c r="F508" s="355" t="n"/>
      <c r="H508" s="355" t="n"/>
    </row>
    <row r="509" ht="18" customFormat="1" customHeight="1" s="340">
      <c r="B509" s="354" t="n"/>
      <c r="C509" s="312" t="n"/>
      <c r="D509" s="313" t="n"/>
      <c r="E509" s="355" t="n"/>
      <c r="F509" s="355" t="n"/>
      <c r="H509" s="355" t="n"/>
    </row>
    <row r="510" ht="18" customFormat="1" customHeight="1" s="340">
      <c r="B510" s="354" t="n"/>
      <c r="C510" s="312" t="n"/>
      <c r="D510" s="313" t="n"/>
      <c r="E510" s="355" t="n"/>
      <c r="F510" s="355" t="n"/>
      <c r="H510" s="355" t="n"/>
    </row>
    <row r="511" ht="18" customFormat="1" customHeight="1" s="340">
      <c r="B511" s="354" t="n"/>
      <c r="C511" s="312" t="n"/>
      <c r="D511" s="313" t="n"/>
      <c r="E511" s="355" t="n"/>
      <c r="F511" s="355" t="n"/>
      <c r="H511" s="355" t="n"/>
    </row>
    <row r="512" ht="18" customFormat="1" customHeight="1" s="340">
      <c r="B512" s="354" t="n"/>
      <c r="C512" s="312" t="n"/>
      <c r="D512" s="313" t="n"/>
      <c r="E512" s="355" t="n"/>
      <c r="F512" s="355" t="n"/>
      <c r="H512" s="355" t="n"/>
    </row>
    <row r="513" ht="18" customFormat="1" customHeight="1" s="340">
      <c r="B513" s="354" t="n"/>
      <c r="C513" s="312" t="n"/>
      <c r="D513" s="313" t="n"/>
      <c r="E513" s="355" t="n"/>
      <c r="F513" s="355" t="n"/>
      <c r="H513" s="355" t="n"/>
    </row>
    <row r="514" ht="18" customFormat="1" customHeight="1" s="340">
      <c r="B514" s="354" t="n"/>
      <c r="C514" s="312" t="n"/>
      <c r="D514" s="313" t="n"/>
      <c r="E514" s="355" t="n"/>
      <c r="F514" s="355" t="n"/>
      <c r="H514" s="355" t="n"/>
    </row>
    <row r="515" ht="18" customFormat="1" customHeight="1" s="340">
      <c r="B515" s="354" t="n"/>
      <c r="C515" s="312" t="n"/>
      <c r="D515" s="313" t="n"/>
      <c r="E515" s="355" t="n"/>
      <c r="F515" s="355" t="n"/>
      <c r="H515" s="355" t="n"/>
    </row>
    <row r="516" ht="18" customFormat="1" customHeight="1" s="340">
      <c r="B516" s="354" t="n"/>
      <c r="C516" s="312" t="n"/>
      <c r="D516" s="313" t="n"/>
      <c r="E516" s="355" t="n"/>
      <c r="F516" s="355" t="n"/>
      <c r="H516" s="355" t="n"/>
    </row>
    <row r="517" ht="18" customFormat="1" customHeight="1" s="340">
      <c r="B517" s="354" t="n"/>
      <c r="C517" s="312" t="n"/>
      <c r="D517" s="313" t="n"/>
      <c r="E517" s="355" t="n"/>
      <c r="F517" s="355" t="n"/>
      <c r="H517" s="355" t="n"/>
    </row>
    <row r="518" ht="18" customFormat="1" customHeight="1" s="340">
      <c r="B518" s="354" t="n"/>
      <c r="C518" s="312" t="n"/>
      <c r="D518" s="313" t="n"/>
      <c r="E518" s="355" t="n"/>
      <c r="F518" s="355" t="n"/>
      <c r="H518" s="355" t="n"/>
    </row>
    <row r="519" ht="18" customFormat="1" customHeight="1" s="340">
      <c r="B519" s="354" t="n"/>
      <c r="C519" s="312" t="n"/>
      <c r="D519" s="313" t="n"/>
      <c r="E519" s="355" t="n"/>
      <c r="F519" s="355" t="n"/>
      <c r="H519" s="355" t="n"/>
    </row>
    <row r="520" ht="18" customFormat="1" customHeight="1" s="340">
      <c r="B520" s="354" t="n"/>
      <c r="C520" s="312" t="n"/>
      <c r="D520" s="313" t="n"/>
      <c r="E520" s="355" t="n"/>
      <c r="F520" s="355" t="n"/>
      <c r="H520" s="355" t="n"/>
    </row>
    <row r="521" ht="18" customFormat="1" customHeight="1" s="340">
      <c r="B521" s="354" t="n"/>
      <c r="C521" s="312" t="n"/>
      <c r="D521" s="313" t="n"/>
      <c r="E521" s="355" t="n"/>
      <c r="F521" s="355" t="n"/>
      <c r="H521" s="355" t="n"/>
    </row>
    <row r="522" ht="18" customFormat="1" customHeight="1" s="340">
      <c r="B522" s="354" t="n"/>
      <c r="C522" s="312" t="n"/>
      <c r="D522" s="313" t="n"/>
      <c r="E522" s="355" t="n"/>
      <c r="F522" s="355" t="n"/>
      <c r="H522" s="355" t="n"/>
    </row>
    <row r="523" ht="18" customFormat="1" customHeight="1" s="340">
      <c r="B523" s="354" t="n"/>
      <c r="C523" s="312" t="n"/>
      <c r="D523" s="313" t="n"/>
      <c r="E523" s="355" t="n"/>
      <c r="F523" s="355" t="n"/>
      <c r="H523" s="355" t="n"/>
    </row>
    <row r="524" ht="18" customFormat="1" customHeight="1" s="340">
      <c r="B524" s="354" t="n"/>
      <c r="C524" s="312" t="n"/>
      <c r="D524" s="313" t="n"/>
      <c r="E524" s="355" t="n"/>
      <c r="F524" s="355" t="n"/>
      <c r="H524" s="355" t="n"/>
    </row>
    <row r="525" ht="18" customFormat="1" customHeight="1" s="340">
      <c r="B525" s="354" t="n"/>
      <c r="C525" s="312" t="n"/>
      <c r="D525" s="313" t="n"/>
      <c r="E525" s="355" t="n"/>
      <c r="F525" s="355" t="n"/>
      <c r="H525" s="355" t="n"/>
    </row>
    <row r="526" ht="18" customFormat="1" customHeight="1" s="340">
      <c r="B526" s="354" t="n"/>
      <c r="C526" s="312" t="n"/>
      <c r="D526" s="313" t="n"/>
      <c r="E526" s="355" t="n"/>
      <c r="F526" s="355" t="n"/>
      <c r="H526" s="355" t="n"/>
    </row>
    <row r="527" ht="18" customFormat="1" customHeight="1" s="340">
      <c r="B527" s="354" t="n"/>
      <c r="C527" s="312" t="n"/>
      <c r="D527" s="313" t="n"/>
      <c r="E527" s="355" t="n"/>
      <c r="F527" s="355" t="n"/>
      <c r="H527" s="355" t="n"/>
    </row>
    <row r="528" ht="18" customFormat="1" customHeight="1" s="340">
      <c r="B528" s="354" t="n"/>
      <c r="C528" s="312" t="n"/>
      <c r="D528" s="313" t="n"/>
      <c r="E528" s="355" t="n"/>
      <c r="F528" s="355" t="n"/>
      <c r="H528" s="355" t="n"/>
    </row>
    <row r="529" ht="18" customFormat="1" customHeight="1" s="340">
      <c r="B529" s="354" t="n"/>
      <c r="C529" s="312" t="n"/>
      <c r="D529" s="313" t="n"/>
      <c r="E529" s="355" t="n"/>
      <c r="F529" s="355" t="n"/>
      <c r="H529" s="355" t="n"/>
    </row>
    <row r="530" ht="18" customFormat="1" customHeight="1" s="340">
      <c r="B530" s="354" t="n"/>
      <c r="C530" s="312" t="n"/>
      <c r="D530" s="313" t="n"/>
      <c r="E530" s="355" t="n"/>
      <c r="F530" s="355" t="n"/>
      <c r="H530" s="355" t="n"/>
    </row>
    <row r="531" ht="18" customFormat="1" customHeight="1" s="340">
      <c r="B531" s="354" t="n"/>
      <c r="C531" s="312" t="n"/>
      <c r="D531" s="313" t="n"/>
      <c r="E531" s="355" t="n"/>
      <c r="F531" s="355" t="n"/>
      <c r="H531" s="355" t="n"/>
    </row>
    <row r="532" ht="18" customFormat="1" customHeight="1" s="340">
      <c r="B532" s="354" t="n"/>
      <c r="C532" s="312" t="n"/>
      <c r="D532" s="313" t="n"/>
      <c r="E532" s="355" t="n"/>
      <c r="F532" s="355" t="n"/>
      <c r="H532" s="355" t="n"/>
    </row>
    <row r="533" ht="18" customFormat="1" customHeight="1" s="340">
      <c r="B533" s="354" t="n"/>
      <c r="C533" s="312" t="n"/>
      <c r="D533" s="313" t="n"/>
      <c r="E533" s="355" t="n"/>
      <c r="F533" s="355" t="n"/>
      <c r="H533" s="355" t="n"/>
    </row>
    <row r="534" ht="18" customFormat="1" customHeight="1" s="340">
      <c r="B534" s="354" t="n"/>
      <c r="C534" s="312" t="n"/>
      <c r="D534" s="313" t="n"/>
      <c r="E534" s="355" t="n"/>
      <c r="F534" s="355" t="n"/>
      <c r="H534" s="355" t="n"/>
    </row>
    <row r="535" ht="18" customFormat="1" customHeight="1" s="340">
      <c r="B535" s="354" t="n"/>
      <c r="C535" s="312" t="n"/>
      <c r="D535" s="313" t="n"/>
      <c r="E535" s="355" t="n"/>
      <c r="F535" s="355" t="n"/>
      <c r="H535" s="355" t="n"/>
    </row>
    <row r="536" ht="18" customFormat="1" customHeight="1" s="340">
      <c r="B536" s="354" t="n"/>
      <c r="C536" s="312" t="n"/>
      <c r="D536" s="313" t="n"/>
      <c r="E536" s="355" t="n"/>
      <c r="F536" s="355" t="n"/>
      <c r="H536" s="355" t="n"/>
    </row>
    <row r="537" ht="18" customFormat="1" customHeight="1" s="340">
      <c r="B537" s="354" t="n"/>
      <c r="C537" s="312" t="n"/>
      <c r="D537" s="313" t="n"/>
      <c r="E537" s="355" t="n"/>
      <c r="F537" s="355" t="n"/>
      <c r="H537" s="355" t="n"/>
    </row>
    <row r="538" ht="18" customFormat="1" customHeight="1" s="340">
      <c r="B538" s="354" t="n"/>
      <c r="C538" s="312" t="n"/>
      <c r="D538" s="313" t="n"/>
      <c r="E538" s="355" t="n"/>
      <c r="F538" s="355" t="n"/>
      <c r="H538" s="355" t="n"/>
    </row>
    <row r="539" ht="18" customFormat="1" customHeight="1" s="340">
      <c r="B539" s="354" t="n"/>
      <c r="C539" s="312" t="n"/>
      <c r="D539" s="313" t="n"/>
      <c r="E539" s="355" t="n"/>
      <c r="F539" s="355" t="n"/>
      <c r="H539" s="355" t="n"/>
    </row>
    <row r="540" ht="18" customFormat="1" customHeight="1" s="340">
      <c r="B540" s="354" t="n"/>
      <c r="C540" s="312" t="n"/>
      <c r="D540" s="313" t="n"/>
      <c r="E540" s="355" t="n"/>
      <c r="F540" s="355" t="n"/>
      <c r="H540" s="355" t="n"/>
    </row>
    <row r="541" ht="18" customFormat="1" customHeight="1" s="340">
      <c r="B541" s="354" t="n"/>
      <c r="C541" s="312" t="n"/>
      <c r="D541" s="313" t="n"/>
      <c r="E541" s="355" t="n"/>
      <c r="F541" s="355" t="n"/>
      <c r="H541" s="355" t="n"/>
    </row>
    <row r="542" ht="18" customFormat="1" customHeight="1" s="340">
      <c r="B542" s="354" t="n"/>
      <c r="C542" s="312" t="n"/>
      <c r="D542" s="313" t="n"/>
      <c r="E542" s="355" t="n"/>
      <c r="F542" s="355" t="n"/>
      <c r="H542" s="355" t="n"/>
    </row>
    <row r="543" ht="18" customFormat="1" customHeight="1" s="340">
      <c r="B543" s="354" t="n"/>
      <c r="C543" s="312" t="n"/>
      <c r="D543" s="313" t="n"/>
      <c r="E543" s="355" t="n"/>
      <c r="F543" s="355" t="n"/>
      <c r="H543" s="355" t="n"/>
    </row>
    <row r="544" ht="18" customFormat="1" customHeight="1" s="340">
      <c r="B544" s="354" t="n"/>
      <c r="C544" s="312" t="n"/>
      <c r="D544" s="313" t="n"/>
      <c r="E544" s="355" t="n"/>
      <c r="F544" s="355" t="n"/>
      <c r="H544" s="355" t="n"/>
    </row>
    <row r="545" ht="18" customFormat="1" customHeight="1" s="340">
      <c r="B545" s="354" t="n"/>
      <c r="C545" s="312" t="n"/>
      <c r="D545" s="313" t="n"/>
      <c r="E545" s="355" t="n"/>
      <c r="F545" s="355" t="n"/>
      <c r="H545" s="355" t="n"/>
    </row>
    <row r="546" ht="18" customFormat="1" customHeight="1" s="340">
      <c r="B546" s="354" t="n"/>
      <c r="C546" s="312" t="n"/>
      <c r="D546" s="313" t="n"/>
      <c r="E546" s="355" t="n"/>
      <c r="F546" s="355" t="n"/>
      <c r="H546" s="355" t="n"/>
    </row>
    <row r="547" ht="18" customFormat="1" customHeight="1" s="340">
      <c r="B547" s="354" t="n"/>
      <c r="C547" s="312" t="n"/>
      <c r="D547" s="313" t="n"/>
      <c r="E547" s="355" t="n"/>
      <c r="F547" s="355" t="n"/>
      <c r="H547" s="355" t="n"/>
    </row>
    <row r="548" ht="18" customFormat="1" customHeight="1" s="340">
      <c r="B548" s="354" t="n"/>
      <c r="C548" s="312" t="n"/>
      <c r="D548" s="313" t="n"/>
      <c r="E548" s="355" t="n"/>
      <c r="F548" s="355" t="n"/>
      <c r="H548" s="355" t="n"/>
    </row>
    <row r="549" ht="18" customFormat="1" customHeight="1" s="340">
      <c r="B549" s="354" t="n"/>
      <c r="C549" s="312" t="n"/>
      <c r="D549" s="313" t="n"/>
      <c r="E549" s="355" t="n"/>
      <c r="F549" s="355" t="n"/>
      <c r="H549" s="355" t="n"/>
    </row>
    <row r="550" ht="18" customFormat="1" customHeight="1" s="340">
      <c r="B550" s="354" t="n"/>
      <c r="C550" s="312" t="n"/>
      <c r="D550" s="313" t="n"/>
      <c r="E550" s="355" t="n"/>
      <c r="F550" s="355" t="n"/>
      <c r="H550" s="355" t="n"/>
    </row>
    <row r="551" ht="18" customFormat="1" customHeight="1" s="340">
      <c r="B551" s="354" t="n"/>
      <c r="C551" s="312" t="n"/>
      <c r="D551" s="313" t="n"/>
      <c r="E551" s="355" t="n"/>
      <c r="F551" s="355" t="n"/>
      <c r="H551" s="355" t="n"/>
    </row>
    <row r="552" ht="18" customFormat="1" customHeight="1" s="340">
      <c r="B552" s="354" t="n"/>
      <c r="C552" s="312" t="n"/>
      <c r="D552" s="313" t="n"/>
      <c r="E552" s="355" t="n"/>
      <c r="F552" s="355" t="n"/>
      <c r="H552" s="355" t="n"/>
    </row>
    <row r="553" ht="18" customFormat="1" customHeight="1" s="340">
      <c r="B553" s="354" t="n"/>
      <c r="C553" s="312" t="n"/>
      <c r="D553" s="313" t="n"/>
      <c r="E553" s="355" t="n"/>
      <c r="F553" s="355" t="n"/>
      <c r="H553" s="355" t="n"/>
    </row>
    <row r="554" ht="18" customFormat="1" customHeight="1" s="340">
      <c r="B554" s="354" t="n"/>
      <c r="C554" s="312" t="n"/>
      <c r="D554" s="313" t="n"/>
      <c r="E554" s="355" t="n"/>
      <c r="F554" s="355" t="n"/>
      <c r="H554" s="355" t="n"/>
    </row>
    <row r="555" ht="18" customFormat="1" customHeight="1" s="340">
      <c r="B555" s="354" t="n"/>
      <c r="C555" s="312" t="n"/>
      <c r="D555" s="313" t="n"/>
      <c r="E555" s="355" t="n"/>
      <c r="F555" s="355" t="n"/>
      <c r="H555" s="355" t="n"/>
    </row>
    <row r="556" ht="18" customFormat="1" customHeight="1" s="340">
      <c r="B556" s="354" t="n"/>
      <c r="C556" s="312" t="n"/>
      <c r="D556" s="313" t="n"/>
      <c r="E556" s="355" t="n"/>
      <c r="F556" s="355" t="n"/>
      <c r="H556" s="355" t="n"/>
    </row>
    <row r="557" ht="18" customFormat="1" customHeight="1" s="340">
      <c r="B557" s="354" t="n"/>
      <c r="C557" s="312" t="n"/>
      <c r="D557" s="313" t="n"/>
      <c r="E557" s="355" t="n"/>
      <c r="F557" s="355" t="n"/>
      <c r="H557" s="355" t="n"/>
    </row>
    <row r="558" ht="18" customFormat="1" customHeight="1" s="340">
      <c r="B558" s="354" t="n"/>
      <c r="C558" s="312" t="n"/>
      <c r="D558" s="313" t="n"/>
      <c r="E558" s="355" t="n"/>
      <c r="F558" s="355" t="n"/>
      <c r="H558" s="355" t="n"/>
    </row>
    <row r="559" ht="18" customFormat="1" customHeight="1" s="340">
      <c r="B559" s="354" t="n"/>
      <c r="C559" s="312" t="n"/>
      <c r="D559" s="313" t="n"/>
      <c r="E559" s="355" t="n"/>
      <c r="F559" s="355" t="n"/>
      <c r="H559" s="355" t="n"/>
    </row>
    <row r="560" ht="18" customFormat="1" customHeight="1" s="340">
      <c r="B560" s="354" t="n"/>
      <c r="C560" s="312" t="n"/>
      <c r="D560" s="313" t="n"/>
      <c r="E560" s="355" t="n"/>
      <c r="F560" s="355" t="n"/>
      <c r="H560" s="355" t="n"/>
    </row>
    <row r="561" ht="18" customFormat="1" customHeight="1" s="340">
      <c r="B561" s="354" t="n"/>
      <c r="C561" s="312" t="n"/>
      <c r="D561" s="313" t="n"/>
      <c r="E561" s="355" t="n"/>
      <c r="F561" s="355" t="n"/>
      <c r="H561" s="355" t="n"/>
    </row>
    <row r="562" ht="18" customFormat="1" customHeight="1" s="340">
      <c r="B562" s="354" t="n"/>
      <c r="C562" s="312" t="n"/>
      <c r="D562" s="313" t="n"/>
      <c r="E562" s="355" t="n"/>
      <c r="F562" s="355" t="n"/>
      <c r="H562" s="355" t="n"/>
    </row>
    <row r="563" ht="18" customFormat="1" customHeight="1" s="340">
      <c r="B563" s="354" t="n"/>
      <c r="C563" s="312" t="n"/>
      <c r="D563" s="313" t="n"/>
      <c r="E563" s="355" t="n"/>
      <c r="F563" s="355" t="n"/>
      <c r="H563" s="355" t="n"/>
    </row>
    <row r="564" ht="18" customFormat="1" customHeight="1" s="340">
      <c r="B564" s="354" t="n"/>
      <c r="C564" s="312" t="n"/>
      <c r="D564" s="313" t="n"/>
      <c r="E564" s="355" t="n"/>
      <c r="F564" s="355" t="n"/>
      <c r="H564" s="355" t="n"/>
    </row>
    <row r="565" ht="18" customFormat="1" customHeight="1" s="340">
      <c r="B565" s="354" t="n"/>
      <c r="C565" s="312" t="n"/>
      <c r="D565" s="313" t="n"/>
      <c r="E565" s="355" t="n"/>
      <c r="F565" s="355" t="n"/>
      <c r="H565" s="355" t="n"/>
    </row>
    <row r="566" ht="18" customFormat="1" customHeight="1" s="340">
      <c r="B566" s="354" t="n"/>
      <c r="C566" s="312" t="n"/>
      <c r="D566" s="313" t="n"/>
      <c r="E566" s="355" t="n"/>
      <c r="F566" s="355" t="n"/>
      <c r="H566" s="355" t="n"/>
    </row>
    <row r="567" ht="18" customFormat="1" customHeight="1" s="340">
      <c r="B567" s="354" t="n"/>
      <c r="C567" s="312" t="n"/>
      <c r="D567" s="313" t="n"/>
      <c r="E567" s="355" t="n"/>
      <c r="F567" s="355" t="n"/>
      <c r="H567" s="355" t="n"/>
    </row>
    <row r="568" ht="18" customFormat="1" customHeight="1" s="340">
      <c r="B568" s="354" t="n"/>
      <c r="C568" s="312" t="n"/>
      <c r="D568" s="313" t="n"/>
      <c r="E568" s="355" t="n"/>
      <c r="F568" s="355" t="n"/>
      <c r="H568" s="355" t="n"/>
    </row>
    <row r="569" ht="18" customFormat="1" customHeight="1" s="340">
      <c r="B569" s="354" t="n"/>
      <c r="C569" s="312" t="n"/>
      <c r="D569" s="313" t="n"/>
      <c r="E569" s="355" t="n"/>
      <c r="F569" s="355" t="n"/>
      <c r="H569" s="355" t="n"/>
    </row>
    <row r="570" ht="18" customFormat="1" customHeight="1" s="340">
      <c r="B570" s="354" t="n"/>
      <c r="C570" s="312" t="n"/>
      <c r="D570" s="313" t="n"/>
      <c r="E570" s="355" t="n"/>
      <c r="F570" s="355" t="n"/>
      <c r="H570" s="355" t="n"/>
    </row>
    <row r="571" ht="18" customFormat="1" customHeight="1" s="340">
      <c r="B571" s="354" t="n"/>
      <c r="C571" s="312" t="n"/>
      <c r="D571" s="313" t="n"/>
      <c r="E571" s="355" t="n"/>
      <c r="F571" s="355" t="n"/>
      <c r="H571" s="355" t="n"/>
    </row>
    <row r="572" ht="18" customFormat="1" customHeight="1" s="340">
      <c r="B572" s="354" t="n"/>
      <c r="C572" s="312" t="n"/>
      <c r="D572" s="313" t="n"/>
      <c r="E572" s="355" t="n"/>
      <c r="F572" s="355" t="n"/>
      <c r="H572" s="355" t="n"/>
    </row>
    <row r="573" ht="18" customFormat="1" customHeight="1" s="340">
      <c r="B573" s="354" t="n"/>
      <c r="C573" s="312" t="n"/>
      <c r="D573" s="313" t="n"/>
      <c r="E573" s="355" t="n"/>
      <c r="F573" s="355" t="n"/>
      <c r="H573" s="355" t="n"/>
    </row>
    <row r="574" ht="18" customFormat="1" customHeight="1" s="340">
      <c r="B574" s="354" t="n"/>
      <c r="C574" s="312" t="n"/>
      <c r="D574" s="313" t="n"/>
      <c r="E574" s="355" t="n"/>
      <c r="F574" s="355" t="n"/>
      <c r="H574" s="355" t="n"/>
    </row>
    <row r="575" ht="18" customFormat="1" customHeight="1" s="340">
      <c r="B575" s="354" t="n"/>
      <c r="C575" s="312" t="n"/>
      <c r="D575" s="313" t="n"/>
      <c r="E575" s="355" t="n"/>
      <c r="F575" s="355" t="n"/>
      <c r="H575" s="355" t="n"/>
    </row>
    <row r="576" ht="18" customFormat="1" customHeight="1" s="340">
      <c r="B576" s="354" t="n"/>
      <c r="C576" s="312" t="n"/>
      <c r="D576" s="313" t="n"/>
      <c r="E576" s="355" t="n"/>
      <c r="F576" s="355" t="n"/>
      <c r="H576" s="355" t="n"/>
    </row>
    <row r="577" ht="18" customFormat="1" customHeight="1" s="340">
      <c r="B577" s="354" t="n"/>
      <c r="C577" s="312" t="n"/>
      <c r="D577" s="313" t="n"/>
      <c r="E577" s="355" t="n"/>
      <c r="F577" s="355" t="n"/>
      <c r="H577" s="355" t="n"/>
    </row>
    <row r="578" ht="18" customFormat="1" customHeight="1" s="340">
      <c r="B578" s="354" t="n"/>
      <c r="C578" s="312" t="n"/>
      <c r="D578" s="313" t="n"/>
      <c r="E578" s="355" t="n"/>
      <c r="F578" s="355" t="n"/>
      <c r="H578" s="355" t="n"/>
    </row>
    <row r="579" ht="18" customFormat="1" customHeight="1" s="340">
      <c r="B579" s="354" t="n"/>
      <c r="C579" s="312" t="n"/>
      <c r="D579" s="313" t="n"/>
      <c r="E579" s="355" t="n"/>
      <c r="F579" s="355" t="n"/>
      <c r="H579" s="355" t="n"/>
    </row>
    <row r="580" ht="18" customFormat="1" customHeight="1" s="340">
      <c r="B580" s="354" t="n"/>
      <c r="C580" s="312" t="n"/>
      <c r="D580" s="313" t="n"/>
      <c r="E580" s="355" t="n"/>
      <c r="F580" s="355" t="n"/>
      <c r="H580" s="355" t="n"/>
    </row>
    <row r="581" ht="18" customFormat="1" customHeight="1" s="340">
      <c r="B581" s="354" t="n"/>
      <c r="C581" s="312" t="n"/>
      <c r="D581" s="313" t="n"/>
      <c r="E581" s="355" t="n"/>
      <c r="F581" s="355" t="n"/>
      <c r="H581" s="355" t="n"/>
    </row>
    <row r="582" ht="18" customFormat="1" customHeight="1" s="340">
      <c r="B582" s="354" t="n"/>
      <c r="C582" s="312" t="n"/>
      <c r="D582" s="313" t="n"/>
      <c r="E582" s="355" t="n"/>
      <c r="F582" s="355" t="n"/>
      <c r="H582" s="355" t="n"/>
    </row>
    <row r="583" ht="18" customFormat="1" customHeight="1" s="340">
      <c r="B583" s="354" t="n"/>
      <c r="C583" s="312" t="n"/>
      <c r="D583" s="313" t="n"/>
      <c r="E583" s="355" t="n"/>
      <c r="F583" s="355" t="n"/>
      <c r="H583" s="355" t="n"/>
    </row>
    <row r="584" ht="18" customFormat="1" customHeight="1" s="340">
      <c r="B584" s="354" t="n"/>
      <c r="C584" s="312" t="n"/>
      <c r="D584" s="313" t="n"/>
      <c r="E584" s="355" t="n"/>
      <c r="F584" s="355" t="n"/>
      <c r="H584" s="355" t="n"/>
    </row>
    <row r="585" ht="18" customFormat="1" customHeight="1" s="340">
      <c r="B585" s="354" t="n"/>
      <c r="C585" s="312" t="n"/>
      <c r="D585" s="313" t="n"/>
      <c r="E585" s="355" t="n"/>
      <c r="F585" s="355" t="n"/>
      <c r="H585" s="355" t="n"/>
    </row>
    <row r="586" ht="18" customFormat="1" customHeight="1" s="340">
      <c r="B586" s="354" t="n"/>
      <c r="C586" s="312" t="n"/>
      <c r="D586" s="313" t="n"/>
      <c r="E586" s="355" t="n"/>
      <c r="F586" s="355" t="n"/>
      <c r="H586" s="355" t="n"/>
    </row>
    <row r="587" ht="18" customFormat="1" customHeight="1" s="340">
      <c r="B587" s="354" t="n"/>
      <c r="C587" s="312" t="n"/>
      <c r="D587" s="313" t="n"/>
      <c r="E587" s="355" t="n"/>
      <c r="F587" s="355" t="n"/>
      <c r="H587" s="355" t="n"/>
    </row>
    <row r="588" ht="18" customFormat="1" customHeight="1" s="340">
      <c r="B588" s="354" t="n"/>
      <c r="C588" s="312" t="n"/>
      <c r="D588" s="313" t="n"/>
      <c r="E588" s="355" t="n"/>
      <c r="F588" s="355" t="n"/>
      <c r="H588" s="355" t="n"/>
    </row>
    <row r="589" ht="18" customFormat="1" customHeight="1" s="340">
      <c r="B589" s="354" t="n"/>
      <c r="C589" s="312" t="n"/>
      <c r="D589" s="313" t="n"/>
      <c r="E589" s="355" t="n"/>
      <c r="F589" s="355" t="n"/>
      <c r="H589" s="355" t="n"/>
    </row>
    <row r="590" ht="18" customFormat="1" customHeight="1" s="340">
      <c r="B590" s="354" t="n"/>
      <c r="C590" s="312" t="n"/>
      <c r="D590" s="313" t="n"/>
      <c r="E590" s="355" t="n"/>
      <c r="F590" s="355" t="n"/>
      <c r="H590" s="355" t="n"/>
    </row>
    <row r="591" ht="18" customFormat="1" customHeight="1" s="340">
      <c r="B591" s="354" t="n"/>
      <c r="C591" s="312" t="n"/>
      <c r="D591" s="313" t="n"/>
      <c r="E591" s="355" t="n"/>
      <c r="F591" s="355" t="n"/>
      <c r="H591" s="355" t="n"/>
    </row>
    <row r="592" ht="18" customFormat="1" customHeight="1" s="340">
      <c r="B592" s="354" t="n"/>
      <c r="C592" s="312" t="n"/>
      <c r="D592" s="313" t="n"/>
      <c r="E592" s="355" t="n"/>
      <c r="F592" s="355" t="n"/>
      <c r="H592" s="355" t="n"/>
    </row>
    <row r="593" ht="18" customFormat="1" customHeight="1" s="340">
      <c r="B593" s="354" t="n"/>
      <c r="C593" s="312" t="n"/>
      <c r="D593" s="313" t="n"/>
      <c r="E593" s="355" t="n"/>
      <c r="F593" s="355" t="n"/>
      <c r="H593" s="355" t="n"/>
    </row>
    <row r="594" ht="18" customFormat="1" customHeight="1" s="340">
      <c r="B594" s="354" t="n"/>
      <c r="C594" s="312" t="n"/>
      <c r="D594" s="313" t="n"/>
      <c r="E594" s="355" t="n"/>
      <c r="F594" s="355" t="n"/>
      <c r="H594" s="355" t="n"/>
    </row>
    <row r="595" ht="18" customFormat="1" customHeight="1" s="340">
      <c r="B595" s="354" t="n"/>
      <c r="C595" s="312" t="n"/>
      <c r="D595" s="313" t="n"/>
      <c r="E595" s="355" t="n"/>
      <c r="F595" s="355" t="n"/>
      <c r="H595" s="355" t="n"/>
    </row>
    <row r="596" ht="18" customFormat="1" customHeight="1" s="340">
      <c r="B596" s="354" t="n"/>
      <c r="C596" s="312" t="n"/>
      <c r="D596" s="313" t="n"/>
      <c r="E596" s="355" t="n"/>
      <c r="F596" s="355" t="n"/>
      <c r="H596" s="355" t="n"/>
    </row>
    <row r="597" ht="18" customFormat="1" customHeight="1" s="340">
      <c r="B597" s="354" t="n"/>
      <c r="C597" s="312" t="n"/>
      <c r="D597" s="313" t="n"/>
      <c r="E597" s="355" t="n"/>
      <c r="F597" s="355" t="n"/>
      <c r="H597" s="355" t="n"/>
    </row>
    <row r="598" ht="18" customFormat="1" customHeight="1" s="340">
      <c r="B598" s="354" t="n"/>
      <c r="C598" s="312" t="n"/>
      <c r="D598" s="313" t="n"/>
      <c r="E598" s="355" t="n"/>
      <c r="F598" s="355" t="n"/>
      <c r="H598" s="355" t="n"/>
    </row>
    <row r="599" ht="18" customFormat="1" customHeight="1" s="340">
      <c r="B599" s="354" t="n"/>
      <c r="C599" s="312" t="n"/>
      <c r="D599" s="313" t="n"/>
      <c r="E599" s="355" t="n"/>
      <c r="F599" s="355" t="n"/>
      <c r="H599" s="355" t="n"/>
    </row>
    <row r="600" ht="18" customFormat="1" customHeight="1" s="340">
      <c r="B600" s="354" t="n"/>
      <c r="C600" s="312" t="n"/>
      <c r="D600" s="313" t="n"/>
      <c r="E600" s="355" t="n"/>
      <c r="F600" s="355" t="n"/>
      <c r="H600" s="355" t="n"/>
    </row>
    <row r="601" ht="18" customFormat="1" customHeight="1" s="340">
      <c r="B601" s="354" t="n"/>
      <c r="C601" s="312" t="n"/>
      <c r="D601" s="313" t="n"/>
      <c r="E601" s="355" t="n"/>
      <c r="F601" s="355" t="n"/>
      <c r="H601" s="355" t="n"/>
    </row>
    <row r="602" ht="18" customFormat="1" customHeight="1" s="340">
      <c r="B602" s="354" t="n"/>
      <c r="C602" s="312" t="n"/>
      <c r="D602" s="313" t="n"/>
      <c r="E602" s="355" t="n"/>
      <c r="F602" s="355" t="n"/>
      <c r="H602" s="355" t="n"/>
    </row>
    <row r="603" ht="18" customFormat="1" customHeight="1" s="340">
      <c r="B603" s="354" t="n"/>
      <c r="C603" s="312" t="n"/>
      <c r="D603" s="313" t="n"/>
      <c r="E603" s="355" t="n"/>
      <c r="F603" s="355" t="n"/>
      <c r="H603" s="355" t="n"/>
    </row>
    <row r="604" ht="18" customFormat="1" customHeight="1" s="340">
      <c r="B604" s="354" t="n"/>
      <c r="C604" s="312" t="n"/>
      <c r="D604" s="313" t="n"/>
      <c r="E604" s="355" t="n"/>
      <c r="F604" s="355" t="n"/>
      <c r="H604" s="355" t="n"/>
    </row>
    <row r="605" ht="18" customFormat="1" customHeight="1" s="340">
      <c r="B605" s="354" t="n"/>
      <c r="C605" s="312" t="n"/>
      <c r="D605" s="313" t="n"/>
      <c r="E605" s="355" t="n"/>
      <c r="F605" s="355" t="n"/>
      <c r="H605" s="355" t="n"/>
    </row>
    <row r="606" ht="18" customFormat="1" customHeight="1" s="340">
      <c r="B606" s="354" t="n"/>
      <c r="C606" s="312" t="n"/>
      <c r="D606" s="313" t="n"/>
      <c r="E606" s="355" t="n"/>
      <c r="F606" s="355" t="n"/>
      <c r="H606" s="355" t="n"/>
    </row>
    <row r="607" ht="18" customFormat="1" customHeight="1" s="340">
      <c r="B607" s="354" t="n"/>
      <c r="C607" s="312" t="n"/>
      <c r="D607" s="313" t="n"/>
      <c r="E607" s="355" t="n"/>
      <c r="F607" s="355" t="n"/>
      <c r="H607" s="355" t="n"/>
    </row>
    <row r="608" ht="18" customFormat="1" customHeight="1" s="340">
      <c r="B608" s="354" t="n"/>
      <c r="C608" s="312" t="n"/>
      <c r="D608" s="313" t="n"/>
      <c r="E608" s="355" t="n"/>
      <c r="F608" s="355" t="n"/>
      <c r="H608" s="355" t="n"/>
    </row>
    <row r="609" ht="18" customFormat="1" customHeight="1" s="340">
      <c r="B609" s="354" t="n"/>
      <c r="C609" s="312" t="n"/>
      <c r="D609" s="313" t="n"/>
      <c r="E609" s="355" t="n"/>
      <c r="F609" s="355" t="n"/>
      <c r="H609" s="355" t="n"/>
    </row>
    <row r="610" ht="18" customFormat="1" customHeight="1" s="340">
      <c r="B610" s="354" t="n"/>
      <c r="C610" s="312" t="n"/>
      <c r="D610" s="313" t="n"/>
      <c r="E610" s="355" t="n"/>
      <c r="F610" s="355" t="n"/>
      <c r="H610" s="355" t="n"/>
    </row>
    <row r="611" ht="18" customFormat="1" customHeight="1" s="340">
      <c r="B611" s="354" t="n"/>
      <c r="C611" s="312" t="n"/>
      <c r="D611" s="313" t="n"/>
      <c r="E611" s="355" t="n"/>
      <c r="F611" s="355" t="n"/>
      <c r="H611" s="355" t="n"/>
    </row>
    <row r="612" ht="18" customFormat="1" customHeight="1" s="340">
      <c r="B612" s="354" t="n"/>
      <c r="C612" s="312" t="n"/>
      <c r="D612" s="313" t="n"/>
      <c r="E612" s="355" t="n"/>
      <c r="F612" s="355" t="n"/>
      <c r="H612" s="355" t="n"/>
    </row>
    <row r="613" ht="18" customFormat="1" customHeight="1" s="340">
      <c r="B613" s="354" t="n"/>
      <c r="C613" s="312" t="n"/>
      <c r="D613" s="313" t="n"/>
      <c r="E613" s="355" t="n"/>
      <c r="F613" s="355" t="n"/>
      <c r="H613" s="355" t="n"/>
    </row>
    <row r="614" ht="18" customFormat="1" customHeight="1" s="340">
      <c r="B614" s="354" t="n"/>
      <c r="C614" s="312" t="n"/>
      <c r="D614" s="313" t="n"/>
      <c r="E614" s="355" t="n"/>
      <c r="F614" s="355" t="n"/>
      <c r="H614" s="355" t="n"/>
    </row>
    <row r="615" ht="18" customFormat="1" customHeight="1" s="340">
      <c r="B615" s="354" t="n"/>
      <c r="C615" s="312" t="n"/>
      <c r="D615" s="313" t="n"/>
      <c r="E615" s="355" t="n"/>
      <c r="F615" s="355" t="n"/>
      <c r="H615" s="355" t="n"/>
    </row>
    <row r="616" ht="18" customFormat="1" customHeight="1" s="340">
      <c r="B616" s="354" t="n"/>
      <c r="C616" s="312" t="n"/>
      <c r="D616" s="313" t="n"/>
      <c r="E616" s="355" t="n"/>
      <c r="F616" s="355" t="n"/>
      <c r="H616" s="355" t="n"/>
    </row>
    <row r="617" ht="18" customFormat="1" customHeight="1" s="340">
      <c r="B617" s="354" t="n"/>
      <c r="C617" s="312" t="n"/>
      <c r="D617" s="313" t="n"/>
      <c r="E617" s="355" t="n"/>
      <c r="F617" s="355" t="n"/>
      <c r="H617" s="355" t="n"/>
    </row>
    <row r="618" ht="18" customFormat="1" customHeight="1" s="340">
      <c r="B618" s="354" t="n"/>
      <c r="C618" s="312" t="n"/>
      <c r="D618" s="313" t="n"/>
      <c r="E618" s="355" t="n"/>
      <c r="F618" s="355" t="n"/>
      <c r="H618" s="355" t="n"/>
    </row>
    <row r="619" ht="18" customFormat="1" customHeight="1" s="340">
      <c r="B619" s="354" t="n"/>
      <c r="C619" s="312" t="n"/>
      <c r="D619" s="313" t="n"/>
      <c r="E619" s="355" t="n"/>
      <c r="F619" s="355" t="n"/>
      <c r="H619" s="355" t="n"/>
    </row>
    <row r="620" ht="18" customFormat="1" customHeight="1" s="340">
      <c r="B620" s="354" t="n"/>
      <c r="C620" s="312" t="n"/>
      <c r="D620" s="313" t="n"/>
      <c r="E620" s="355" t="n"/>
      <c r="F620" s="355" t="n"/>
      <c r="H620" s="355" t="n"/>
    </row>
    <row r="621" ht="18" customFormat="1" customHeight="1" s="340">
      <c r="B621" s="354" t="n"/>
      <c r="C621" s="312" t="n"/>
      <c r="D621" s="313" t="n"/>
      <c r="E621" s="355" t="n"/>
      <c r="F621" s="355" t="n"/>
      <c r="H621" s="355" t="n"/>
    </row>
    <row r="622" ht="18" customFormat="1" customHeight="1" s="340">
      <c r="B622" s="354" t="n"/>
      <c r="C622" s="312" t="n"/>
      <c r="D622" s="313" t="n"/>
      <c r="E622" s="355" t="n"/>
      <c r="F622" s="355" t="n"/>
      <c r="H622" s="355" t="n"/>
    </row>
    <row r="623" ht="18" customFormat="1" customHeight="1" s="340">
      <c r="B623" s="354" t="n"/>
      <c r="C623" s="312" t="n"/>
      <c r="D623" s="313" t="n"/>
      <c r="E623" s="355" t="n"/>
      <c r="F623" s="355" t="n"/>
      <c r="H623" s="355" t="n"/>
    </row>
    <row r="624" ht="18" customFormat="1" customHeight="1" s="340">
      <c r="B624" s="354" t="n"/>
      <c r="C624" s="312" t="n"/>
      <c r="D624" s="313" t="n"/>
      <c r="E624" s="355" t="n"/>
      <c r="F624" s="355" t="n"/>
      <c r="H624" s="355" t="n"/>
    </row>
    <row r="625" ht="18" customFormat="1" customHeight="1" s="340">
      <c r="B625" s="354" t="n"/>
      <c r="C625" s="312" t="n"/>
      <c r="D625" s="313" t="n"/>
      <c r="E625" s="355" t="n"/>
      <c r="F625" s="355" t="n"/>
      <c r="H625" s="355" t="n"/>
    </row>
    <row r="626" ht="18" customFormat="1" customHeight="1" s="340">
      <c r="B626" s="354" t="n"/>
      <c r="C626" s="312" t="n"/>
      <c r="D626" s="313" t="n"/>
      <c r="E626" s="355" t="n"/>
      <c r="F626" s="355" t="n"/>
      <c r="H626" s="355" t="n"/>
    </row>
    <row r="627" ht="18" customFormat="1" customHeight="1" s="340">
      <c r="B627" s="354" t="n"/>
      <c r="C627" s="312" t="n"/>
      <c r="D627" s="313" t="n"/>
      <c r="E627" s="355" t="n"/>
      <c r="F627" s="355" t="n"/>
      <c r="H627" s="355" t="n"/>
    </row>
    <row r="628" ht="18" customFormat="1" customHeight="1" s="340">
      <c r="B628" s="354" t="n"/>
      <c r="C628" s="312" t="n"/>
      <c r="D628" s="313" t="n"/>
      <c r="E628" s="355" t="n"/>
      <c r="F628" s="355" t="n"/>
      <c r="H628" s="355" t="n"/>
    </row>
    <row r="629" ht="18" customFormat="1" customHeight="1" s="340">
      <c r="B629" s="354" t="n"/>
      <c r="C629" s="312" t="n"/>
      <c r="D629" s="313" t="n"/>
      <c r="E629" s="355" t="n"/>
      <c r="F629" s="355" t="n"/>
      <c r="H629" s="355" t="n"/>
    </row>
    <row r="630" ht="18" customFormat="1" customHeight="1" s="340">
      <c r="B630" s="354" t="n"/>
      <c r="C630" s="312" t="n"/>
      <c r="D630" s="313" t="n"/>
      <c r="E630" s="355" t="n"/>
      <c r="F630" s="355" t="n"/>
      <c r="H630" s="355" t="n"/>
    </row>
    <row r="631" ht="18" customFormat="1" customHeight="1" s="340">
      <c r="B631" s="354" t="n"/>
      <c r="C631" s="312" t="n"/>
      <c r="D631" s="313" t="n"/>
      <c r="E631" s="355" t="n"/>
      <c r="F631" s="355" t="n"/>
      <c r="H631" s="355" t="n"/>
    </row>
    <row r="632" ht="18" customFormat="1" customHeight="1" s="340">
      <c r="B632" s="354" t="n"/>
      <c r="C632" s="312" t="n"/>
      <c r="D632" s="313" t="n"/>
      <c r="E632" s="355" t="n"/>
      <c r="F632" s="355" t="n"/>
      <c r="H632" s="355" t="n"/>
    </row>
    <row r="633" ht="18" customFormat="1" customHeight="1" s="340">
      <c r="B633" s="354" t="n"/>
      <c r="C633" s="312" t="n"/>
      <c r="D633" s="313" t="n"/>
      <c r="E633" s="355" t="n"/>
      <c r="F633" s="355" t="n"/>
      <c r="H633" s="355" t="n"/>
    </row>
    <row r="634" ht="18" customFormat="1" customHeight="1" s="340">
      <c r="B634" s="354" t="n"/>
      <c r="C634" s="312" t="n"/>
      <c r="D634" s="313" t="n"/>
      <c r="E634" s="355" t="n"/>
      <c r="F634" s="355" t="n"/>
      <c r="H634" s="355" t="n"/>
    </row>
    <row r="635" ht="18" customFormat="1" customHeight="1" s="340">
      <c r="B635" s="354" t="n"/>
      <c r="C635" s="312" t="n"/>
      <c r="D635" s="313" t="n"/>
      <c r="E635" s="355" t="n"/>
      <c r="F635" s="355" t="n"/>
      <c r="H635" s="355" t="n"/>
    </row>
    <row r="636" ht="18" customFormat="1" customHeight="1" s="340">
      <c r="B636" s="354" t="n"/>
      <c r="C636" s="312" t="n"/>
      <c r="D636" s="313" t="n"/>
      <c r="E636" s="355" t="n"/>
      <c r="F636" s="355" t="n"/>
      <c r="H636" s="355" t="n"/>
    </row>
    <row r="637" ht="18" customFormat="1" customHeight="1" s="340">
      <c r="B637" s="354" t="n"/>
      <c r="C637" s="312" t="n"/>
      <c r="D637" s="313" t="n"/>
      <c r="E637" s="355" t="n"/>
      <c r="F637" s="355" t="n"/>
      <c r="H637" s="355" t="n"/>
    </row>
    <row r="638" ht="18" customFormat="1" customHeight="1" s="340">
      <c r="B638" s="354" t="n"/>
      <c r="C638" s="312" t="n"/>
      <c r="D638" s="313" t="n"/>
      <c r="E638" s="355" t="n"/>
      <c r="F638" s="355" t="n"/>
      <c r="H638" s="355" t="n"/>
    </row>
    <row r="639" ht="18" customFormat="1" customHeight="1" s="340">
      <c r="B639" s="354" t="n"/>
      <c r="C639" s="312" t="n"/>
      <c r="D639" s="313" t="n"/>
      <c r="E639" s="355" t="n"/>
      <c r="F639" s="355" t="n"/>
      <c r="H639" s="355" t="n"/>
    </row>
    <row r="640" ht="18" customFormat="1" customHeight="1" s="340">
      <c r="B640" s="354" t="n"/>
      <c r="C640" s="312" t="n"/>
      <c r="D640" s="313" t="n"/>
      <c r="E640" s="355" t="n"/>
      <c r="F640" s="355" t="n"/>
      <c r="H640" s="355" t="n"/>
    </row>
    <row r="641" ht="18" customFormat="1" customHeight="1" s="340">
      <c r="B641" s="354" t="n"/>
      <c r="C641" s="312" t="n"/>
      <c r="D641" s="313" t="n"/>
      <c r="E641" s="355" t="n"/>
      <c r="F641" s="355" t="n"/>
      <c r="H641" s="355" t="n"/>
    </row>
    <row r="642" ht="18" customFormat="1" customHeight="1" s="340">
      <c r="B642" s="354" t="n"/>
      <c r="C642" s="312" t="n"/>
      <c r="D642" s="313" t="n"/>
      <c r="E642" s="355" t="n"/>
      <c r="F642" s="355" t="n"/>
      <c r="H642" s="355" t="n"/>
    </row>
    <row r="643" ht="18" customFormat="1" customHeight="1" s="340">
      <c r="B643" s="354" t="n"/>
      <c r="C643" s="312" t="n"/>
      <c r="D643" s="313" t="n"/>
      <c r="E643" s="355" t="n"/>
      <c r="F643" s="355" t="n"/>
      <c r="H643" s="355" t="n"/>
    </row>
    <row r="644" ht="18" customFormat="1" customHeight="1" s="340">
      <c r="B644" s="354" t="n"/>
      <c r="C644" s="312" t="n"/>
      <c r="D644" s="313" t="n"/>
      <c r="E644" s="355" t="n"/>
      <c r="F644" s="355" t="n"/>
      <c r="H644" s="355" t="n"/>
    </row>
    <row r="645" ht="18" customFormat="1" customHeight="1" s="340">
      <c r="B645" s="354" t="n"/>
      <c r="C645" s="312" t="n"/>
      <c r="D645" s="313" t="n"/>
      <c r="E645" s="355" t="n"/>
      <c r="F645" s="355" t="n"/>
      <c r="H645" s="355" t="n"/>
    </row>
    <row r="646" ht="18" customFormat="1" customHeight="1" s="340">
      <c r="B646" s="354" t="n"/>
      <c r="C646" s="312" t="n"/>
      <c r="D646" s="313" t="n"/>
      <c r="E646" s="355" t="n"/>
      <c r="F646" s="355" t="n"/>
      <c r="H646" s="355" t="n"/>
    </row>
    <row r="647" ht="18" customFormat="1" customHeight="1" s="340">
      <c r="B647" s="354" t="n"/>
      <c r="C647" s="312" t="n"/>
      <c r="D647" s="313" t="n"/>
      <c r="E647" s="355" t="n"/>
      <c r="F647" s="355" t="n"/>
      <c r="H647" s="355" t="n"/>
    </row>
    <row r="648" ht="18" customFormat="1" customHeight="1" s="340">
      <c r="B648" s="354" t="n"/>
      <c r="C648" s="312" t="n"/>
      <c r="D648" s="313" t="n"/>
      <c r="E648" s="355" t="n"/>
      <c r="F648" s="355" t="n"/>
      <c r="H648" s="355" t="n"/>
    </row>
    <row r="649" ht="18" customFormat="1" customHeight="1" s="340">
      <c r="B649" s="354" t="n"/>
      <c r="C649" s="312" t="n"/>
      <c r="D649" s="313" t="n"/>
      <c r="E649" s="355" t="n"/>
      <c r="F649" s="355" t="n"/>
      <c r="H649" s="355" t="n"/>
    </row>
    <row r="650" ht="18" customFormat="1" customHeight="1" s="340">
      <c r="B650" s="354" t="n"/>
      <c r="C650" s="312" t="n"/>
      <c r="D650" s="313" t="n"/>
      <c r="E650" s="355" t="n"/>
      <c r="F650" s="355" t="n"/>
      <c r="H650" s="355" t="n"/>
    </row>
    <row r="651" ht="18" customFormat="1" customHeight="1" s="340">
      <c r="B651" s="354" t="n"/>
      <c r="C651" s="312" t="n"/>
      <c r="D651" s="313" t="n"/>
      <c r="E651" s="355" t="n"/>
      <c r="F651" s="355" t="n"/>
      <c r="H651" s="355" t="n"/>
    </row>
    <row r="652" ht="18" customFormat="1" customHeight="1" s="340">
      <c r="B652" s="354" t="n"/>
      <c r="C652" s="312" t="n"/>
      <c r="D652" s="313" t="n"/>
      <c r="E652" s="355" t="n"/>
      <c r="F652" s="355" t="n"/>
      <c r="H652" s="355" t="n"/>
    </row>
    <row r="653" ht="18" customFormat="1" customHeight="1" s="340">
      <c r="B653" s="354" t="n"/>
      <c r="C653" s="312" t="n"/>
      <c r="D653" s="313" t="n"/>
      <c r="E653" s="355" t="n"/>
      <c r="F653" s="355" t="n"/>
      <c r="H653" s="355" t="n"/>
    </row>
    <row r="654" ht="18" customFormat="1" customHeight="1" s="340">
      <c r="B654" s="354" t="n"/>
      <c r="C654" s="312" t="n"/>
      <c r="D654" s="313" t="n"/>
      <c r="E654" s="355" t="n"/>
      <c r="F654" s="355" t="n"/>
      <c r="H654" s="355" t="n"/>
    </row>
    <row r="655" ht="18" customFormat="1" customHeight="1" s="340">
      <c r="B655" s="354" t="n"/>
      <c r="C655" s="312" t="n"/>
      <c r="D655" s="313" t="n"/>
      <c r="E655" s="355" t="n"/>
      <c r="F655" s="355" t="n"/>
      <c r="H655" s="355" t="n"/>
    </row>
    <row r="656" ht="18" customFormat="1" customHeight="1" s="340">
      <c r="B656" s="354" t="n"/>
      <c r="C656" s="312" t="n"/>
      <c r="D656" s="313" t="n"/>
      <c r="E656" s="355" t="n"/>
      <c r="F656" s="355" t="n"/>
      <c r="H656" s="355" t="n"/>
    </row>
    <row r="657" ht="18" customFormat="1" customHeight="1" s="340">
      <c r="B657" s="354" t="n"/>
      <c r="C657" s="312" t="n"/>
      <c r="D657" s="313" t="n"/>
      <c r="E657" s="355" t="n"/>
      <c r="F657" s="355" t="n"/>
      <c r="H657" s="355" t="n"/>
    </row>
    <row r="658" ht="18" customFormat="1" customHeight="1" s="340">
      <c r="B658" s="354" t="n"/>
      <c r="C658" s="312" t="n"/>
      <c r="D658" s="313" t="n"/>
      <c r="E658" s="355" t="n"/>
      <c r="F658" s="355" t="n"/>
      <c r="H658" s="355" t="n"/>
    </row>
    <row r="659" ht="18" customFormat="1" customHeight="1" s="340">
      <c r="B659" s="354" t="n"/>
      <c r="C659" s="312" t="n"/>
      <c r="D659" s="313" t="n"/>
      <c r="E659" s="355" t="n"/>
      <c r="F659" s="355" t="n"/>
      <c r="H659" s="355" t="n"/>
    </row>
    <row r="660" ht="18" customFormat="1" customHeight="1" s="340">
      <c r="B660" s="354" t="n"/>
      <c r="C660" s="312" t="n"/>
      <c r="D660" s="313" t="n"/>
      <c r="E660" s="355" t="n"/>
      <c r="F660" s="355" t="n"/>
      <c r="H660" s="355" t="n"/>
    </row>
    <row r="661" ht="18" customFormat="1" customHeight="1" s="340">
      <c r="B661" s="354" t="n"/>
      <c r="C661" s="312" t="n"/>
      <c r="D661" s="313" t="n"/>
      <c r="E661" s="355" t="n"/>
      <c r="F661" s="355" t="n"/>
      <c r="H661" s="355" t="n"/>
    </row>
    <row r="662" ht="18" customFormat="1" customHeight="1" s="340">
      <c r="B662" s="354" t="n"/>
      <c r="C662" s="312" t="n"/>
      <c r="D662" s="313" t="n"/>
      <c r="E662" s="355" t="n"/>
      <c r="F662" s="355" t="n"/>
      <c r="H662" s="355" t="n"/>
    </row>
    <row r="663" ht="18" customFormat="1" customHeight="1" s="340">
      <c r="B663" s="354" t="n"/>
      <c r="C663" s="312" t="n"/>
      <c r="D663" s="313" t="n"/>
      <c r="E663" s="355" t="n"/>
      <c r="F663" s="355" t="n"/>
      <c r="H663" s="355" t="n"/>
    </row>
    <row r="664" ht="18" customFormat="1" customHeight="1" s="340">
      <c r="B664" s="354" t="n"/>
      <c r="C664" s="312" t="n"/>
      <c r="D664" s="313" t="n"/>
      <c r="E664" s="355" t="n"/>
      <c r="F664" s="355" t="n"/>
      <c r="H664" s="355" t="n"/>
    </row>
    <row r="665" ht="18" customFormat="1" customHeight="1" s="340">
      <c r="B665" s="354" t="n"/>
      <c r="C665" s="312" t="n"/>
      <c r="D665" s="313" t="n"/>
      <c r="E665" s="355" t="n"/>
      <c r="F665" s="355" t="n"/>
      <c r="H665" s="355" t="n"/>
    </row>
    <row r="666" ht="18" customFormat="1" customHeight="1" s="340">
      <c r="B666" s="354" t="n"/>
      <c r="C666" s="312" t="n"/>
      <c r="D666" s="313" t="n"/>
      <c r="E666" s="355" t="n"/>
      <c r="F666" s="355" t="n"/>
      <c r="H666" s="355" t="n"/>
    </row>
    <row r="667" ht="18" customFormat="1" customHeight="1" s="340">
      <c r="B667" s="354" t="n"/>
      <c r="C667" s="312" t="n"/>
      <c r="D667" s="313" t="n"/>
      <c r="E667" s="355" t="n"/>
      <c r="F667" s="355" t="n"/>
      <c r="H667" s="355" t="n"/>
    </row>
    <row r="668" ht="18" customFormat="1" customHeight="1" s="340">
      <c r="B668" s="354" t="n"/>
      <c r="C668" s="312" t="n"/>
      <c r="D668" s="313" t="n"/>
      <c r="E668" s="355" t="n"/>
      <c r="F668" s="355" t="n"/>
      <c r="H668" s="355" t="n"/>
    </row>
    <row r="669" ht="18" customFormat="1" customHeight="1" s="340">
      <c r="B669" s="354" t="n"/>
      <c r="C669" s="312" t="n"/>
      <c r="D669" s="313" t="n"/>
      <c r="E669" s="355" t="n"/>
      <c r="F669" s="355" t="n"/>
      <c r="H669" s="355" t="n"/>
    </row>
    <row r="670" ht="18" customFormat="1" customHeight="1" s="340">
      <c r="B670" s="354" t="n"/>
      <c r="C670" s="312" t="n"/>
      <c r="D670" s="313" t="n"/>
      <c r="E670" s="355" t="n"/>
      <c r="F670" s="355" t="n"/>
      <c r="H670" s="355" t="n"/>
    </row>
    <row r="671" ht="18" customFormat="1" customHeight="1" s="340">
      <c r="B671" s="354" t="n"/>
      <c r="C671" s="312" t="n"/>
      <c r="D671" s="313" t="n"/>
      <c r="E671" s="355" t="n"/>
      <c r="F671" s="355" t="n"/>
      <c r="H671" s="355" t="n"/>
    </row>
    <row r="672" ht="18" customFormat="1" customHeight="1" s="340">
      <c r="B672" s="354" t="n"/>
      <c r="C672" s="312" t="n"/>
      <c r="D672" s="313" t="n"/>
      <c r="E672" s="355" t="n"/>
      <c r="F672" s="355" t="n"/>
      <c r="H672" s="355" t="n"/>
    </row>
    <row r="673" ht="18" customFormat="1" customHeight="1" s="340">
      <c r="B673" s="354" t="n"/>
      <c r="C673" s="312" t="n"/>
      <c r="D673" s="313" t="n"/>
      <c r="E673" s="355" t="n"/>
      <c r="F673" s="355" t="n"/>
      <c r="H673" s="355" t="n"/>
    </row>
    <row r="674" ht="18" customFormat="1" customHeight="1" s="340">
      <c r="B674" s="354" t="n"/>
      <c r="C674" s="312" t="n"/>
      <c r="D674" s="313" t="n"/>
      <c r="E674" s="355" t="n"/>
      <c r="F674" s="355" t="n"/>
      <c r="H674" s="355" t="n"/>
    </row>
    <row r="675" ht="18" customFormat="1" customHeight="1" s="340">
      <c r="B675" s="354" t="n"/>
      <c r="C675" s="312" t="n"/>
      <c r="D675" s="313" t="n"/>
      <c r="E675" s="355" t="n"/>
      <c r="F675" s="355" t="n"/>
      <c r="H675" s="355" t="n"/>
    </row>
    <row r="676" ht="18" customFormat="1" customHeight="1" s="340">
      <c r="B676" s="354" t="n"/>
      <c r="C676" s="312" t="n"/>
      <c r="D676" s="313" t="n"/>
      <c r="E676" s="355" t="n"/>
      <c r="F676" s="355" t="n"/>
      <c r="H676" s="355" t="n"/>
    </row>
    <row r="677" ht="18" customFormat="1" customHeight="1" s="340">
      <c r="B677" s="354" t="n"/>
      <c r="C677" s="312" t="n"/>
      <c r="D677" s="313" t="n"/>
      <c r="E677" s="355" t="n"/>
      <c r="F677" s="355" t="n"/>
      <c r="H677" s="355" t="n"/>
    </row>
    <row r="678" ht="18" customFormat="1" customHeight="1" s="340">
      <c r="B678" s="354" t="n"/>
      <c r="C678" s="312" t="n"/>
      <c r="D678" s="313" t="n"/>
      <c r="E678" s="355" t="n"/>
      <c r="F678" s="355" t="n"/>
      <c r="H678" s="355" t="n"/>
    </row>
    <row r="679" ht="18" customFormat="1" customHeight="1" s="340">
      <c r="B679" s="354" t="n"/>
      <c r="C679" s="312" t="n"/>
      <c r="D679" s="313" t="n"/>
      <c r="E679" s="355" t="n"/>
      <c r="F679" s="355" t="n"/>
      <c r="H679" s="355" t="n"/>
    </row>
    <row r="680" ht="18" customFormat="1" customHeight="1" s="340">
      <c r="B680" s="354" t="n"/>
      <c r="C680" s="312" t="n"/>
      <c r="D680" s="313" t="n"/>
      <c r="E680" s="355" t="n"/>
      <c r="F680" s="355" t="n"/>
      <c r="H680" s="355" t="n"/>
    </row>
    <row r="681" ht="18" customFormat="1" customHeight="1" s="340">
      <c r="B681" s="354" t="n"/>
      <c r="C681" s="312" t="n"/>
      <c r="D681" s="313" t="n"/>
      <c r="E681" s="355" t="n"/>
      <c r="F681" s="355" t="n"/>
      <c r="H681" s="355" t="n"/>
    </row>
    <row r="682" ht="18" customFormat="1" customHeight="1" s="340">
      <c r="B682" s="354" t="n"/>
      <c r="C682" s="312" t="n"/>
      <c r="D682" s="313" t="n"/>
      <c r="E682" s="355" t="n"/>
      <c r="F682" s="355" t="n"/>
      <c r="H682" s="355" t="n"/>
    </row>
    <row r="683" ht="18" customFormat="1" customHeight="1" s="340">
      <c r="B683" s="354" t="n"/>
      <c r="C683" s="312" t="n"/>
      <c r="D683" s="313" t="n"/>
      <c r="E683" s="355" t="n"/>
      <c r="F683" s="355" t="n"/>
      <c r="H683" s="355" t="n"/>
    </row>
    <row r="684" ht="18" customFormat="1" customHeight="1" s="340">
      <c r="B684" s="354" t="n"/>
      <c r="C684" s="312" t="n"/>
      <c r="D684" s="313" t="n"/>
      <c r="E684" s="355" t="n"/>
      <c r="F684" s="355" t="n"/>
      <c r="H684" s="355" t="n"/>
    </row>
    <row r="685" ht="18" customFormat="1" customHeight="1" s="340">
      <c r="B685" s="354" t="n"/>
      <c r="C685" s="312" t="n"/>
      <c r="D685" s="313" t="n"/>
      <c r="E685" s="355" t="n"/>
      <c r="F685" s="355" t="n"/>
      <c r="H685" s="355" t="n"/>
    </row>
    <row r="686" ht="18" customFormat="1" customHeight="1" s="340">
      <c r="B686" s="354" t="n"/>
      <c r="C686" s="312" t="n"/>
      <c r="D686" s="313" t="n"/>
      <c r="E686" s="355" t="n"/>
      <c r="F686" s="355" t="n"/>
      <c r="H686" s="355" t="n"/>
    </row>
    <row r="687" ht="18" customFormat="1" customHeight="1" s="340">
      <c r="B687" s="354" t="n"/>
      <c r="C687" s="312" t="n"/>
      <c r="D687" s="313" t="n"/>
      <c r="E687" s="355" t="n"/>
      <c r="F687" s="355" t="n"/>
      <c r="H687" s="355" t="n"/>
    </row>
    <row r="688" ht="18" customFormat="1" customHeight="1" s="340">
      <c r="B688" s="354" t="n"/>
      <c r="C688" s="312" t="n"/>
      <c r="D688" s="313" t="n"/>
      <c r="E688" s="355" t="n"/>
      <c r="F688" s="355" t="n"/>
      <c r="H688" s="355" t="n"/>
    </row>
    <row r="689" ht="18" customFormat="1" customHeight="1" s="340">
      <c r="B689" s="354" t="n"/>
      <c r="C689" s="312" t="n"/>
      <c r="D689" s="313" t="n"/>
      <c r="E689" s="355" t="n"/>
      <c r="F689" s="355" t="n"/>
      <c r="H689" s="355" t="n"/>
    </row>
    <row r="690" ht="18" customFormat="1" customHeight="1" s="340">
      <c r="B690" s="354" t="n"/>
      <c r="C690" s="312" t="n"/>
      <c r="D690" s="313" t="n"/>
      <c r="E690" s="355" t="n"/>
      <c r="F690" s="355" t="n"/>
      <c r="H690" s="355" t="n"/>
    </row>
    <row r="691" ht="18" customFormat="1" customHeight="1" s="340">
      <c r="B691" s="354" t="n"/>
      <c r="C691" s="312" t="n"/>
      <c r="D691" s="313" t="n"/>
      <c r="E691" s="355" t="n"/>
      <c r="F691" s="355" t="n"/>
      <c r="H691" s="355" t="n"/>
    </row>
    <row r="692" ht="18" customFormat="1" customHeight="1" s="340">
      <c r="B692" s="354" t="n"/>
      <c r="C692" s="312" t="n"/>
      <c r="D692" s="313" t="n"/>
      <c r="E692" s="355" t="n"/>
      <c r="F692" s="355" t="n"/>
      <c r="H692" s="355" t="n"/>
    </row>
    <row r="693" ht="18" customFormat="1" customHeight="1" s="340">
      <c r="B693" s="354" t="n"/>
      <c r="C693" s="312" t="n"/>
      <c r="D693" s="313" t="n"/>
      <c r="E693" s="355" t="n"/>
      <c r="F693" s="355" t="n"/>
      <c r="H693" s="355" t="n"/>
    </row>
    <row r="694" ht="18" customFormat="1" customHeight="1" s="340">
      <c r="B694" s="354" t="n"/>
      <c r="C694" s="312" t="n"/>
      <c r="D694" s="313" t="n"/>
      <c r="E694" s="355" t="n"/>
      <c r="F694" s="355" t="n"/>
      <c r="H694" s="355" t="n"/>
    </row>
    <row r="695" ht="18" customFormat="1" customHeight="1" s="340">
      <c r="B695" s="354" t="n"/>
      <c r="C695" s="312" t="n"/>
      <c r="D695" s="313" t="n"/>
      <c r="E695" s="355" t="n"/>
      <c r="F695" s="355" t="n"/>
      <c r="H695" s="355" t="n"/>
    </row>
    <row r="696" ht="18" customFormat="1" customHeight="1" s="340">
      <c r="B696" s="354" t="n"/>
      <c r="C696" s="312" t="n"/>
      <c r="D696" s="313" t="n"/>
      <c r="E696" s="355" t="n"/>
      <c r="F696" s="355" t="n"/>
      <c r="H696" s="355" t="n"/>
    </row>
    <row r="697" ht="18" customFormat="1" customHeight="1" s="340">
      <c r="B697" s="354" t="n"/>
      <c r="C697" s="312" t="n"/>
      <c r="D697" s="313" t="n"/>
      <c r="E697" s="355" t="n"/>
      <c r="F697" s="355" t="n"/>
      <c r="H697" s="355" t="n"/>
    </row>
    <row r="698" ht="18" customFormat="1" customHeight="1" s="340">
      <c r="B698" s="354" t="n"/>
      <c r="C698" s="312" t="n"/>
      <c r="D698" s="313" t="n"/>
      <c r="E698" s="355" t="n"/>
      <c r="F698" s="355" t="n"/>
      <c r="H698" s="355" t="n"/>
    </row>
    <row r="699" ht="18" customFormat="1" customHeight="1" s="340">
      <c r="B699" s="354" t="n"/>
      <c r="C699" s="312" t="n"/>
      <c r="D699" s="313" t="n"/>
      <c r="E699" s="355" t="n"/>
      <c r="F699" s="355" t="n"/>
      <c r="H699" s="355" t="n"/>
    </row>
    <row r="700" ht="18" customFormat="1" customHeight="1" s="340">
      <c r="B700" s="354" t="n"/>
      <c r="C700" s="312" t="n"/>
      <c r="D700" s="313" t="n"/>
      <c r="E700" s="355" t="n"/>
      <c r="F700" s="355" t="n"/>
      <c r="H700" s="355" t="n"/>
    </row>
    <row r="701" ht="18" customFormat="1" customHeight="1" s="340">
      <c r="B701" s="354" t="n"/>
      <c r="C701" s="312" t="n"/>
      <c r="D701" s="313" t="n"/>
      <c r="E701" s="355" t="n"/>
      <c r="F701" s="355" t="n"/>
      <c r="H701" s="355" t="n"/>
    </row>
    <row r="702" ht="18" customFormat="1" customHeight="1" s="340">
      <c r="B702" s="354" t="n"/>
      <c r="C702" s="312" t="n"/>
      <c r="D702" s="313" t="n"/>
      <c r="E702" s="355" t="n"/>
      <c r="F702" s="355" t="n"/>
      <c r="H702" s="355" t="n"/>
    </row>
    <row r="703" ht="18" customFormat="1" customHeight="1" s="340">
      <c r="B703" s="354" t="n"/>
      <c r="C703" s="312" t="n"/>
      <c r="D703" s="313" t="n"/>
      <c r="E703" s="355" t="n"/>
      <c r="F703" s="355" t="n"/>
      <c r="H703" s="355" t="n"/>
    </row>
    <row r="704" ht="18" customFormat="1" customHeight="1" s="340">
      <c r="B704" s="354" t="n"/>
      <c r="C704" s="312" t="n"/>
      <c r="D704" s="313" t="n"/>
      <c r="E704" s="355" t="n"/>
      <c r="F704" s="355" t="n"/>
      <c r="H704" s="355" t="n"/>
    </row>
    <row r="705" ht="18" customFormat="1" customHeight="1" s="340">
      <c r="B705" s="354" t="n"/>
      <c r="C705" s="312" t="n"/>
      <c r="D705" s="313" t="n"/>
      <c r="E705" s="355" t="n"/>
      <c r="F705" s="355" t="n"/>
      <c r="H705" s="355" t="n"/>
    </row>
    <row r="706" ht="18" customFormat="1" customHeight="1" s="340">
      <c r="B706" s="354" t="n"/>
      <c r="C706" s="312" t="n"/>
      <c r="D706" s="313" t="n"/>
      <c r="E706" s="355" t="n"/>
      <c r="F706" s="355" t="n"/>
      <c r="H706" s="355" t="n"/>
    </row>
    <row r="707" ht="18" customFormat="1" customHeight="1" s="340">
      <c r="B707" s="354" t="n"/>
      <c r="C707" s="312" t="n"/>
      <c r="D707" s="313" t="n"/>
      <c r="E707" s="355" t="n"/>
      <c r="F707" s="355" t="n"/>
      <c r="H707" s="355" t="n"/>
    </row>
    <row r="708" ht="18" customFormat="1" customHeight="1" s="340">
      <c r="B708" s="354" t="n"/>
      <c r="C708" s="312" t="n"/>
      <c r="D708" s="313" t="n"/>
      <c r="E708" s="355" t="n"/>
      <c r="F708" s="355" t="n"/>
      <c r="H708" s="355" t="n"/>
    </row>
    <row r="709" ht="18" customFormat="1" customHeight="1" s="340">
      <c r="B709" s="354" t="n"/>
      <c r="C709" s="312" t="n"/>
      <c r="D709" s="313" t="n"/>
      <c r="E709" s="355" t="n"/>
      <c r="F709" s="355" t="n"/>
      <c r="H709" s="355" t="n"/>
    </row>
    <row r="710" ht="18" customFormat="1" customHeight="1" s="340">
      <c r="B710" s="354" t="n"/>
      <c r="C710" s="312" t="n"/>
      <c r="D710" s="313" t="n"/>
      <c r="E710" s="355" t="n"/>
      <c r="F710" s="355" t="n"/>
      <c r="H710" s="355" t="n"/>
    </row>
    <row r="711" ht="18" customFormat="1" customHeight="1" s="340">
      <c r="B711" s="354" t="n"/>
      <c r="C711" s="312" t="n"/>
      <c r="D711" s="313" t="n"/>
      <c r="E711" s="355" t="n"/>
      <c r="F711" s="355" t="n"/>
      <c r="H711" s="355" t="n"/>
    </row>
    <row r="712" ht="18" customFormat="1" customHeight="1" s="340">
      <c r="B712" s="354" t="n"/>
      <c r="C712" s="312" t="n"/>
      <c r="D712" s="313" t="n"/>
      <c r="E712" s="355" t="n"/>
      <c r="F712" s="355" t="n"/>
      <c r="H712" s="355" t="n"/>
    </row>
    <row r="713" ht="18" customFormat="1" customHeight="1" s="340">
      <c r="B713" s="354" t="n"/>
      <c r="C713" s="312" t="n"/>
      <c r="D713" s="313" t="n"/>
      <c r="E713" s="355" t="n"/>
      <c r="F713" s="355" t="n"/>
      <c r="H713" s="355" t="n"/>
    </row>
    <row r="714" ht="18" customFormat="1" customHeight="1" s="340">
      <c r="B714" s="354" t="n"/>
      <c r="C714" s="312" t="n"/>
      <c r="D714" s="313" t="n"/>
      <c r="E714" s="355" t="n"/>
      <c r="F714" s="355" t="n"/>
      <c r="H714" s="355" t="n"/>
    </row>
    <row r="715" ht="18" customFormat="1" customHeight="1" s="340">
      <c r="B715" s="354" t="n"/>
      <c r="C715" s="312" t="n"/>
      <c r="D715" s="313" t="n"/>
      <c r="E715" s="355" t="n"/>
      <c r="F715" s="355" t="n"/>
      <c r="H715" s="355" t="n"/>
    </row>
    <row r="716" ht="18" customFormat="1" customHeight="1" s="340">
      <c r="B716" s="354" t="n"/>
      <c r="C716" s="312" t="n"/>
      <c r="D716" s="313" t="n"/>
      <c r="E716" s="355" t="n"/>
      <c r="F716" s="355" t="n"/>
      <c r="H716" s="355" t="n"/>
    </row>
    <row r="717" ht="18" customFormat="1" customHeight="1" s="340">
      <c r="B717" s="354" t="n"/>
      <c r="C717" s="312" t="n"/>
      <c r="D717" s="313" t="n"/>
      <c r="E717" s="355" t="n"/>
      <c r="F717" s="355" t="n"/>
      <c r="H717" s="355" t="n"/>
    </row>
    <row r="718" ht="18" customFormat="1" customHeight="1" s="340">
      <c r="B718" s="354" t="n"/>
      <c r="C718" s="312" t="n"/>
      <c r="D718" s="313" t="n"/>
      <c r="E718" s="355" t="n"/>
      <c r="F718" s="355" t="n"/>
      <c r="H718" s="355" t="n"/>
    </row>
    <row r="719" ht="18" customFormat="1" customHeight="1" s="340">
      <c r="B719" s="354" t="n"/>
      <c r="C719" s="312" t="n"/>
      <c r="D719" s="313" t="n"/>
      <c r="E719" s="355" t="n"/>
      <c r="F719" s="355" t="n"/>
      <c r="H719" s="355" t="n"/>
    </row>
    <row r="720" ht="18" customFormat="1" customHeight="1" s="340">
      <c r="B720" s="354" t="n"/>
      <c r="C720" s="312" t="n"/>
      <c r="D720" s="313" t="n"/>
      <c r="E720" s="355" t="n"/>
      <c r="F720" s="355" t="n"/>
      <c r="H720" s="355" t="n"/>
    </row>
    <row r="721" ht="18" customFormat="1" customHeight="1" s="340">
      <c r="B721" s="354" t="n"/>
      <c r="C721" s="312" t="n"/>
      <c r="D721" s="313" t="n"/>
      <c r="E721" s="355" t="n"/>
      <c r="F721" s="355" t="n"/>
      <c r="H721" s="355" t="n"/>
    </row>
    <row r="722" ht="18" customFormat="1" customHeight="1" s="340">
      <c r="B722" s="354" t="n"/>
      <c r="C722" s="312" t="n"/>
      <c r="D722" s="313" t="n"/>
      <c r="E722" s="355" t="n"/>
      <c r="F722" s="355" t="n"/>
      <c r="H722" s="355" t="n"/>
    </row>
    <row r="723" ht="18" customFormat="1" customHeight="1" s="340">
      <c r="B723" s="354" t="n"/>
      <c r="C723" s="312" t="n"/>
      <c r="D723" s="313" t="n"/>
      <c r="E723" s="355" t="n"/>
      <c r="F723" s="355" t="n"/>
      <c r="H723" s="355" t="n"/>
    </row>
    <row r="724" ht="18" customFormat="1" customHeight="1" s="340">
      <c r="B724" s="354" t="n"/>
      <c r="C724" s="312" t="n"/>
      <c r="D724" s="313" t="n"/>
      <c r="E724" s="355" t="n"/>
      <c r="F724" s="355" t="n"/>
      <c r="H724" s="355" t="n"/>
    </row>
    <row r="725" ht="18" customFormat="1" customHeight="1" s="340">
      <c r="B725" s="354" t="n"/>
      <c r="C725" s="312" t="n"/>
      <c r="D725" s="313" t="n"/>
      <c r="E725" s="355" t="n"/>
      <c r="F725" s="355" t="n"/>
      <c r="H725" s="355" t="n"/>
    </row>
    <row r="726" ht="18" customFormat="1" customHeight="1" s="340">
      <c r="B726" s="354" t="n"/>
      <c r="C726" s="312" t="n"/>
      <c r="D726" s="313" t="n"/>
      <c r="E726" s="355" t="n"/>
      <c r="F726" s="355" t="n"/>
      <c r="H726" s="355" t="n"/>
    </row>
    <row r="727" ht="18" customFormat="1" customHeight="1" s="340">
      <c r="B727" s="354" t="n"/>
      <c r="C727" s="312" t="n"/>
      <c r="D727" s="313" t="n"/>
      <c r="E727" s="355" t="n"/>
      <c r="F727" s="355" t="n"/>
      <c r="H727" s="355" t="n"/>
    </row>
    <row r="728" ht="18" customFormat="1" customHeight="1" s="340">
      <c r="B728" s="354" t="n"/>
      <c r="C728" s="312" t="n"/>
      <c r="D728" s="313" t="n"/>
      <c r="E728" s="355" t="n"/>
      <c r="F728" s="355" t="n"/>
      <c r="H728" s="355" t="n"/>
    </row>
    <row r="729" ht="18" customFormat="1" customHeight="1" s="340">
      <c r="B729" s="354" t="n"/>
      <c r="C729" s="312" t="n"/>
      <c r="D729" s="313" t="n"/>
      <c r="E729" s="355" t="n"/>
      <c r="F729" s="355" t="n"/>
      <c r="H729" s="355" t="n"/>
    </row>
    <row r="730" ht="18" customFormat="1" customHeight="1" s="340">
      <c r="B730" s="354" t="n"/>
      <c r="C730" s="312" t="n"/>
      <c r="D730" s="313" t="n"/>
      <c r="E730" s="355" t="n"/>
      <c r="F730" s="355" t="n"/>
      <c r="H730" s="355" t="n"/>
    </row>
    <row r="731" ht="18" customFormat="1" customHeight="1" s="340">
      <c r="B731" s="354" t="n"/>
      <c r="C731" s="312" t="n"/>
      <c r="D731" s="313" t="n"/>
      <c r="E731" s="355" t="n"/>
      <c r="F731" s="355" t="n"/>
      <c r="H731" s="355" t="n"/>
    </row>
    <row r="732" ht="18" customFormat="1" customHeight="1" s="340">
      <c r="B732" s="354" t="n"/>
      <c r="C732" s="312" t="n"/>
      <c r="D732" s="313" t="n"/>
      <c r="E732" s="355" t="n"/>
      <c r="F732" s="355" t="n"/>
      <c r="H732" s="355" t="n"/>
    </row>
    <row r="733" ht="18" customFormat="1" customHeight="1" s="340">
      <c r="B733" s="354" t="n"/>
      <c r="C733" s="312" t="n"/>
      <c r="D733" s="313" t="n"/>
      <c r="E733" s="355" t="n"/>
      <c r="F733" s="355" t="n"/>
      <c r="H733" s="355" t="n"/>
    </row>
    <row r="734" ht="18" customFormat="1" customHeight="1" s="340">
      <c r="B734" s="354" t="n"/>
      <c r="C734" s="312" t="n"/>
      <c r="D734" s="313" t="n"/>
      <c r="E734" s="355" t="n"/>
      <c r="F734" s="355" t="n"/>
      <c r="H734" s="355" t="n"/>
    </row>
    <row r="735" ht="18" customFormat="1" customHeight="1" s="340">
      <c r="B735" s="354" t="n"/>
      <c r="C735" s="312" t="n"/>
      <c r="D735" s="313" t="n"/>
      <c r="E735" s="355" t="n"/>
      <c r="F735" s="355" t="n"/>
      <c r="H735" s="355" t="n"/>
    </row>
    <row r="736" ht="18" customFormat="1" customHeight="1" s="340">
      <c r="B736" s="354" t="n"/>
      <c r="C736" s="312" t="n"/>
      <c r="D736" s="313" t="n"/>
      <c r="E736" s="355" t="n"/>
      <c r="F736" s="355" t="n"/>
      <c r="H736" s="355" t="n"/>
    </row>
    <row r="737" ht="18" customFormat="1" customHeight="1" s="340">
      <c r="B737" s="354" t="n"/>
      <c r="C737" s="312" t="n"/>
      <c r="D737" s="313" t="n"/>
      <c r="E737" s="355" t="n"/>
      <c r="F737" s="355" t="n"/>
      <c r="H737" s="355" t="n"/>
    </row>
    <row r="738" ht="18" customFormat="1" customHeight="1" s="340">
      <c r="B738" s="354" t="n"/>
      <c r="C738" s="312" t="n"/>
      <c r="D738" s="313" t="n"/>
      <c r="E738" s="355" t="n"/>
      <c r="F738" s="355" t="n"/>
      <c r="H738" s="355" t="n"/>
    </row>
    <row r="739" ht="18" customFormat="1" customHeight="1" s="340">
      <c r="B739" s="354" t="n"/>
      <c r="C739" s="312" t="n"/>
      <c r="D739" s="313" t="n"/>
      <c r="E739" s="355" t="n"/>
      <c r="F739" s="355" t="n"/>
      <c r="H739" s="355" t="n"/>
    </row>
    <row r="740" ht="18" customFormat="1" customHeight="1" s="340">
      <c r="B740" s="354" t="n"/>
      <c r="C740" s="312" t="n"/>
      <c r="D740" s="313" t="n"/>
      <c r="E740" s="355" t="n"/>
      <c r="F740" s="355" t="n"/>
      <c r="H740" s="355" t="n"/>
    </row>
    <row r="741" ht="18" customFormat="1" customHeight="1" s="340">
      <c r="B741" s="354" t="n"/>
      <c r="C741" s="312" t="n"/>
      <c r="D741" s="313" t="n"/>
      <c r="E741" s="355" t="n"/>
      <c r="F741" s="355" t="n"/>
      <c r="H741" s="355" t="n"/>
    </row>
    <row r="742" ht="18" customFormat="1" customHeight="1" s="340">
      <c r="B742" s="354" t="n"/>
      <c r="C742" s="312" t="n"/>
      <c r="D742" s="313" t="n"/>
      <c r="E742" s="355" t="n"/>
      <c r="F742" s="355" t="n"/>
      <c r="H742" s="355" t="n"/>
    </row>
    <row r="743" ht="18" customFormat="1" customHeight="1" s="340">
      <c r="B743" s="354" t="n"/>
      <c r="C743" s="312" t="n"/>
      <c r="D743" s="313" t="n"/>
      <c r="E743" s="355" t="n"/>
      <c r="F743" s="355" t="n"/>
      <c r="H743" s="355" t="n"/>
    </row>
    <row r="744" ht="18" customFormat="1" customHeight="1" s="340">
      <c r="B744" s="354" t="n"/>
      <c r="C744" s="312" t="n"/>
      <c r="D744" s="313" t="n"/>
      <c r="E744" s="355" t="n"/>
      <c r="F744" s="355" t="n"/>
      <c r="H744" s="355" t="n"/>
    </row>
    <row r="745" ht="18" customFormat="1" customHeight="1" s="340">
      <c r="B745" s="354" t="n"/>
      <c r="C745" s="312" t="n"/>
      <c r="D745" s="313" t="n"/>
      <c r="E745" s="355" t="n"/>
      <c r="F745" s="355" t="n"/>
      <c r="H745" s="355" t="n"/>
    </row>
    <row r="746" ht="18" customFormat="1" customHeight="1" s="340">
      <c r="B746" s="354" t="n"/>
      <c r="C746" s="312" t="n"/>
      <c r="D746" s="313" t="n"/>
      <c r="E746" s="355" t="n"/>
      <c r="F746" s="355" t="n"/>
      <c r="H746" s="355" t="n"/>
    </row>
    <row r="747" ht="18" customFormat="1" customHeight="1" s="340">
      <c r="B747" s="354" t="n"/>
      <c r="C747" s="312" t="n"/>
      <c r="D747" s="313" t="n"/>
      <c r="E747" s="355" t="n"/>
      <c r="F747" s="355" t="n"/>
      <c r="H747" s="355" t="n"/>
    </row>
    <row r="748" ht="18" customFormat="1" customHeight="1" s="340">
      <c r="B748" s="354" t="n"/>
      <c r="C748" s="312" t="n"/>
      <c r="D748" s="313" t="n"/>
      <c r="E748" s="355" t="n"/>
      <c r="F748" s="355" t="n"/>
      <c r="H748" s="355" t="n"/>
    </row>
    <row r="749" ht="18" customFormat="1" customHeight="1" s="340">
      <c r="B749" s="354" t="n"/>
      <c r="C749" s="312" t="n"/>
      <c r="D749" s="313" t="n"/>
      <c r="E749" s="355" t="n"/>
      <c r="F749" s="355" t="n"/>
      <c r="H749" s="355" t="n"/>
    </row>
    <row r="750" ht="18" customFormat="1" customHeight="1" s="340">
      <c r="B750" s="354" t="n"/>
      <c r="C750" s="312" t="n"/>
      <c r="D750" s="313" t="n"/>
      <c r="E750" s="355" t="n"/>
      <c r="F750" s="355" t="n"/>
      <c r="H750" s="355" t="n"/>
    </row>
    <row r="751" ht="18" customFormat="1" customHeight="1" s="340">
      <c r="B751" s="354" t="n"/>
      <c r="C751" s="312" t="n"/>
      <c r="D751" s="313" t="n"/>
      <c r="E751" s="355" t="n"/>
      <c r="F751" s="355" t="n"/>
      <c r="H751" s="355" t="n"/>
    </row>
    <row r="752" ht="18" customFormat="1" customHeight="1" s="340">
      <c r="B752" s="354" t="n"/>
      <c r="C752" s="312" t="n"/>
      <c r="D752" s="313" t="n"/>
      <c r="E752" s="355" t="n"/>
      <c r="F752" s="355" t="n"/>
      <c r="H752" s="355" t="n"/>
    </row>
    <row r="753" ht="18" customFormat="1" customHeight="1" s="340">
      <c r="B753" s="354" t="n"/>
      <c r="C753" s="312" t="n"/>
      <c r="D753" s="313" t="n"/>
      <c r="E753" s="355" t="n"/>
      <c r="F753" s="355" t="n"/>
      <c r="H753" s="355" t="n"/>
    </row>
    <row r="754" ht="18" customFormat="1" customHeight="1" s="340">
      <c r="B754" s="354" t="n"/>
      <c r="C754" s="312" t="n"/>
      <c r="D754" s="313" t="n"/>
      <c r="E754" s="355" t="n"/>
      <c r="F754" s="355" t="n"/>
      <c r="H754" s="355" t="n"/>
    </row>
    <row r="755" ht="18" customFormat="1" customHeight="1" s="340">
      <c r="B755" s="354" t="n"/>
      <c r="C755" s="312" t="n"/>
      <c r="D755" s="313" t="n"/>
      <c r="E755" s="355" t="n"/>
      <c r="F755" s="355" t="n"/>
      <c r="H755" s="355" t="n"/>
    </row>
    <row r="756" ht="18" customFormat="1" customHeight="1" s="340">
      <c r="B756" s="354" t="n"/>
      <c r="C756" s="312" t="n"/>
      <c r="D756" s="313" t="n"/>
      <c r="E756" s="355" t="n"/>
      <c r="F756" s="355" t="n"/>
      <c r="H756" s="355" t="n"/>
    </row>
    <row r="757" ht="18" customFormat="1" customHeight="1" s="340">
      <c r="B757" s="354" t="n"/>
      <c r="C757" s="312" t="n"/>
      <c r="D757" s="313" t="n"/>
      <c r="E757" s="355" t="n"/>
      <c r="F757" s="355" t="n"/>
      <c r="H757" s="355" t="n"/>
    </row>
    <row r="758" ht="18" customFormat="1" customHeight="1" s="340">
      <c r="B758" s="354" t="n"/>
      <c r="C758" s="312" t="n"/>
      <c r="D758" s="313" t="n"/>
      <c r="E758" s="355" t="n"/>
      <c r="F758" s="355" t="n"/>
      <c r="H758" s="355" t="n"/>
    </row>
    <row r="759" ht="18" customFormat="1" customHeight="1" s="340">
      <c r="B759" s="354" t="n"/>
      <c r="C759" s="312" t="n"/>
      <c r="D759" s="313" t="n"/>
      <c r="E759" s="355" t="n"/>
      <c r="F759" s="355" t="n"/>
      <c r="H759" s="355" t="n"/>
    </row>
    <row r="760" ht="18" customFormat="1" customHeight="1" s="340">
      <c r="B760" s="354" t="n"/>
      <c r="C760" s="312" t="n"/>
      <c r="D760" s="313" t="n"/>
      <c r="E760" s="355" t="n"/>
      <c r="F760" s="355" t="n"/>
      <c r="H760" s="355" t="n"/>
    </row>
    <row r="761" ht="18" customFormat="1" customHeight="1" s="340">
      <c r="B761" s="354" t="n"/>
      <c r="C761" s="312" t="n"/>
      <c r="D761" s="313" t="n"/>
      <c r="E761" s="355" t="n"/>
      <c r="F761" s="355" t="n"/>
      <c r="H761" s="355" t="n"/>
    </row>
    <row r="762" ht="18" customFormat="1" customHeight="1" s="340">
      <c r="B762" s="354" t="n"/>
      <c r="C762" s="312" t="n"/>
      <c r="D762" s="313" t="n"/>
      <c r="E762" s="355" t="n"/>
      <c r="F762" s="355" t="n"/>
      <c r="H762" s="355" t="n"/>
    </row>
    <row r="763" ht="18" customFormat="1" customHeight="1" s="340">
      <c r="B763" s="354" t="n"/>
      <c r="C763" s="312" t="n"/>
      <c r="D763" s="313" t="n"/>
      <c r="E763" s="355" t="n"/>
      <c r="F763" s="355" t="n"/>
      <c r="H763" s="355" t="n"/>
    </row>
    <row r="764" ht="18" customFormat="1" customHeight="1" s="340">
      <c r="B764" s="354" t="n"/>
      <c r="C764" s="312" t="n"/>
      <c r="D764" s="313" t="n"/>
      <c r="E764" s="355" t="n"/>
      <c r="F764" s="355" t="n"/>
      <c r="H764" s="355" t="n"/>
    </row>
    <row r="765" ht="18" customFormat="1" customHeight="1" s="340">
      <c r="B765" s="354" t="n"/>
      <c r="C765" s="312" t="n"/>
      <c r="D765" s="313" t="n"/>
      <c r="E765" s="355" t="n"/>
      <c r="F765" s="355" t="n"/>
      <c r="H765" s="355" t="n"/>
    </row>
    <row r="766" ht="18" customFormat="1" customHeight="1" s="340">
      <c r="B766" s="354" t="n"/>
      <c r="C766" s="312" t="n"/>
      <c r="D766" s="313" t="n"/>
      <c r="E766" s="355" t="n"/>
      <c r="F766" s="355" t="n"/>
      <c r="H766" s="355" t="n"/>
    </row>
    <row r="767" ht="18" customFormat="1" customHeight="1" s="340">
      <c r="B767" s="354" t="n"/>
      <c r="C767" s="312" t="n"/>
      <c r="D767" s="313" t="n"/>
      <c r="E767" s="355" t="n"/>
      <c r="F767" s="355" t="n"/>
      <c r="H767" s="355" t="n"/>
    </row>
    <row r="768" ht="18" customFormat="1" customHeight="1" s="340">
      <c r="B768" s="354" t="n"/>
      <c r="C768" s="312" t="n"/>
      <c r="D768" s="313" t="n"/>
      <c r="E768" s="355" t="n"/>
      <c r="F768" s="355" t="n"/>
      <c r="H768" s="355" t="n"/>
    </row>
    <row r="769" ht="18" customFormat="1" customHeight="1" s="340">
      <c r="B769" s="354" t="n"/>
      <c r="C769" s="312" t="n"/>
      <c r="D769" s="313" t="n"/>
      <c r="E769" s="355" t="n"/>
      <c r="F769" s="355" t="n"/>
      <c r="H769" s="355" t="n"/>
    </row>
    <row r="770" ht="18" customFormat="1" customHeight="1" s="340">
      <c r="B770" s="354" t="n"/>
      <c r="C770" s="312" t="n"/>
      <c r="D770" s="313" t="n"/>
      <c r="E770" s="355" t="n"/>
      <c r="F770" s="355" t="n"/>
      <c r="H770" s="355" t="n"/>
    </row>
    <row r="771" ht="18" customFormat="1" customHeight="1" s="340">
      <c r="B771" s="354" t="n"/>
      <c r="C771" s="312" t="n"/>
      <c r="D771" s="313" t="n"/>
      <c r="E771" s="355" t="n"/>
      <c r="F771" s="355" t="n"/>
      <c r="H771" s="355" t="n"/>
    </row>
    <row r="772" ht="18" customFormat="1" customHeight="1" s="340">
      <c r="B772" s="354" t="n"/>
      <c r="C772" s="312" t="n"/>
      <c r="D772" s="313" t="n"/>
      <c r="E772" s="355" t="n"/>
      <c r="F772" s="355" t="n"/>
      <c r="H772" s="355" t="n"/>
    </row>
    <row r="773" ht="18" customFormat="1" customHeight="1" s="340">
      <c r="B773" s="354" t="n"/>
      <c r="C773" s="312" t="n"/>
      <c r="D773" s="313" t="n"/>
      <c r="E773" s="355" t="n"/>
      <c r="F773" s="355" t="n"/>
      <c r="H773" s="355" t="n"/>
    </row>
    <row r="774" ht="18" customFormat="1" customHeight="1" s="340">
      <c r="B774" s="354" t="n"/>
      <c r="C774" s="312" t="n"/>
      <c r="D774" s="313" t="n"/>
      <c r="E774" s="355" t="n"/>
      <c r="F774" s="355" t="n"/>
      <c r="H774" s="355" t="n"/>
    </row>
    <row r="775" ht="18" customFormat="1" customHeight="1" s="340">
      <c r="B775" s="354" t="n"/>
      <c r="C775" s="312" t="n"/>
      <c r="D775" s="313" t="n"/>
      <c r="E775" s="355" t="n"/>
      <c r="F775" s="355" t="n"/>
      <c r="H775" s="355" t="n"/>
    </row>
    <row r="776" ht="18" customFormat="1" customHeight="1" s="340">
      <c r="B776" s="354" t="n"/>
      <c r="C776" s="312" t="n"/>
      <c r="D776" s="313" t="n"/>
      <c r="E776" s="355" t="n"/>
      <c r="F776" s="355" t="n"/>
      <c r="H776" s="355" t="n"/>
    </row>
    <row r="777" ht="18" customFormat="1" customHeight="1" s="340">
      <c r="B777" s="354" t="n"/>
      <c r="C777" s="312" t="n"/>
      <c r="D777" s="313" t="n"/>
      <c r="E777" s="355" t="n"/>
      <c r="F777" s="355" t="n"/>
      <c r="H777" s="355" t="n"/>
    </row>
    <row r="778" ht="18" customFormat="1" customHeight="1" s="340">
      <c r="B778" s="354" t="n"/>
      <c r="C778" s="312" t="n"/>
      <c r="D778" s="313" t="n"/>
      <c r="E778" s="355" t="n"/>
      <c r="F778" s="355" t="n"/>
      <c r="H778" s="355" t="n"/>
    </row>
    <row r="779" ht="18" customFormat="1" customHeight="1" s="340">
      <c r="B779" s="354" t="n"/>
      <c r="C779" s="312" t="n"/>
      <c r="D779" s="313" t="n"/>
      <c r="E779" s="355" t="n"/>
      <c r="F779" s="355" t="n"/>
      <c r="H779" s="355" t="n"/>
    </row>
    <row r="780" ht="18" customFormat="1" customHeight="1" s="340">
      <c r="B780" s="354" t="n"/>
      <c r="C780" s="312" t="n"/>
      <c r="D780" s="313" t="n"/>
      <c r="E780" s="355" t="n"/>
      <c r="F780" s="355" t="n"/>
      <c r="H780" s="355" t="n"/>
    </row>
    <row r="781" ht="18" customFormat="1" customHeight="1" s="340">
      <c r="B781" s="354" t="n"/>
      <c r="C781" s="312" t="n"/>
      <c r="D781" s="313" t="n"/>
      <c r="E781" s="355" t="n"/>
      <c r="F781" s="355" t="n"/>
      <c r="H781" s="355" t="n"/>
    </row>
    <row r="782" ht="18" customFormat="1" customHeight="1" s="340">
      <c r="B782" s="354" t="n"/>
      <c r="C782" s="312" t="n"/>
      <c r="D782" s="313" t="n"/>
      <c r="E782" s="355" t="n"/>
      <c r="F782" s="355" t="n"/>
      <c r="H782" s="355" t="n"/>
    </row>
    <row r="783" ht="18" customFormat="1" customHeight="1" s="340">
      <c r="B783" s="354" t="n"/>
      <c r="C783" s="312" t="n"/>
      <c r="D783" s="313" t="n"/>
      <c r="E783" s="355" t="n"/>
      <c r="F783" s="355" t="n"/>
      <c r="H783" s="355" t="n"/>
    </row>
    <row r="784" ht="18" customFormat="1" customHeight="1" s="340">
      <c r="B784" s="354" t="n"/>
      <c r="C784" s="312" t="n"/>
      <c r="D784" s="313" t="n"/>
      <c r="E784" s="355" t="n"/>
      <c r="F784" s="355" t="n"/>
      <c r="H784" s="355" t="n"/>
    </row>
    <row r="785" ht="18" customFormat="1" customHeight="1" s="340">
      <c r="B785" s="354" t="n"/>
      <c r="C785" s="312" t="n"/>
      <c r="D785" s="313" t="n"/>
      <c r="E785" s="355" t="n"/>
      <c r="F785" s="355" t="n"/>
      <c r="H785" s="355" t="n"/>
    </row>
    <row r="786" ht="18" customFormat="1" customHeight="1" s="340">
      <c r="B786" s="354" t="n"/>
      <c r="C786" s="312" t="n"/>
      <c r="D786" s="313" t="n"/>
      <c r="E786" s="355" t="n"/>
      <c r="F786" s="355" t="n"/>
      <c r="H786" s="355" t="n"/>
    </row>
    <row r="787" ht="18" customFormat="1" customHeight="1" s="340">
      <c r="B787" s="354" t="n"/>
      <c r="C787" s="312" t="n"/>
      <c r="D787" s="313" t="n"/>
      <c r="E787" s="355" t="n"/>
      <c r="F787" s="355" t="n"/>
      <c r="H787" s="355" t="n"/>
    </row>
    <row r="788" ht="18" customFormat="1" customHeight="1" s="340">
      <c r="B788" s="354" t="n"/>
      <c r="C788" s="312" t="n"/>
      <c r="D788" s="313" t="n"/>
      <c r="E788" s="355" t="n"/>
      <c r="F788" s="355" t="n"/>
      <c r="H788" s="355" t="n"/>
    </row>
    <row r="789" ht="18" customFormat="1" customHeight="1" s="340">
      <c r="B789" s="354" t="n"/>
      <c r="C789" s="312" t="n"/>
      <c r="D789" s="313" t="n"/>
      <c r="E789" s="355" t="n"/>
      <c r="F789" s="355" t="n"/>
      <c r="H789" s="355" t="n"/>
    </row>
    <row r="790" ht="18" customFormat="1" customHeight="1" s="340">
      <c r="B790" s="354" t="n"/>
      <c r="C790" s="312" t="n"/>
      <c r="D790" s="313" t="n"/>
      <c r="E790" s="355" t="n"/>
      <c r="F790" s="355" t="n"/>
      <c r="H790" s="355" t="n"/>
    </row>
    <row r="791" ht="18" customFormat="1" customHeight="1" s="340">
      <c r="B791" s="354" t="n"/>
      <c r="C791" s="312" t="n"/>
      <c r="D791" s="313" t="n"/>
      <c r="E791" s="355" t="n"/>
      <c r="F791" s="355" t="n"/>
      <c r="H791" s="355" t="n"/>
    </row>
    <row r="792" ht="18" customFormat="1" customHeight="1" s="340">
      <c r="B792" s="354" t="n"/>
      <c r="C792" s="312" t="n"/>
      <c r="D792" s="313" t="n"/>
      <c r="E792" s="355" t="n"/>
      <c r="F792" s="355" t="n"/>
      <c r="H792" s="355" t="n"/>
    </row>
    <row r="793" ht="18" customFormat="1" customHeight="1" s="340">
      <c r="B793" s="354" t="n"/>
      <c r="C793" s="312" t="n"/>
      <c r="D793" s="313" t="n"/>
      <c r="E793" s="355" t="n"/>
      <c r="F793" s="355" t="n"/>
      <c r="H793" s="355" t="n"/>
    </row>
    <row r="794" ht="18" customFormat="1" customHeight="1" s="340">
      <c r="B794" s="354" t="n"/>
      <c r="C794" s="312" t="n"/>
      <c r="D794" s="313" t="n"/>
      <c r="E794" s="355" t="n"/>
      <c r="F794" s="355" t="n"/>
      <c r="H794" s="355" t="n"/>
    </row>
    <row r="795" ht="18" customFormat="1" customHeight="1" s="340">
      <c r="B795" s="354" t="n"/>
      <c r="C795" s="312" t="n"/>
      <c r="D795" s="313" t="n"/>
      <c r="E795" s="355" t="n"/>
      <c r="F795" s="355" t="n"/>
      <c r="H795" s="355" t="n"/>
    </row>
    <row r="796" ht="18" customFormat="1" customHeight="1" s="340">
      <c r="B796" s="354" t="n"/>
      <c r="C796" s="312" t="n"/>
      <c r="D796" s="313" t="n"/>
      <c r="E796" s="355" t="n"/>
      <c r="F796" s="355" t="n"/>
      <c r="H796" s="355" t="n"/>
    </row>
    <row r="797" ht="18" customFormat="1" customHeight="1" s="340">
      <c r="B797" s="354" t="n"/>
      <c r="C797" s="312" t="n"/>
      <c r="D797" s="313" t="n"/>
      <c r="E797" s="355" t="n"/>
      <c r="F797" s="355" t="n"/>
      <c r="H797" s="355" t="n"/>
    </row>
    <row r="798" ht="18" customFormat="1" customHeight="1" s="340">
      <c r="B798" s="354" t="n"/>
      <c r="C798" s="312" t="n"/>
      <c r="D798" s="313" t="n"/>
      <c r="E798" s="355" t="n"/>
      <c r="F798" s="355" t="n"/>
      <c r="H798" s="355" t="n"/>
    </row>
    <row r="799" ht="18" customFormat="1" customHeight="1" s="340">
      <c r="B799" s="354" t="n"/>
      <c r="C799" s="312" t="n"/>
      <c r="D799" s="313" t="n"/>
      <c r="E799" s="355" t="n"/>
      <c r="F799" s="355" t="n"/>
      <c r="H799" s="355" t="n"/>
    </row>
    <row r="800" ht="18" customFormat="1" customHeight="1" s="340">
      <c r="B800" s="354" t="n"/>
      <c r="C800" s="312" t="n"/>
      <c r="D800" s="313" t="n"/>
      <c r="E800" s="355" t="n"/>
      <c r="F800" s="355" t="n"/>
      <c r="H800" s="355" t="n"/>
    </row>
    <row r="801" ht="18" customFormat="1" customHeight="1" s="340">
      <c r="B801" s="354" t="n"/>
      <c r="C801" s="312" t="n"/>
      <c r="D801" s="313" t="n"/>
      <c r="E801" s="355" t="n"/>
      <c r="F801" s="355" t="n"/>
      <c r="H801" s="355" t="n"/>
    </row>
    <row r="802" ht="18" customFormat="1" customHeight="1" s="340">
      <c r="B802" s="354" t="n"/>
      <c r="C802" s="312" t="n"/>
      <c r="D802" s="313" t="n"/>
      <c r="E802" s="355" t="n"/>
      <c r="F802" s="355" t="n"/>
      <c r="H802" s="355" t="n"/>
    </row>
    <row r="803" ht="18" customFormat="1" customHeight="1" s="340">
      <c r="B803" s="354" t="n"/>
      <c r="C803" s="312" t="n"/>
      <c r="D803" s="313" t="n"/>
      <c r="E803" s="355" t="n"/>
      <c r="F803" s="355" t="n"/>
      <c r="H803" s="355" t="n"/>
    </row>
    <row r="804" ht="18" customFormat="1" customHeight="1" s="340">
      <c r="B804" s="354" t="n"/>
      <c r="C804" s="312" t="n"/>
      <c r="D804" s="313" t="n"/>
      <c r="E804" s="355" t="n"/>
      <c r="F804" s="355" t="n"/>
      <c r="H804" s="355" t="n"/>
    </row>
    <row r="805" ht="18" customFormat="1" customHeight="1" s="340">
      <c r="B805" s="354" t="n"/>
      <c r="C805" s="312" t="n"/>
      <c r="D805" s="313" t="n"/>
      <c r="E805" s="355" t="n"/>
      <c r="F805" s="355" t="n"/>
      <c r="H805" s="355" t="n"/>
    </row>
    <row r="806" ht="18" customFormat="1" customHeight="1" s="340">
      <c r="B806" s="354" t="n"/>
      <c r="C806" s="312" t="n"/>
      <c r="D806" s="313" t="n"/>
      <c r="E806" s="355" t="n"/>
      <c r="F806" s="355" t="n"/>
      <c r="H806" s="355" t="n"/>
    </row>
    <row r="807" ht="18" customFormat="1" customHeight="1" s="340">
      <c r="B807" s="354" t="n"/>
      <c r="C807" s="312" t="n"/>
      <c r="D807" s="313" t="n"/>
      <c r="E807" s="355" t="n"/>
      <c r="F807" s="355" t="n"/>
      <c r="H807" s="355" t="n"/>
    </row>
    <row r="808" ht="18" customFormat="1" customHeight="1" s="340">
      <c r="B808" s="354" t="n"/>
      <c r="C808" s="312" t="n"/>
      <c r="D808" s="313" t="n"/>
      <c r="E808" s="355" t="n"/>
      <c r="F808" s="355" t="n"/>
      <c r="H808" s="355" t="n"/>
    </row>
    <row r="809" ht="18" customFormat="1" customHeight="1" s="340">
      <c r="B809" s="354" t="n"/>
      <c r="C809" s="312" t="n"/>
      <c r="D809" s="313" t="n"/>
      <c r="E809" s="355" t="n"/>
      <c r="F809" s="355" t="n"/>
      <c r="H809" s="355" t="n"/>
    </row>
    <row r="810" ht="18" customFormat="1" customHeight="1" s="340">
      <c r="B810" s="354" t="n"/>
      <c r="C810" s="312" t="n"/>
      <c r="D810" s="313" t="n"/>
      <c r="E810" s="355" t="n"/>
      <c r="F810" s="355" t="n"/>
      <c r="H810" s="355" t="n"/>
    </row>
    <row r="811" ht="18" customFormat="1" customHeight="1" s="340">
      <c r="B811" s="354" t="n"/>
      <c r="C811" s="312" t="n"/>
      <c r="D811" s="313" t="n"/>
      <c r="E811" s="355" t="n"/>
      <c r="F811" s="355" t="n"/>
      <c r="H811" s="355" t="n"/>
    </row>
    <row r="812" ht="18" customFormat="1" customHeight="1" s="340">
      <c r="B812" s="354" t="n"/>
      <c r="C812" s="312" t="n"/>
      <c r="D812" s="313" t="n"/>
      <c r="E812" s="355" t="n"/>
      <c r="F812" s="355" t="n"/>
      <c r="H812" s="355" t="n"/>
    </row>
    <row r="813" ht="18" customFormat="1" customHeight="1" s="340">
      <c r="B813" s="354" t="n"/>
      <c r="C813" s="312" t="n"/>
      <c r="D813" s="313" t="n"/>
      <c r="E813" s="355" t="n"/>
      <c r="F813" s="355" t="n"/>
      <c r="H813" s="355" t="n"/>
    </row>
    <row r="814" ht="18" customFormat="1" customHeight="1" s="340">
      <c r="B814" s="354" t="n"/>
      <c r="C814" s="312" t="n"/>
      <c r="D814" s="313" t="n"/>
      <c r="E814" s="355" t="n"/>
      <c r="F814" s="355" t="n"/>
      <c r="H814" s="355" t="n"/>
    </row>
    <row r="815" ht="18" customFormat="1" customHeight="1" s="340">
      <c r="B815" s="354" t="n"/>
      <c r="C815" s="312" t="n"/>
      <c r="D815" s="313" t="n"/>
      <c r="E815" s="355" t="n"/>
      <c r="F815" s="355" t="n"/>
      <c r="H815" s="355" t="n"/>
    </row>
    <row r="816" ht="18" customFormat="1" customHeight="1" s="340">
      <c r="B816" s="354" t="n"/>
      <c r="C816" s="312" t="n"/>
      <c r="D816" s="313" t="n"/>
      <c r="E816" s="355" t="n"/>
      <c r="F816" s="355" t="n"/>
      <c r="H816" s="355" t="n"/>
    </row>
    <row r="817" ht="18" customFormat="1" customHeight="1" s="340">
      <c r="B817" s="354" t="n"/>
      <c r="C817" s="312" t="n"/>
      <c r="D817" s="313" t="n"/>
      <c r="E817" s="355" t="n"/>
      <c r="F817" s="355" t="n"/>
      <c r="H817" s="355" t="n"/>
    </row>
    <row r="818" ht="18" customFormat="1" customHeight="1" s="340">
      <c r="B818" s="354" t="n"/>
      <c r="C818" s="312" t="n"/>
      <c r="D818" s="313" t="n"/>
      <c r="E818" s="355" t="n"/>
      <c r="F818" s="355" t="n"/>
      <c r="H818" s="355" t="n"/>
    </row>
    <row r="819" ht="18" customFormat="1" customHeight="1" s="340">
      <c r="B819" s="354" t="n"/>
      <c r="C819" s="312" t="n"/>
      <c r="D819" s="313" t="n"/>
      <c r="E819" s="355" t="n"/>
      <c r="F819" s="355" t="n"/>
      <c r="H819" s="355" t="n"/>
    </row>
    <row r="820" ht="18" customFormat="1" customHeight="1" s="340">
      <c r="B820" s="354" t="n"/>
      <c r="C820" s="312" t="n"/>
      <c r="D820" s="313" t="n"/>
      <c r="E820" s="355" t="n"/>
      <c r="F820" s="355" t="n"/>
      <c r="H820" s="355" t="n"/>
    </row>
    <row r="821" ht="18" customFormat="1" customHeight="1" s="340">
      <c r="B821" s="354" t="n"/>
      <c r="C821" s="312" t="n"/>
      <c r="D821" s="313" t="n"/>
      <c r="E821" s="355" t="n"/>
      <c r="F821" s="355" t="n"/>
      <c r="H821" s="355" t="n"/>
    </row>
    <row r="822" ht="18" customFormat="1" customHeight="1" s="340">
      <c r="B822" s="354" t="n"/>
      <c r="C822" s="312" t="n"/>
      <c r="D822" s="313" t="n"/>
      <c r="E822" s="355" t="n"/>
      <c r="F822" s="355" t="n"/>
      <c r="H822" s="355" t="n"/>
    </row>
    <row r="823" ht="18" customFormat="1" customHeight="1" s="340">
      <c r="B823" s="354" t="n"/>
      <c r="C823" s="312" t="n"/>
      <c r="D823" s="313" t="n"/>
      <c r="E823" s="355" t="n"/>
      <c r="F823" s="355" t="n"/>
      <c r="H823" s="355" t="n"/>
    </row>
    <row r="824" ht="18" customFormat="1" customHeight="1" s="340">
      <c r="B824" s="354" t="n"/>
      <c r="C824" s="312" t="n"/>
      <c r="D824" s="313" t="n"/>
      <c r="E824" s="355" t="n"/>
      <c r="F824" s="355" t="n"/>
      <c r="H824" s="355" t="n"/>
    </row>
    <row r="825" ht="18" customFormat="1" customHeight="1" s="340">
      <c r="B825" s="354" t="n"/>
      <c r="C825" s="312" t="n"/>
      <c r="D825" s="313" t="n"/>
      <c r="E825" s="355" t="n"/>
      <c r="F825" s="355" t="n"/>
      <c r="H825" s="355" t="n"/>
    </row>
    <row r="826" ht="18" customFormat="1" customHeight="1" s="340">
      <c r="B826" s="354" t="n"/>
      <c r="C826" s="312" t="n"/>
      <c r="D826" s="313" t="n"/>
      <c r="E826" s="355" t="n"/>
      <c r="F826" s="355" t="n"/>
      <c r="H826" s="355" t="n"/>
    </row>
    <row r="827" ht="18" customFormat="1" customHeight="1" s="340">
      <c r="B827" s="354" t="n"/>
      <c r="C827" s="312" t="n"/>
      <c r="D827" s="313" t="n"/>
      <c r="E827" s="355" t="n"/>
      <c r="F827" s="355" t="n"/>
      <c r="H827" s="355" t="n"/>
    </row>
    <row r="828" ht="18" customFormat="1" customHeight="1" s="340">
      <c r="B828" s="354" t="n"/>
      <c r="C828" s="312" t="n"/>
      <c r="D828" s="313" t="n"/>
      <c r="E828" s="355" t="n"/>
      <c r="F828" s="355" t="n"/>
      <c r="H828" s="355" t="n"/>
    </row>
    <row r="829" ht="18" customFormat="1" customHeight="1" s="340">
      <c r="B829" s="354" t="n"/>
      <c r="C829" s="312" t="n"/>
      <c r="D829" s="313" t="n"/>
      <c r="E829" s="355" t="n"/>
      <c r="F829" s="355" t="n"/>
      <c r="H829" s="355" t="n"/>
    </row>
    <row r="830" ht="18" customFormat="1" customHeight="1" s="340">
      <c r="B830" s="354" t="n"/>
      <c r="C830" s="312" t="n"/>
      <c r="D830" s="313" t="n"/>
      <c r="E830" s="355" t="n"/>
      <c r="F830" s="355" t="n"/>
      <c r="H830" s="355" t="n"/>
    </row>
    <row r="831" ht="18" customFormat="1" customHeight="1" s="340">
      <c r="B831" s="354" t="n"/>
      <c r="C831" s="312" t="n"/>
      <c r="D831" s="313" t="n"/>
      <c r="E831" s="355" t="n"/>
      <c r="F831" s="355" t="n"/>
      <c r="H831" s="355" t="n"/>
    </row>
    <row r="832" ht="18" customFormat="1" customHeight="1" s="340">
      <c r="B832" s="354" t="n"/>
      <c r="C832" s="312" t="n"/>
      <c r="D832" s="313" t="n"/>
      <c r="E832" s="355" t="n"/>
      <c r="F832" s="355" t="n"/>
      <c r="H832" s="355" t="n"/>
    </row>
    <row r="833" ht="18" customFormat="1" customHeight="1" s="340">
      <c r="B833" s="354" t="n"/>
      <c r="C833" s="312" t="n"/>
      <c r="D833" s="313" t="n"/>
      <c r="E833" s="355" t="n"/>
      <c r="F833" s="355" t="n"/>
      <c r="H833" s="355" t="n"/>
    </row>
    <row r="834" ht="18" customFormat="1" customHeight="1" s="340">
      <c r="B834" s="354" t="n"/>
      <c r="C834" s="312" t="n"/>
      <c r="D834" s="313" t="n"/>
      <c r="E834" s="355" t="n"/>
      <c r="F834" s="355" t="n"/>
      <c r="H834" s="355" t="n"/>
    </row>
    <row r="835" ht="18" customFormat="1" customHeight="1" s="340">
      <c r="B835" s="354" t="n"/>
      <c r="C835" s="312" t="n"/>
      <c r="D835" s="313" t="n"/>
      <c r="E835" s="355" t="n"/>
      <c r="F835" s="355" t="n"/>
      <c r="H835" s="355" t="n"/>
    </row>
    <row r="836" ht="18" customFormat="1" customHeight="1" s="340">
      <c r="B836" s="354" t="n"/>
      <c r="C836" s="312" t="n"/>
      <c r="D836" s="313" t="n"/>
      <c r="E836" s="355" t="n"/>
      <c r="F836" s="355" t="n"/>
      <c r="H836" s="355" t="n"/>
    </row>
    <row r="837" ht="18" customFormat="1" customHeight="1" s="340">
      <c r="B837" s="354" t="n"/>
      <c r="C837" s="312" t="n"/>
      <c r="D837" s="313" t="n"/>
      <c r="E837" s="355" t="n"/>
      <c r="F837" s="355" t="n"/>
      <c r="H837" s="355" t="n"/>
    </row>
    <row r="838" ht="18" customFormat="1" customHeight="1" s="340">
      <c r="B838" s="354" t="n"/>
      <c r="C838" s="312" t="n"/>
      <c r="D838" s="313" t="n"/>
      <c r="E838" s="355" t="n"/>
      <c r="F838" s="355" t="n"/>
      <c r="H838" s="355" t="n"/>
    </row>
    <row r="839" ht="18" customFormat="1" customHeight="1" s="340">
      <c r="B839" s="354" t="n"/>
      <c r="C839" s="312" t="n"/>
      <c r="D839" s="313" t="n"/>
      <c r="E839" s="355" t="n"/>
      <c r="F839" s="355" t="n"/>
      <c r="H839" s="355" t="n"/>
    </row>
    <row r="840" ht="18" customFormat="1" customHeight="1" s="340">
      <c r="B840" s="354" t="n"/>
      <c r="C840" s="312" t="n"/>
      <c r="D840" s="313" t="n"/>
      <c r="E840" s="355" t="n"/>
      <c r="F840" s="355" t="n"/>
      <c r="H840" s="355" t="n"/>
    </row>
    <row r="841" ht="18" customFormat="1" customHeight="1" s="340">
      <c r="B841" s="354" t="n"/>
      <c r="C841" s="312" t="n"/>
      <c r="D841" s="313" t="n"/>
      <c r="E841" s="355" t="n"/>
      <c r="F841" s="355" t="n"/>
      <c r="H841" s="355" t="n"/>
    </row>
    <row r="842" ht="18" customFormat="1" customHeight="1" s="340">
      <c r="B842" s="354" t="n"/>
      <c r="C842" s="312" t="n"/>
      <c r="D842" s="313" t="n"/>
      <c r="E842" s="355" t="n"/>
      <c r="F842" s="355" t="n"/>
      <c r="H842" s="355" t="n"/>
    </row>
    <row r="843" ht="18" customFormat="1" customHeight="1" s="340">
      <c r="B843" s="354" t="n"/>
      <c r="C843" s="312" t="n"/>
      <c r="D843" s="313" t="n"/>
      <c r="E843" s="355" t="n"/>
      <c r="F843" s="355" t="n"/>
      <c r="H843" s="355" t="n"/>
    </row>
    <row r="844" ht="18" customFormat="1" customHeight="1" s="340">
      <c r="B844" s="354" t="n"/>
      <c r="C844" s="312" t="n"/>
      <c r="D844" s="313" t="n"/>
      <c r="E844" s="355" t="n"/>
      <c r="F844" s="355" t="n"/>
      <c r="H844" s="355" t="n"/>
    </row>
    <row r="845" ht="18" customFormat="1" customHeight="1" s="340">
      <c r="B845" s="354" t="n"/>
      <c r="C845" s="312" t="n"/>
      <c r="D845" s="313" t="n"/>
      <c r="E845" s="355" t="n"/>
      <c r="F845" s="355" t="n"/>
      <c r="H845" s="355" t="n"/>
    </row>
    <row r="846" ht="18" customFormat="1" customHeight="1" s="340">
      <c r="B846" s="354" t="n"/>
      <c r="C846" s="312" t="n"/>
      <c r="D846" s="313" t="n"/>
      <c r="E846" s="355" t="n"/>
      <c r="F846" s="355" t="n"/>
      <c r="H846" s="355" t="n"/>
    </row>
    <row r="847" ht="18" customFormat="1" customHeight="1" s="340">
      <c r="B847" s="354" t="n"/>
      <c r="C847" s="312" t="n"/>
      <c r="D847" s="313" t="n"/>
      <c r="E847" s="355" t="n"/>
      <c r="F847" s="355" t="n"/>
      <c r="H847" s="355" t="n"/>
    </row>
    <row r="848" ht="18" customFormat="1" customHeight="1" s="340">
      <c r="B848" s="354" t="n"/>
      <c r="C848" s="312" t="n"/>
      <c r="D848" s="313" t="n"/>
      <c r="E848" s="355" t="n"/>
      <c r="F848" s="355" t="n"/>
      <c r="H848" s="355" t="n"/>
    </row>
    <row r="849" ht="18" customFormat="1" customHeight="1" s="340">
      <c r="B849" s="354" t="n"/>
      <c r="C849" s="312" t="n"/>
      <c r="D849" s="313" t="n"/>
      <c r="E849" s="355" t="n"/>
      <c r="F849" s="355" t="n"/>
      <c r="H849" s="355" t="n"/>
    </row>
    <row r="850" ht="18" customFormat="1" customHeight="1" s="340">
      <c r="B850" s="354" t="n"/>
      <c r="C850" s="312" t="n"/>
      <c r="D850" s="313" t="n"/>
      <c r="E850" s="355" t="n"/>
      <c r="F850" s="355" t="n"/>
      <c r="H850" s="355" t="n"/>
    </row>
    <row r="851" ht="18" customFormat="1" customHeight="1" s="340">
      <c r="B851" s="354" t="n"/>
      <c r="C851" s="312" t="n"/>
      <c r="D851" s="313" t="n"/>
      <c r="E851" s="355" t="n"/>
      <c r="F851" s="355" t="n"/>
      <c r="H851" s="355" t="n"/>
    </row>
    <row r="852" ht="18" customFormat="1" customHeight="1" s="340">
      <c r="B852" s="354" t="n"/>
      <c r="C852" s="312" t="n"/>
      <c r="D852" s="313" t="n"/>
      <c r="E852" s="355" t="n"/>
      <c r="F852" s="355" t="n"/>
      <c r="H852" s="355" t="n"/>
    </row>
    <row r="853" ht="18" customFormat="1" customHeight="1" s="340">
      <c r="B853" s="354" t="n"/>
      <c r="C853" s="312" t="n"/>
      <c r="D853" s="313" t="n"/>
      <c r="E853" s="355" t="n"/>
      <c r="F853" s="355" t="n"/>
      <c r="H853" s="355" t="n"/>
    </row>
    <row r="854" ht="18" customFormat="1" customHeight="1" s="340">
      <c r="B854" s="354" t="n"/>
      <c r="C854" s="312" t="n"/>
      <c r="D854" s="313" t="n"/>
      <c r="E854" s="355" t="n"/>
      <c r="F854" s="355" t="n"/>
      <c r="H854" s="355" t="n"/>
    </row>
    <row r="855" ht="18" customFormat="1" customHeight="1" s="340">
      <c r="B855" s="354" t="n"/>
      <c r="C855" s="312" t="n"/>
      <c r="D855" s="313" t="n"/>
      <c r="E855" s="355" t="n"/>
      <c r="F855" s="355" t="n"/>
      <c r="H855" s="355" t="n"/>
    </row>
    <row r="856" ht="18" customFormat="1" customHeight="1" s="340">
      <c r="B856" s="354" t="n"/>
      <c r="C856" s="312" t="n"/>
      <c r="D856" s="313" t="n"/>
      <c r="E856" s="355" t="n"/>
      <c r="F856" s="355" t="n"/>
      <c r="H856" s="355" t="n"/>
    </row>
    <row r="857" ht="18" customFormat="1" customHeight="1" s="340">
      <c r="B857" s="354" t="n"/>
      <c r="C857" s="312" t="n"/>
      <c r="D857" s="313" t="n"/>
      <c r="E857" s="355" t="n"/>
      <c r="F857" s="355" t="n"/>
      <c r="H857" s="355" t="n"/>
    </row>
    <row r="858" ht="18" customFormat="1" customHeight="1" s="340">
      <c r="B858" s="354" t="n"/>
      <c r="C858" s="312" t="n"/>
      <c r="D858" s="313" t="n"/>
      <c r="E858" s="355" t="n"/>
      <c r="F858" s="355" t="n"/>
      <c r="H858" s="355" t="n"/>
    </row>
    <row r="859" ht="18" customFormat="1" customHeight="1" s="340">
      <c r="B859" s="354" t="n"/>
      <c r="C859" s="312" t="n"/>
      <c r="D859" s="313" t="n"/>
      <c r="E859" s="355" t="n"/>
      <c r="F859" s="355" t="n"/>
      <c r="H859" s="355" t="n"/>
    </row>
    <row r="860" ht="18" customFormat="1" customHeight="1" s="340">
      <c r="B860" s="354" t="n"/>
      <c r="C860" s="312" t="n"/>
      <c r="D860" s="313" t="n"/>
      <c r="E860" s="355" t="n"/>
      <c r="F860" s="355" t="n"/>
      <c r="H860" s="355" t="n"/>
    </row>
    <row r="861" ht="18" customFormat="1" customHeight="1" s="340">
      <c r="B861" s="354" t="n"/>
      <c r="C861" s="312" t="n"/>
      <c r="D861" s="313" t="n"/>
      <c r="E861" s="355" t="n"/>
      <c r="F861" s="355" t="n"/>
      <c r="H861" s="355" t="n"/>
    </row>
    <row r="862" ht="18" customFormat="1" customHeight="1" s="340">
      <c r="B862" s="354" t="n"/>
      <c r="C862" s="312" t="n"/>
      <c r="D862" s="313" t="n"/>
      <c r="E862" s="355" t="n"/>
      <c r="F862" s="355" t="n"/>
      <c r="H862" s="355" t="n"/>
    </row>
    <row r="863" ht="18" customFormat="1" customHeight="1" s="340">
      <c r="B863" s="354" t="n"/>
      <c r="C863" s="312" t="n"/>
      <c r="D863" s="313" t="n"/>
      <c r="E863" s="355" t="n"/>
      <c r="F863" s="355" t="n"/>
      <c r="H863" s="355" t="n"/>
    </row>
    <row r="864" ht="18" customFormat="1" customHeight="1" s="340">
      <c r="B864" s="354" t="n"/>
      <c r="C864" s="312" t="n"/>
      <c r="D864" s="313" t="n"/>
      <c r="E864" s="355" t="n"/>
      <c r="F864" s="355" t="n"/>
      <c r="H864" s="355" t="n"/>
    </row>
    <row r="865" ht="18" customFormat="1" customHeight="1" s="340">
      <c r="B865" s="354" t="n"/>
      <c r="C865" s="312" t="n"/>
      <c r="D865" s="313" t="n"/>
      <c r="E865" s="355" t="n"/>
      <c r="F865" s="355" t="n"/>
      <c r="H865" s="355" t="n"/>
    </row>
    <row r="866" ht="18" customFormat="1" customHeight="1" s="340">
      <c r="B866" s="354" t="n"/>
      <c r="C866" s="312" t="n"/>
      <c r="D866" s="313" t="n"/>
      <c r="E866" s="355" t="n"/>
      <c r="F866" s="355" t="n"/>
      <c r="H866" s="355" t="n"/>
    </row>
    <row r="867" ht="18" customFormat="1" customHeight="1" s="340">
      <c r="B867" s="354" t="n"/>
      <c r="C867" s="312" t="n"/>
      <c r="D867" s="313" t="n"/>
      <c r="E867" s="355" t="n"/>
      <c r="F867" s="355" t="n"/>
      <c r="H867" s="355" t="n"/>
    </row>
    <row r="868" ht="18" customFormat="1" customHeight="1" s="340">
      <c r="B868" s="354" t="n"/>
      <c r="C868" s="312" t="n"/>
      <c r="D868" s="313" t="n"/>
      <c r="E868" s="355" t="n"/>
      <c r="F868" s="355" t="n"/>
      <c r="H868" s="355" t="n"/>
    </row>
    <row r="869" ht="18" customFormat="1" customHeight="1" s="340">
      <c r="B869" s="354" t="n"/>
      <c r="C869" s="312" t="n"/>
      <c r="D869" s="313" t="n"/>
      <c r="E869" s="355" t="n"/>
      <c r="F869" s="355" t="n"/>
      <c r="H869" s="355" t="n"/>
    </row>
    <row r="870" ht="18" customFormat="1" customHeight="1" s="340">
      <c r="B870" s="354" t="n"/>
      <c r="C870" s="312" t="n"/>
      <c r="D870" s="313" t="n"/>
      <c r="E870" s="355" t="n"/>
      <c r="F870" s="355" t="n"/>
      <c r="H870" s="355" t="n"/>
    </row>
    <row r="871" ht="18" customFormat="1" customHeight="1" s="340">
      <c r="B871" s="354" t="n"/>
      <c r="C871" s="312" t="n"/>
      <c r="D871" s="313" t="n"/>
      <c r="E871" s="355" t="n"/>
      <c r="F871" s="355" t="n"/>
      <c r="H871" s="355" t="n"/>
    </row>
    <row r="872" ht="18" customFormat="1" customHeight="1" s="340">
      <c r="B872" s="354" t="n"/>
      <c r="C872" s="312" t="n"/>
      <c r="D872" s="313" t="n"/>
      <c r="E872" s="355" t="n"/>
      <c r="F872" s="355" t="n"/>
      <c r="H872" s="355" t="n"/>
    </row>
    <row r="873" ht="18" customFormat="1" customHeight="1" s="340">
      <c r="B873" s="354" t="n"/>
      <c r="C873" s="312" t="n"/>
      <c r="D873" s="313" t="n"/>
      <c r="E873" s="355" t="n"/>
      <c r="F873" s="355" t="n"/>
      <c r="H873" s="355" t="n"/>
    </row>
    <row r="874" ht="18" customFormat="1" customHeight="1" s="340">
      <c r="B874" s="354" t="n"/>
      <c r="C874" s="312" t="n"/>
      <c r="D874" s="313" t="n"/>
      <c r="E874" s="355" t="n"/>
      <c r="F874" s="355" t="n"/>
      <c r="H874" s="355" t="n"/>
    </row>
    <row r="875" ht="18" customFormat="1" customHeight="1" s="340">
      <c r="B875" s="354" t="n"/>
      <c r="C875" s="312" t="n"/>
      <c r="D875" s="313" t="n"/>
      <c r="E875" s="355" t="n"/>
      <c r="F875" s="355" t="n"/>
      <c r="H875" s="355" t="n"/>
    </row>
    <row r="876" ht="18" customFormat="1" customHeight="1" s="340">
      <c r="B876" s="354" t="n"/>
      <c r="C876" s="312" t="n"/>
      <c r="D876" s="313" t="n"/>
      <c r="E876" s="355" t="n"/>
      <c r="F876" s="355" t="n"/>
      <c r="H876" s="355" t="n"/>
    </row>
    <row r="877" ht="18" customFormat="1" customHeight="1" s="340">
      <c r="B877" s="354" t="n"/>
      <c r="C877" s="312" t="n"/>
      <c r="D877" s="313" t="n"/>
      <c r="E877" s="355" t="n"/>
      <c r="F877" s="355" t="n"/>
      <c r="H877" s="355" t="n"/>
    </row>
    <row r="878" ht="18" customFormat="1" customHeight="1" s="340">
      <c r="B878" s="354" t="n"/>
      <c r="C878" s="312" t="n"/>
      <c r="D878" s="313" t="n"/>
      <c r="E878" s="355" t="n"/>
      <c r="F878" s="355" t="n"/>
      <c r="H878" s="355" t="n"/>
    </row>
    <row r="879" ht="18" customFormat="1" customHeight="1" s="340">
      <c r="B879" s="354" t="n"/>
      <c r="C879" s="312" t="n"/>
      <c r="D879" s="313" t="n"/>
      <c r="E879" s="355" t="n"/>
      <c r="F879" s="355" t="n"/>
      <c r="H879" s="355" t="n"/>
    </row>
    <row r="880" ht="18" customFormat="1" customHeight="1" s="340">
      <c r="B880" s="354" t="n"/>
      <c r="C880" s="312" t="n"/>
      <c r="D880" s="313" t="n"/>
      <c r="E880" s="355" t="n"/>
      <c r="F880" s="355" t="n"/>
      <c r="H880" s="355" t="n"/>
    </row>
    <row r="881" ht="18" customFormat="1" customHeight="1" s="340">
      <c r="B881" s="354" t="n"/>
      <c r="C881" s="312" t="n"/>
      <c r="D881" s="313" t="n"/>
      <c r="E881" s="355" t="n"/>
      <c r="F881" s="355" t="n"/>
      <c r="H881" s="355" t="n"/>
    </row>
    <row r="882" ht="18" customFormat="1" customHeight="1" s="340">
      <c r="B882" s="354" t="n"/>
      <c r="C882" s="312" t="n"/>
      <c r="D882" s="313" t="n"/>
      <c r="E882" s="355" t="n"/>
      <c r="F882" s="355" t="n"/>
      <c r="H882" s="355" t="n"/>
    </row>
    <row r="883" ht="18" customFormat="1" customHeight="1" s="340">
      <c r="B883" s="354" t="n"/>
      <c r="C883" s="312" t="n"/>
      <c r="D883" s="313" t="n"/>
      <c r="E883" s="355" t="n"/>
      <c r="F883" s="355" t="n"/>
      <c r="H883" s="355" t="n"/>
    </row>
    <row r="884" ht="18" customFormat="1" customHeight="1" s="340">
      <c r="B884" s="354" t="n"/>
      <c r="C884" s="312" t="n"/>
      <c r="D884" s="313" t="n"/>
      <c r="E884" s="355" t="n"/>
      <c r="F884" s="355" t="n"/>
      <c r="H884" s="355" t="n"/>
    </row>
    <row r="885" ht="18" customFormat="1" customHeight="1" s="340">
      <c r="B885" s="354" t="n"/>
      <c r="C885" s="312" t="n"/>
      <c r="D885" s="313" t="n"/>
      <c r="E885" s="355" t="n"/>
      <c r="F885" s="355" t="n"/>
      <c r="H885" s="355" t="n"/>
    </row>
    <row r="886" ht="18" customFormat="1" customHeight="1" s="340">
      <c r="B886" s="354" t="n"/>
      <c r="C886" s="312" t="n"/>
      <c r="D886" s="313" t="n"/>
      <c r="E886" s="355" t="n"/>
      <c r="F886" s="355" t="n"/>
      <c r="H886" s="355" t="n"/>
    </row>
    <row r="887" ht="18" customFormat="1" customHeight="1" s="340">
      <c r="B887" s="354" t="n"/>
      <c r="C887" s="312" t="n"/>
      <c r="D887" s="313" t="n"/>
      <c r="E887" s="355" t="n"/>
      <c r="F887" s="355" t="n"/>
      <c r="H887" s="355" t="n"/>
    </row>
    <row r="888" ht="18" customFormat="1" customHeight="1" s="340">
      <c r="B888" s="354" t="n"/>
      <c r="C888" s="312" t="n"/>
      <c r="D888" s="313" t="n"/>
      <c r="E888" s="355" t="n"/>
      <c r="F888" s="355" t="n"/>
      <c r="H888" s="355" t="n"/>
    </row>
    <row r="889" ht="18" customFormat="1" customHeight="1" s="340">
      <c r="B889" s="354" t="n"/>
      <c r="C889" s="312" t="n"/>
      <c r="D889" s="313" t="n"/>
      <c r="E889" s="355" t="n"/>
      <c r="F889" s="355" t="n"/>
      <c r="H889" s="355" t="n"/>
    </row>
    <row r="890" ht="18" customFormat="1" customHeight="1" s="340">
      <c r="B890" s="354" t="n"/>
      <c r="C890" s="312" t="n"/>
      <c r="D890" s="313" t="n"/>
      <c r="E890" s="355" t="n"/>
      <c r="F890" s="355" t="n"/>
      <c r="H890" s="355" t="n"/>
    </row>
    <row r="891" ht="18" customFormat="1" customHeight="1" s="340">
      <c r="B891" s="354" t="n"/>
      <c r="C891" s="312" t="n"/>
      <c r="D891" s="313" t="n"/>
      <c r="E891" s="355" t="n"/>
      <c r="F891" s="355" t="n"/>
      <c r="H891" s="355" t="n"/>
    </row>
    <row r="892" ht="18" customFormat="1" customHeight="1" s="340">
      <c r="B892" s="354" t="n"/>
      <c r="C892" s="312" t="n"/>
      <c r="D892" s="313" t="n"/>
      <c r="E892" s="355" t="n"/>
      <c r="F892" s="355" t="n"/>
      <c r="H892" s="355" t="n"/>
    </row>
    <row r="893" ht="18" customFormat="1" customHeight="1" s="340">
      <c r="B893" s="354" t="n"/>
      <c r="C893" s="312" t="n"/>
      <c r="D893" s="313" t="n"/>
      <c r="E893" s="355" t="n"/>
      <c r="F893" s="355" t="n"/>
      <c r="H893" s="355" t="n"/>
    </row>
    <row r="894" ht="18" customFormat="1" customHeight="1" s="340">
      <c r="B894" s="354" t="n"/>
      <c r="C894" s="312" t="n"/>
      <c r="D894" s="313" t="n"/>
      <c r="E894" s="355" t="n"/>
      <c r="F894" s="355" t="n"/>
      <c r="H894" s="355" t="n"/>
    </row>
    <row r="895" ht="18" customFormat="1" customHeight="1" s="340">
      <c r="B895" s="354" t="n"/>
      <c r="C895" s="312" t="n"/>
      <c r="D895" s="313" t="n"/>
      <c r="E895" s="355" t="n"/>
      <c r="F895" s="355" t="n"/>
      <c r="H895" s="355" t="n"/>
    </row>
    <row r="896" ht="18" customFormat="1" customHeight="1" s="340">
      <c r="B896" s="354" t="n"/>
      <c r="C896" s="312" t="n"/>
      <c r="D896" s="313" t="n"/>
      <c r="E896" s="355" t="n"/>
      <c r="F896" s="355" t="n"/>
      <c r="H896" s="355" t="n"/>
    </row>
    <row r="897" ht="18" customFormat="1" customHeight="1" s="340">
      <c r="B897" s="354" t="n"/>
      <c r="C897" s="312" t="n"/>
      <c r="D897" s="313" t="n"/>
      <c r="E897" s="355" t="n"/>
      <c r="F897" s="355" t="n"/>
      <c r="H897" s="355" t="n"/>
    </row>
    <row r="898" ht="18" customFormat="1" customHeight="1" s="340">
      <c r="B898" s="354" t="n"/>
      <c r="C898" s="312" t="n"/>
      <c r="D898" s="313" t="n"/>
      <c r="E898" s="355" t="n"/>
      <c r="F898" s="355" t="n"/>
      <c r="H898" s="355" t="n"/>
    </row>
    <row r="899" ht="18" customFormat="1" customHeight="1" s="340">
      <c r="B899" s="354" t="n"/>
      <c r="C899" s="312" t="n"/>
      <c r="D899" s="313" t="n"/>
      <c r="E899" s="355" t="n"/>
      <c r="F899" s="355" t="n"/>
      <c r="H899" s="355" t="n"/>
    </row>
    <row r="900" ht="18" customFormat="1" customHeight="1" s="340">
      <c r="B900" s="354" t="n"/>
      <c r="C900" s="312" t="n"/>
      <c r="D900" s="313" t="n"/>
      <c r="E900" s="355" t="n"/>
      <c r="F900" s="355" t="n"/>
      <c r="H900" s="355" t="n"/>
    </row>
    <row r="901" ht="18" customFormat="1" customHeight="1" s="340">
      <c r="B901" s="354" t="n"/>
      <c r="C901" s="312" t="n"/>
      <c r="D901" s="313" t="n"/>
      <c r="E901" s="355" t="n"/>
      <c r="F901" s="355" t="n"/>
      <c r="H901" s="355" t="n"/>
    </row>
    <row r="902" ht="18" customFormat="1" customHeight="1" s="340">
      <c r="B902" s="354" t="n"/>
      <c r="C902" s="312" t="n"/>
      <c r="D902" s="313" t="n"/>
      <c r="E902" s="355" t="n"/>
      <c r="F902" s="355" t="n"/>
      <c r="H902" s="355" t="n"/>
    </row>
    <row r="903" ht="18" customFormat="1" customHeight="1" s="340">
      <c r="B903" s="354" t="n"/>
      <c r="C903" s="312" t="n"/>
      <c r="D903" s="313" t="n"/>
      <c r="E903" s="355" t="n"/>
      <c r="F903" s="355" t="n"/>
      <c r="H903" s="355" t="n"/>
    </row>
    <row r="904" ht="18" customFormat="1" customHeight="1" s="340">
      <c r="B904" s="354" t="n"/>
      <c r="C904" s="312" t="n"/>
      <c r="D904" s="313" t="n"/>
      <c r="E904" s="355" t="n"/>
      <c r="F904" s="355" t="n"/>
      <c r="H904" s="355" t="n"/>
    </row>
    <row r="905" ht="18" customFormat="1" customHeight="1" s="340">
      <c r="B905" s="354" t="n"/>
      <c r="C905" s="312" t="n"/>
      <c r="D905" s="313" t="n"/>
      <c r="E905" s="355" t="n"/>
      <c r="F905" s="355" t="n"/>
      <c r="H905" s="355" t="n"/>
    </row>
    <row r="906" ht="18" customFormat="1" customHeight="1" s="340">
      <c r="B906" s="354" t="n"/>
      <c r="C906" s="312" t="n"/>
      <c r="D906" s="313" t="n"/>
      <c r="E906" s="355" t="n"/>
      <c r="F906" s="355" t="n"/>
      <c r="H906" s="355" t="n"/>
    </row>
    <row r="907" ht="18" customFormat="1" customHeight="1" s="340">
      <c r="B907" s="354" t="n"/>
      <c r="C907" s="312" t="n"/>
      <c r="D907" s="313" t="n"/>
      <c r="E907" s="355" t="n"/>
      <c r="F907" s="355" t="n"/>
      <c r="H907" s="355" t="n"/>
    </row>
    <row r="908" ht="18" customFormat="1" customHeight="1" s="340">
      <c r="B908" s="354" t="n"/>
      <c r="C908" s="312" t="n"/>
      <c r="D908" s="313" t="n"/>
      <c r="E908" s="355" t="n"/>
      <c r="F908" s="355" t="n"/>
      <c r="H908" s="355" t="n"/>
    </row>
    <row r="909" ht="18" customFormat="1" customHeight="1" s="340">
      <c r="B909" s="354" t="n"/>
      <c r="C909" s="312" t="n"/>
      <c r="D909" s="313" t="n"/>
      <c r="E909" s="355" t="n"/>
      <c r="F909" s="355" t="n"/>
      <c r="H909" s="355" t="n"/>
    </row>
    <row r="910" ht="18" customFormat="1" customHeight="1" s="340">
      <c r="B910" s="354" t="n"/>
      <c r="C910" s="312" t="n"/>
      <c r="D910" s="313" t="n"/>
      <c r="E910" s="355" t="n"/>
      <c r="F910" s="355" t="n"/>
      <c r="H910" s="355" t="n"/>
    </row>
    <row r="911" ht="18" customFormat="1" customHeight="1" s="340">
      <c r="B911" s="354" t="n"/>
      <c r="C911" s="312" t="n"/>
      <c r="D911" s="313" t="n"/>
      <c r="E911" s="355" t="n"/>
      <c r="F911" s="355" t="n"/>
      <c r="H911" s="355" t="n"/>
    </row>
    <row r="912" ht="18" customFormat="1" customHeight="1" s="340">
      <c r="B912" s="354" t="n"/>
      <c r="C912" s="312" t="n"/>
      <c r="D912" s="313" t="n"/>
      <c r="E912" s="355" t="n"/>
      <c r="F912" s="355" t="n"/>
      <c r="H912" s="355" t="n"/>
    </row>
    <row r="913" ht="18" customFormat="1" customHeight="1" s="340">
      <c r="B913" s="354" t="n"/>
      <c r="C913" s="312" t="n"/>
      <c r="D913" s="313" t="n"/>
      <c r="E913" s="355" t="n"/>
      <c r="F913" s="355" t="n"/>
      <c r="H913" s="355" t="n"/>
    </row>
    <row r="914" ht="18" customFormat="1" customHeight="1" s="340">
      <c r="B914" s="354" t="n"/>
      <c r="C914" s="312" t="n"/>
      <c r="D914" s="313" t="n"/>
      <c r="E914" s="355" t="n"/>
      <c r="F914" s="355" t="n"/>
      <c r="H914" s="355" t="n"/>
    </row>
    <row r="915" ht="18" customFormat="1" customHeight="1" s="340">
      <c r="B915" s="354" t="n"/>
      <c r="C915" s="312" t="n"/>
      <c r="D915" s="313" t="n"/>
      <c r="E915" s="355" t="n"/>
      <c r="F915" s="355" t="n"/>
      <c r="H915" s="355" t="n"/>
    </row>
    <row r="916" ht="18" customFormat="1" customHeight="1" s="340">
      <c r="B916" s="354" t="n"/>
      <c r="C916" s="312" t="n"/>
      <c r="D916" s="313" t="n"/>
      <c r="E916" s="355" t="n"/>
      <c r="F916" s="355" t="n"/>
      <c r="H916" s="355" t="n"/>
    </row>
    <row r="917" ht="18" customFormat="1" customHeight="1" s="340">
      <c r="B917" s="354" t="n"/>
      <c r="C917" s="312" t="n"/>
      <c r="D917" s="313" t="n"/>
      <c r="E917" s="355" t="n"/>
      <c r="F917" s="355" t="n"/>
      <c r="H917" s="355" t="n"/>
    </row>
    <row r="918" ht="18" customFormat="1" customHeight="1" s="340">
      <c r="B918" s="354" t="n"/>
      <c r="C918" s="312" t="n"/>
      <c r="D918" s="313" t="n"/>
      <c r="E918" s="355" t="n"/>
      <c r="F918" s="355" t="n"/>
      <c r="H918" s="355" t="n"/>
    </row>
    <row r="919" ht="18" customFormat="1" customHeight="1" s="340">
      <c r="B919" s="354" t="n"/>
      <c r="C919" s="312" t="n"/>
      <c r="D919" s="313" t="n"/>
      <c r="E919" s="355" t="n"/>
      <c r="F919" s="355" t="n"/>
      <c r="H919" s="355" t="n"/>
    </row>
    <row r="920" ht="18" customFormat="1" customHeight="1" s="340">
      <c r="B920" s="354" t="n"/>
      <c r="C920" s="312" t="n"/>
      <c r="D920" s="313" t="n"/>
      <c r="E920" s="355" t="n"/>
      <c r="F920" s="355" t="n"/>
      <c r="H920" s="355" t="n"/>
    </row>
    <row r="921" ht="18" customFormat="1" customHeight="1" s="340">
      <c r="B921" s="354" t="n"/>
      <c r="C921" s="312" t="n"/>
      <c r="D921" s="313" t="n"/>
      <c r="E921" s="355" t="n"/>
      <c r="F921" s="355" t="n"/>
      <c r="H921" s="355" t="n"/>
    </row>
    <row r="922" ht="18" customFormat="1" customHeight="1" s="340">
      <c r="B922" s="354" t="n"/>
      <c r="C922" s="312" t="n"/>
      <c r="D922" s="313" t="n"/>
      <c r="E922" s="355" t="n"/>
      <c r="F922" s="355" t="n"/>
      <c r="H922" s="355" t="n"/>
    </row>
    <row r="923" ht="18" customFormat="1" customHeight="1" s="340">
      <c r="B923" s="354" t="n"/>
      <c r="C923" s="312" t="n"/>
      <c r="D923" s="313" t="n"/>
      <c r="E923" s="355" t="n"/>
      <c r="F923" s="355" t="n"/>
      <c r="H923" s="355" t="n"/>
    </row>
    <row r="924" ht="18" customFormat="1" customHeight="1" s="340">
      <c r="B924" s="354" t="n"/>
      <c r="C924" s="312" t="n"/>
      <c r="D924" s="313" t="n"/>
      <c r="E924" s="355" t="n"/>
      <c r="F924" s="355" t="n"/>
      <c r="H924" s="355" t="n"/>
    </row>
    <row r="925" ht="18" customFormat="1" customHeight="1" s="340">
      <c r="B925" s="354" t="n"/>
      <c r="C925" s="312" t="n"/>
      <c r="D925" s="313" t="n"/>
      <c r="E925" s="355" t="n"/>
      <c r="F925" s="355" t="n"/>
      <c r="H925" s="355" t="n"/>
    </row>
    <row r="926" ht="18" customFormat="1" customHeight="1" s="340">
      <c r="B926" s="354" t="n"/>
      <c r="C926" s="312" t="n"/>
      <c r="D926" s="313" t="n"/>
      <c r="E926" s="355" t="n"/>
      <c r="F926" s="355" t="n"/>
      <c r="H926" s="355" t="n"/>
    </row>
    <row r="927" ht="18" customFormat="1" customHeight="1" s="340">
      <c r="B927" s="354" t="n"/>
      <c r="C927" s="312" t="n"/>
      <c r="D927" s="313" t="n"/>
      <c r="E927" s="355" t="n"/>
      <c r="F927" s="355" t="n"/>
      <c r="H927" s="355" t="n"/>
    </row>
    <row r="928" ht="18" customFormat="1" customHeight="1" s="340">
      <c r="B928" s="354" t="n"/>
      <c r="C928" s="312" t="n"/>
      <c r="D928" s="313" t="n"/>
      <c r="E928" s="355" t="n"/>
      <c r="F928" s="355" t="n"/>
      <c r="H928" s="355" t="n"/>
    </row>
    <row r="929" ht="18" customFormat="1" customHeight="1" s="340">
      <c r="B929" s="354" t="n"/>
      <c r="C929" s="312" t="n"/>
      <c r="D929" s="313" t="n"/>
      <c r="E929" s="355" t="n"/>
      <c r="F929" s="355" t="n"/>
      <c r="H929" s="355" t="n"/>
    </row>
    <row r="930" ht="18" customFormat="1" customHeight="1" s="340">
      <c r="B930" s="354" t="n"/>
      <c r="C930" s="312" t="n"/>
      <c r="D930" s="313" t="n"/>
      <c r="E930" s="355" t="n"/>
      <c r="F930" s="355" t="n"/>
      <c r="H930" s="355" t="n"/>
    </row>
    <row r="931" ht="18" customFormat="1" customHeight="1" s="340">
      <c r="B931" s="354" t="n"/>
      <c r="C931" s="312" t="n"/>
      <c r="D931" s="313" t="n"/>
      <c r="E931" s="355" t="n"/>
      <c r="F931" s="355" t="n"/>
      <c r="H931" s="355" t="n"/>
    </row>
    <row r="932" ht="18" customFormat="1" customHeight="1" s="340">
      <c r="B932" s="354" t="n"/>
      <c r="C932" s="312" t="n"/>
      <c r="D932" s="313" t="n"/>
      <c r="E932" s="355" t="n"/>
      <c r="F932" s="355" t="n"/>
      <c r="H932" s="355" t="n"/>
    </row>
    <row r="933" ht="18" customFormat="1" customHeight="1" s="340">
      <c r="B933" s="354" t="n"/>
      <c r="C933" s="312" t="n"/>
      <c r="D933" s="313" t="n"/>
      <c r="E933" s="355" t="n"/>
      <c r="F933" s="355" t="n"/>
      <c r="H933" s="355" t="n"/>
    </row>
    <row r="934" ht="18" customFormat="1" customHeight="1" s="340">
      <c r="B934" s="354" t="n"/>
      <c r="C934" s="312" t="n"/>
      <c r="D934" s="313" t="n"/>
      <c r="E934" s="355" t="n"/>
      <c r="F934" s="355" t="n"/>
      <c r="H934" s="355" t="n"/>
    </row>
    <row r="935" ht="18" customFormat="1" customHeight="1" s="340">
      <c r="B935" s="354" t="n"/>
      <c r="C935" s="312" t="n"/>
      <c r="D935" s="313" t="n"/>
      <c r="E935" s="355" t="n"/>
      <c r="F935" s="355" t="n"/>
      <c r="H935" s="355" t="n"/>
    </row>
    <row r="936" ht="18" customFormat="1" customHeight="1" s="340">
      <c r="B936" s="354" t="n"/>
      <c r="C936" s="312" t="n"/>
      <c r="D936" s="313" t="n"/>
      <c r="E936" s="355" t="n"/>
      <c r="F936" s="355" t="n"/>
      <c r="H936" s="355" t="n"/>
    </row>
    <row r="937" ht="18" customFormat="1" customHeight="1" s="340">
      <c r="B937" s="354" t="n"/>
      <c r="C937" s="312" t="n"/>
      <c r="D937" s="313" t="n"/>
      <c r="E937" s="355" t="n"/>
      <c r="F937" s="355" t="n"/>
      <c r="H937" s="355" t="n"/>
    </row>
    <row r="938" ht="18" customFormat="1" customHeight="1" s="340">
      <c r="B938" s="354" t="n"/>
      <c r="C938" s="312" t="n"/>
      <c r="D938" s="313" t="n"/>
      <c r="E938" s="355" t="n"/>
      <c r="F938" s="355" t="n"/>
      <c r="H938" s="355" t="n"/>
    </row>
    <row r="939" ht="18" customFormat="1" customHeight="1" s="340">
      <c r="B939" s="354" t="n"/>
      <c r="C939" s="312" t="n"/>
      <c r="D939" s="313" t="n"/>
      <c r="E939" s="355" t="n"/>
      <c r="F939" s="355" t="n"/>
      <c r="H939" s="355" t="n"/>
    </row>
    <row r="940" ht="18" customFormat="1" customHeight="1" s="340">
      <c r="B940" s="354" t="n"/>
      <c r="C940" s="312" t="n"/>
      <c r="D940" s="313" t="n"/>
      <c r="E940" s="355" t="n"/>
      <c r="F940" s="355" t="n"/>
      <c r="H940" s="355" t="n"/>
    </row>
    <row r="941" ht="18" customFormat="1" customHeight="1" s="340">
      <c r="B941" s="354" t="n"/>
      <c r="C941" s="312" t="n"/>
      <c r="D941" s="313" t="n"/>
      <c r="E941" s="355" t="n"/>
      <c r="F941" s="355" t="n"/>
      <c r="H941" s="355" t="n"/>
    </row>
    <row r="942" ht="18" customFormat="1" customHeight="1" s="340">
      <c r="B942" s="354" t="n"/>
      <c r="C942" s="312" t="n"/>
      <c r="D942" s="313" t="n"/>
      <c r="E942" s="355" t="n"/>
      <c r="F942" s="355" t="n"/>
      <c r="H942" s="355" t="n"/>
    </row>
    <row r="943" ht="18" customFormat="1" customHeight="1" s="340">
      <c r="B943" s="354" t="n"/>
      <c r="C943" s="312" t="n"/>
      <c r="D943" s="313" t="n"/>
      <c r="E943" s="355" t="n"/>
      <c r="F943" s="355" t="n"/>
      <c r="H943" s="355" t="n"/>
    </row>
    <row r="944" ht="18" customFormat="1" customHeight="1" s="340">
      <c r="B944" s="354" t="n"/>
      <c r="C944" s="312" t="n"/>
      <c r="D944" s="313" t="n"/>
      <c r="E944" s="355" t="n"/>
      <c r="F944" s="355" t="n"/>
      <c r="H944" s="355" t="n"/>
    </row>
    <row r="945" ht="18" customFormat="1" customHeight="1" s="340">
      <c r="B945" s="354" t="n"/>
      <c r="C945" s="312" t="n"/>
      <c r="D945" s="313" t="n"/>
      <c r="E945" s="355" t="n"/>
      <c r="F945" s="355" t="n"/>
      <c r="H945" s="355" t="n"/>
    </row>
    <row r="946" ht="18" customFormat="1" customHeight="1" s="340">
      <c r="B946" s="354" t="n"/>
      <c r="C946" s="312" t="n"/>
      <c r="D946" s="313" t="n"/>
      <c r="E946" s="355" t="n"/>
      <c r="F946" s="355" t="n"/>
      <c r="H946" s="355" t="n"/>
    </row>
    <row r="947" ht="18" customFormat="1" customHeight="1" s="340">
      <c r="B947" s="354" t="n"/>
      <c r="C947" s="312" t="n"/>
      <c r="D947" s="313" t="n"/>
      <c r="E947" s="355" t="n"/>
      <c r="F947" s="355" t="n"/>
      <c r="H947" s="355" t="n"/>
    </row>
    <row r="948" ht="18" customFormat="1" customHeight="1" s="340">
      <c r="B948" s="354" t="n"/>
      <c r="C948" s="312" t="n"/>
      <c r="D948" s="313" t="n"/>
      <c r="E948" s="355" t="n"/>
      <c r="F948" s="355" t="n"/>
      <c r="H948" s="355" t="n"/>
    </row>
    <row r="949" ht="18" customFormat="1" customHeight="1" s="340">
      <c r="B949" s="354" t="n"/>
      <c r="C949" s="312" t="n"/>
      <c r="D949" s="313" t="n"/>
      <c r="E949" s="355" t="n"/>
      <c r="F949" s="355" t="n"/>
      <c r="H949" s="355" t="n"/>
    </row>
    <row r="950" ht="18" customFormat="1" customHeight="1" s="340">
      <c r="B950" s="354" t="n"/>
      <c r="C950" s="312" t="n"/>
      <c r="D950" s="313" t="n"/>
      <c r="E950" s="355" t="n"/>
      <c r="F950" s="355" t="n"/>
      <c r="H950" s="355" t="n"/>
    </row>
    <row r="951" ht="18" customFormat="1" customHeight="1" s="340">
      <c r="B951" s="354" t="n"/>
      <c r="C951" s="312" t="n"/>
      <c r="D951" s="313" t="n"/>
      <c r="E951" s="355" t="n"/>
      <c r="F951" s="355" t="n"/>
      <c r="H951" s="355" t="n"/>
    </row>
    <row r="952" ht="18" customFormat="1" customHeight="1" s="340">
      <c r="B952" s="354" t="n"/>
      <c r="C952" s="312" t="n"/>
      <c r="D952" s="313" t="n"/>
      <c r="E952" s="355" t="n"/>
      <c r="F952" s="355" t="n"/>
      <c r="H952" s="355" t="n"/>
    </row>
    <row r="953" ht="18" customFormat="1" customHeight="1" s="340">
      <c r="B953" s="354" t="n"/>
      <c r="C953" s="312" t="n"/>
      <c r="D953" s="313" t="n"/>
      <c r="E953" s="355" t="n"/>
      <c r="F953" s="355" t="n"/>
      <c r="H953" s="355" t="n"/>
    </row>
    <row r="954" ht="18" customFormat="1" customHeight="1" s="340">
      <c r="B954" s="354" t="n"/>
      <c r="C954" s="312" t="n"/>
      <c r="D954" s="313" t="n"/>
      <c r="E954" s="355" t="n"/>
      <c r="F954" s="355" t="n"/>
      <c r="H954" s="355" t="n"/>
    </row>
    <row r="955" ht="18" customFormat="1" customHeight="1" s="340">
      <c r="B955" s="354" t="n"/>
      <c r="C955" s="312" t="n"/>
      <c r="D955" s="313" t="n"/>
      <c r="E955" s="355" t="n"/>
      <c r="F955" s="355" t="n"/>
      <c r="H955" s="355" t="n"/>
    </row>
    <row r="956" ht="18" customFormat="1" customHeight="1" s="340">
      <c r="B956" s="354" t="n"/>
      <c r="C956" s="312" t="n"/>
      <c r="D956" s="313" t="n"/>
      <c r="E956" s="355" t="n"/>
      <c r="F956" s="355" t="n"/>
      <c r="H956" s="355" t="n"/>
    </row>
    <row r="957" ht="18" customFormat="1" customHeight="1" s="340">
      <c r="B957" s="354" t="n"/>
      <c r="C957" s="312" t="n"/>
      <c r="D957" s="313" t="n"/>
      <c r="E957" s="355" t="n"/>
      <c r="F957" s="355" t="n"/>
      <c r="H957" s="355" t="n"/>
    </row>
    <row r="958" ht="18" customFormat="1" customHeight="1" s="340">
      <c r="B958" s="354" t="n"/>
      <c r="C958" s="312" t="n"/>
      <c r="D958" s="313" t="n"/>
      <c r="E958" s="355" t="n"/>
      <c r="F958" s="355" t="n"/>
      <c r="H958" s="355" t="n"/>
    </row>
    <row r="959" ht="18" customFormat="1" customHeight="1" s="340">
      <c r="B959" s="354" t="n"/>
      <c r="C959" s="312" t="n"/>
      <c r="D959" s="313" t="n"/>
      <c r="E959" s="355" t="n"/>
      <c r="F959" s="355" t="n"/>
      <c r="H959" s="355" t="n"/>
    </row>
    <row r="960" ht="18" customFormat="1" customHeight="1" s="340">
      <c r="B960" s="354" t="n"/>
      <c r="C960" s="312" t="n"/>
      <c r="D960" s="313" t="n"/>
      <c r="E960" s="355" t="n"/>
      <c r="F960" s="355" t="n"/>
      <c r="H960" s="355" t="n"/>
    </row>
    <row r="961" ht="18" customFormat="1" customHeight="1" s="340">
      <c r="B961" s="354" t="n"/>
      <c r="C961" s="312" t="n"/>
      <c r="D961" s="313" t="n"/>
      <c r="E961" s="355" t="n"/>
      <c r="F961" s="355" t="n"/>
      <c r="H961" s="355" t="n"/>
    </row>
    <row r="962" ht="18" customFormat="1" customHeight="1" s="340">
      <c r="B962" s="354" t="n"/>
      <c r="C962" s="312" t="n"/>
      <c r="D962" s="313" t="n"/>
      <c r="E962" s="355" t="n"/>
      <c r="F962" s="355" t="n"/>
      <c r="H962" s="355" t="n"/>
    </row>
    <row r="963" ht="18" customFormat="1" customHeight="1" s="340">
      <c r="B963" s="354" t="n"/>
      <c r="C963" s="312" t="n"/>
      <c r="D963" s="313" t="n"/>
      <c r="E963" s="355" t="n"/>
      <c r="F963" s="355" t="n"/>
      <c r="H963" s="355" t="n"/>
    </row>
    <row r="964" ht="18" customFormat="1" customHeight="1" s="340">
      <c r="B964" s="354" t="n"/>
      <c r="C964" s="312" t="n"/>
      <c r="D964" s="313" t="n"/>
      <c r="E964" s="355" t="n"/>
      <c r="F964" s="355" t="n"/>
      <c r="H964" s="355" t="n"/>
    </row>
    <row r="965" ht="18" customFormat="1" customHeight="1" s="340">
      <c r="B965" s="354" t="n"/>
      <c r="C965" s="312" t="n"/>
      <c r="D965" s="313" t="n"/>
      <c r="E965" s="355" t="n"/>
      <c r="F965" s="355" t="n"/>
      <c r="H965" s="355" t="n"/>
    </row>
    <row r="966" ht="18" customFormat="1" customHeight="1" s="340">
      <c r="B966" s="354" t="n"/>
      <c r="C966" s="312" t="n"/>
      <c r="D966" s="313" t="n"/>
      <c r="E966" s="355" t="n"/>
      <c r="F966" s="355" t="n"/>
      <c r="H966" s="355" t="n"/>
    </row>
    <row r="967" ht="18" customFormat="1" customHeight="1" s="340">
      <c r="B967" s="354" t="n"/>
      <c r="C967" s="312" t="n"/>
      <c r="D967" s="313" t="n"/>
      <c r="E967" s="355" t="n"/>
      <c r="F967" s="355" t="n"/>
      <c r="H967" s="355" t="n"/>
    </row>
    <row r="968" ht="18" customFormat="1" customHeight="1" s="340">
      <c r="B968" s="354" t="n"/>
      <c r="C968" s="312" t="n"/>
      <c r="D968" s="313" t="n"/>
      <c r="E968" s="355" t="n"/>
      <c r="F968" s="355" t="n"/>
      <c r="H968" s="355" t="n"/>
    </row>
    <row r="969" ht="18" customFormat="1" customHeight="1" s="340">
      <c r="B969" s="354" t="n"/>
      <c r="C969" s="312" t="n"/>
      <c r="D969" s="313" t="n"/>
      <c r="E969" s="355" t="n"/>
      <c r="F969" s="355" t="n"/>
      <c r="H969" s="355" t="n"/>
    </row>
    <row r="970" ht="18" customFormat="1" customHeight="1" s="340">
      <c r="B970" s="354" t="n"/>
      <c r="C970" s="312" t="n"/>
      <c r="D970" s="313" t="n"/>
      <c r="E970" s="355" t="n"/>
      <c r="F970" s="355" t="n"/>
      <c r="H970" s="355" t="n"/>
    </row>
    <row r="971" ht="18" customFormat="1" customHeight="1" s="340">
      <c r="B971" s="354" t="n"/>
      <c r="C971" s="312" t="n"/>
      <c r="D971" s="313" t="n"/>
      <c r="E971" s="355" t="n"/>
      <c r="F971" s="355" t="n"/>
      <c r="H971" s="355" t="n"/>
    </row>
    <row r="972" ht="18" customFormat="1" customHeight="1" s="340">
      <c r="B972" s="354" t="n"/>
      <c r="C972" s="312" t="n"/>
      <c r="D972" s="313" t="n"/>
      <c r="E972" s="355" t="n"/>
      <c r="F972" s="355" t="n"/>
      <c r="H972" s="355" t="n"/>
    </row>
    <row r="973" ht="18" customFormat="1" customHeight="1" s="340">
      <c r="B973" s="354" t="n"/>
      <c r="C973" s="312" t="n"/>
      <c r="D973" s="313" t="n"/>
      <c r="E973" s="355" t="n"/>
      <c r="F973" s="355" t="n"/>
      <c r="H973" s="355" t="n"/>
    </row>
    <row r="974" ht="18" customFormat="1" customHeight="1" s="340">
      <c r="B974" s="354" t="n"/>
      <c r="C974" s="312" t="n"/>
      <c r="D974" s="313" t="n"/>
      <c r="E974" s="355" t="n"/>
      <c r="F974" s="355" t="n"/>
      <c r="H974" s="355" t="n"/>
    </row>
    <row r="975" ht="18" customFormat="1" customHeight="1" s="340">
      <c r="B975" s="354" t="n"/>
      <c r="C975" s="312" t="n"/>
      <c r="D975" s="313" t="n"/>
      <c r="E975" s="355" t="n"/>
      <c r="F975" s="355" t="n"/>
      <c r="H975" s="355" t="n"/>
    </row>
    <row r="976" ht="18" customFormat="1" customHeight="1" s="340">
      <c r="B976" s="354" t="n"/>
      <c r="C976" s="312" t="n"/>
      <c r="D976" s="313" t="n"/>
      <c r="E976" s="355" t="n"/>
      <c r="F976" s="355" t="n"/>
      <c r="H976" s="355" t="n"/>
    </row>
    <row r="977" ht="18" customFormat="1" customHeight="1" s="340">
      <c r="B977" s="354" t="n"/>
      <c r="C977" s="312" t="n"/>
      <c r="D977" s="313" t="n"/>
      <c r="E977" s="355" t="n"/>
      <c r="F977" s="355" t="n"/>
      <c r="H977" s="355" t="n"/>
    </row>
    <row r="978" ht="18" customFormat="1" customHeight="1" s="340">
      <c r="B978" s="354" t="n"/>
      <c r="C978" s="312" t="n"/>
      <c r="D978" s="313" t="n"/>
      <c r="E978" s="355" t="n"/>
      <c r="F978" s="355" t="n"/>
      <c r="H978" s="355" t="n"/>
    </row>
    <row r="979" ht="18" customFormat="1" customHeight="1" s="340">
      <c r="B979" s="354" t="n"/>
      <c r="C979" s="312" t="n"/>
      <c r="D979" s="313" t="n"/>
      <c r="E979" s="355" t="n"/>
      <c r="F979" s="355" t="n"/>
      <c r="H979" s="355" t="n"/>
    </row>
    <row r="980" ht="18" customFormat="1" customHeight="1" s="340">
      <c r="B980" s="354" t="n"/>
      <c r="C980" s="312" t="n"/>
      <c r="D980" s="313" t="n"/>
      <c r="E980" s="355" t="n"/>
      <c r="F980" s="355" t="n"/>
      <c r="H980" s="355" t="n"/>
    </row>
    <row r="981" ht="18" customFormat="1" customHeight="1" s="340">
      <c r="B981" s="354" t="n"/>
      <c r="C981" s="312" t="n"/>
      <c r="D981" s="313" t="n"/>
      <c r="E981" s="355" t="n"/>
      <c r="F981" s="355" t="n"/>
      <c r="H981" s="355" t="n"/>
    </row>
    <row r="982" ht="18" customFormat="1" customHeight="1" s="340">
      <c r="B982" s="354" t="n"/>
      <c r="C982" s="312" t="n"/>
      <c r="D982" s="313" t="n"/>
      <c r="E982" s="355" t="n"/>
      <c r="F982" s="355" t="n"/>
      <c r="H982" s="355" t="n"/>
    </row>
    <row r="983" ht="18" customFormat="1" customHeight="1" s="340">
      <c r="B983" s="354" t="n"/>
      <c r="C983" s="312" t="n"/>
      <c r="D983" s="313" t="n"/>
      <c r="E983" s="355" t="n"/>
      <c r="F983" s="355" t="n"/>
      <c r="H983" s="355" t="n"/>
    </row>
    <row r="984" ht="18" customFormat="1" customHeight="1" s="340">
      <c r="B984" s="354" t="n"/>
      <c r="C984" s="312" t="n"/>
      <c r="D984" s="313" t="n"/>
      <c r="E984" s="355" t="n"/>
      <c r="F984" s="355" t="n"/>
      <c r="H984" s="355" t="n"/>
    </row>
    <row r="985" ht="18" customFormat="1" customHeight="1" s="340">
      <c r="B985" s="354" t="n"/>
      <c r="C985" s="312" t="n"/>
      <c r="D985" s="313" t="n"/>
      <c r="E985" s="355" t="n"/>
      <c r="F985" s="355" t="n"/>
      <c r="H985" s="355" t="n"/>
    </row>
    <row r="986" ht="18" customFormat="1" customHeight="1" s="340">
      <c r="B986" s="354" t="n"/>
      <c r="C986" s="312" t="n"/>
      <c r="D986" s="313" t="n"/>
      <c r="E986" s="355" t="n"/>
      <c r="F986" s="355" t="n"/>
      <c r="H986" s="355" t="n"/>
    </row>
    <row r="987" ht="18" customFormat="1" customHeight="1" s="340">
      <c r="B987" s="354" t="n"/>
      <c r="C987" s="312" t="n"/>
      <c r="D987" s="313" t="n"/>
      <c r="E987" s="355" t="n"/>
      <c r="F987" s="355" t="n"/>
      <c r="H987" s="355" t="n"/>
    </row>
    <row r="988" ht="18" customFormat="1" customHeight="1" s="340">
      <c r="B988" s="354" t="n"/>
      <c r="C988" s="312" t="n"/>
      <c r="D988" s="313" t="n"/>
      <c r="E988" s="355" t="n"/>
      <c r="F988" s="355" t="n"/>
      <c r="H988" s="355" t="n"/>
    </row>
    <row r="989" ht="18" customFormat="1" customHeight="1" s="340">
      <c r="B989" s="354" t="n"/>
      <c r="C989" s="312" t="n"/>
      <c r="D989" s="313" t="n"/>
      <c r="E989" s="355" t="n"/>
      <c r="F989" s="355" t="n"/>
      <c r="H989" s="355" t="n"/>
    </row>
    <row r="990" ht="18" customFormat="1" customHeight="1" s="340">
      <c r="B990" s="354" t="n"/>
      <c r="C990" s="312" t="n"/>
      <c r="D990" s="313" t="n"/>
      <c r="E990" s="355" t="n"/>
      <c r="F990" s="355" t="n"/>
      <c r="H990" s="355" t="n"/>
    </row>
    <row r="991" ht="18" customFormat="1" customHeight="1" s="340">
      <c r="B991" s="354" t="n"/>
      <c r="C991" s="312" t="n"/>
      <c r="D991" s="313" t="n"/>
      <c r="E991" s="355" t="n"/>
      <c r="F991" s="355" t="n"/>
      <c r="H991" s="355" t="n"/>
    </row>
    <row r="992" ht="18" customFormat="1" customHeight="1" s="340">
      <c r="B992" s="354" t="n"/>
      <c r="C992" s="312" t="n"/>
      <c r="D992" s="313" t="n"/>
      <c r="E992" s="355" t="n"/>
      <c r="F992" s="355" t="n"/>
      <c r="H992" s="355" t="n"/>
    </row>
    <row r="993" ht="18" customFormat="1" customHeight="1" s="340">
      <c r="B993" s="354" t="n"/>
      <c r="C993" s="312" t="n"/>
      <c r="D993" s="313" t="n"/>
      <c r="E993" s="355" t="n"/>
      <c r="F993" s="355" t="n"/>
      <c r="H993" s="355" t="n"/>
    </row>
    <row r="994" ht="18" customFormat="1" customHeight="1" s="340">
      <c r="B994" s="354" t="n"/>
      <c r="C994" s="312" t="n"/>
      <c r="D994" s="313" t="n"/>
      <c r="E994" s="355" t="n"/>
      <c r="F994" s="355" t="n"/>
      <c r="H994" s="355" t="n"/>
    </row>
    <row r="995" ht="18" customFormat="1" customHeight="1" s="340">
      <c r="B995" s="354" t="n"/>
      <c r="C995" s="312" t="n"/>
      <c r="D995" s="313" t="n"/>
      <c r="E995" s="355" t="n"/>
      <c r="F995" s="355" t="n"/>
      <c r="H995" s="355" t="n"/>
    </row>
    <row r="996" ht="18" customFormat="1" customHeight="1" s="340">
      <c r="B996" s="354" t="n"/>
      <c r="C996" s="312" t="n"/>
      <c r="D996" s="313" t="n"/>
      <c r="E996" s="355" t="n"/>
      <c r="F996" s="355" t="n"/>
      <c r="H996" s="355" t="n"/>
    </row>
    <row r="997" ht="18" customFormat="1" customHeight="1" s="340">
      <c r="B997" s="354" t="n"/>
      <c r="C997" s="312" t="n"/>
      <c r="D997" s="313" t="n"/>
      <c r="E997" s="355" t="n"/>
      <c r="F997" s="355" t="n"/>
      <c r="H997" s="355" t="n"/>
    </row>
    <row r="998" ht="18" customFormat="1" customHeight="1" s="340">
      <c r="B998" s="354" t="n"/>
      <c r="C998" s="312" t="n"/>
      <c r="D998" s="313" t="n"/>
      <c r="E998" s="355" t="n"/>
      <c r="F998" s="355" t="n"/>
      <c r="H998" s="355" t="n"/>
    </row>
    <row r="999" ht="18" customFormat="1" customHeight="1" s="340">
      <c r="B999" s="354" t="n"/>
      <c r="C999" s="312" t="n"/>
      <c r="D999" s="313" t="n"/>
      <c r="E999" s="355" t="n"/>
      <c r="F999" s="355" t="n"/>
      <c r="H999" s="355" t="n"/>
    </row>
    <row r="1000" ht="18" customFormat="1" customHeight="1" s="340">
      <c r="B1000" s="354" t="n"/>
      <c r="C1000" s="312" t="n"/>
      <c r="D1000" s="313" t="n"/>
      <c r="E1000" s="355" t="n"/>
      <c r="F1000" s="355" t="n"/>
      <c r="H1000" s="355" t="n"/>
    </row>
    <row r="1001" ht="18" customFormat="1" customHeight="1" s="340">
      <c r="B1001" s="354" t="n"/>
      <c r="C1001" s="312" t="n"/>
      <c r="D1001" s="313" t="n"/>
      <c r="E1001" s="355" t="n"/>
      <c r="F1001" s="355" t="n"/>
      <c r="H1001" s="355" t="n"/>
    </row>
    <row r="1002" ht="18" customFormat="1" customHeight="1" s="340">
      <c r="B1002" s="354" t="n"/>
      <c r="C1002" s="312" t="n"/>
      <c r="D1002" s="313" t="n"/>
      <c r="E1002" s="355" t="n"/>
      <c r="F1002" s="355" t="n"/>
      <c r="H1002" s="355" t="n"/>
    </row>
    <row r="1003" ht="18" customFormat="1" customHeight="1" s="340">
      <c r="B1003" s="354" t="n"/>
      <c r="C1003" s="312" t="n"/>
      <c r="D1003" s="313" t="n"/>
      <c r="E1003" s="355" t="n"/>
      <c r="F1003" s="355" t="n"/>
      <c r="H1003" s="355" t="n"/>
    </row>
    <row r="1004" ht="18" customFormat="1" customHeight="1" s="340">
      <c r="B1004" s="354" t="n"/>
      <c r="C1004" s="312" t="n"/>
      <c r="D1004" s="313" t="n"/>
      <c r="E1004" s="355" t="n"/>
      <c r="F1004" s="355" t="n"/>
      <c r="H1004" s="355" t="n"/>
    </row>
    <row r="1005" ht="18" customFormat="1" customHeight="1" s="340">
      <c r="B1005" s="354" t="n"/>
      <c r="C1005" s="312" t="n"/>
      <c r="D1005" s="313" t="n"/>
      <c r="E1005" s="355" t="n"/>
      <c r="F1005" s="355" t="n"/>
      <c r="H1005" s="355" t="n"/>
    </row>
    <row r="1006" ht="18" customFormat="1" customHeight="1" s="340">
      <c r="B1006" s="354" t="n"/>
      <c r="C1006" s="312" t="n"/>
      <c r="D1006" s="313" t="n"/>
      <c r="E1006" s="355" t="n"/>
      <c r="F1006" s="355" t="n"/>
      <c r="H1006" s="355" t="n"/>
    </row>
    <row r="1007" ht="18" customFormat="1" customHeight="1" s="340">
      <c r="B1007" s="354" t="n"/>
      <c r="C1007" s="312" t="n"/>
      <c r="D1007" s="313" t="n"/>
      <c r="E1007" s="355" t="n"/>
      <c r="F1007" s="355" t="n"/>
      <c r="H1007" s="355" t="n"/>
    </row>
    <row r="1008" ht="18" customFormat="1" customHeight="1" s="340">
      <c r="B1008" s="354" t="n"/>
      <c r="C1008" s="312" t="n"/>
      <c r="D1008" s="313" t="n"/>
      <c r="E1008" s="355" t="n"/>
      <c r="F1008" s="355" t="n"/>
      <c r="H1008" s="355" t="n"/>
    </row>
    <row r="1009" ht="18" customFormat="1" customHeight="1" s="340">
      <c r="B1009" s="354" t="n"/>
      <c r="C1009" s="312" t="n"/>
      <c r="D1009" s="313" t="n"/>
      <c r="E1009" s="355" t="n"/>
      <c r="F1009" s="355" t="n"/>
      <c r="H1009" s="355" t="n"/>
    </row>
    <row r="1010" ht="18" customFormat="1" customHeight="1" s="340">
      <c r="B1010" s="354" t="n"/>
      <c r="C1010" s="312" t="n"/>
      <c r="D1010" s="313" t="n"/>
      <c r="E1010" s="355" t="n"/>
      <c r="F1010" s="355" t="n"/>
      <c r="H1010" s="355" t="n"/>
    </row>
    <row r="1011" ht="18" customFormat="1" customHeight="1" s="340">
      <c r="B1011" s="354" t="n"/>
      <c r="C1011" s="312" t="n"/>
      <c r="D1011" s="313" t="n"/>
      <c r="E1011" s="355" t="n"/>
      <c r="F1011" s="355" t="n"/>
      <c r="H1011" s="355" t="n"/>
    </row>
    <row r="1012" ht="18" customFormat="1" customHeight="1" s="340">
      <c r="B1012" s="354" t="n"/>
      <c r="C1012" s="312" t="n"/>
      <c r="D1012" s="313" t="n"/>
      <c r="E1012" s="355" t="n"/>
      <c r="F1012" s="355" t="n"/>
      <c r="H1012" s="355" t="n"/>
    </row>
    <row r="1013" ht="18" customFormat="1" customHeight="1" s="340">
      <c r="B1013" s="354" t="n"/>
      <c r="C1013" s="312" t="n"/>
      <c r="D1013" s="313" t="n"/>
      <c r="E1013" s="355" t="n"/>
      <c r="F1013" s="355" t="n"/>
      <c r="H1013" s="355" t="n"/>
    </row>
    <row r="1014" ht="18" customFormat="1" customHeight="1" s="340">
      <c r="B1014" s="354" t="n"/>
      <c r="C1014" s="312" t="n"/>
      <c r="D1014" s="313" t="n"/>
      <c r="E1014" s="355" t="n"/>
      <c r="F1014" s="355" t="n"/>
      <c r="H1014" s="355" t="n"/>
    </row>
    <row r="1015" ht="18" customFormat="1" customHeight="1" s="340">
      <c r="B1015" s="354" t="n"/>
      <c r="C1015" s="312" t="n"/>
      <c r="D1015" s="313" t="n"/>
      <c r="E1015" s="355" t="n"/>
      <c r="F1015" s="355" t="n"/>
      <c r="H1015" s="355" t="n"/>
    </row>
    <row r="1016" ht="18" customFormat="1" customHeight="1" s="340">
      <c r="B1016" s="354" t="n"/>
      <c r="C1016" s="312" t="n"/>
      <c r="D1016" s="313" t="n"/>
      <c r="E1016" s="355" t="n"/>
      <c r="F1016" s="355" t="n"/>
      <c r="H1016" s="355" t="n"/>
    </row>
    <row r="1017" ht="18" customFormat="1" customHeight="1" s="340">
      <c r="B1017" s="354" t="n"/>
      <c r="C1017" s="312" t="n"/>
      <c r="D1017" s="313" t="n"/>
      <c r="E1017" s="355" t="n"/>
      <c r="F1017" s="355" t="n"/>
      <c r="H1017" s="355" t="n"/>
    </row>
    <row r="1018" ht="18" customFormat="1" customHeight="1" s="340">
      <c r="B1018" s="354" t="n"/>
      <c r="C1018" s="312" t="n"/>
      <c r="D1018" s="313" t="n"/>
      <c r="E1018" s="355" t="n"/>
      <c r="F1018" s="355" t="n"/>
      <c r="H1018" s="355" t="n"/>
    </row>
    <row r="1019" ht="18" customFormat="1" customHeight="1" s="340">
      <c r="B1019" s="354" t="n"/>
      <c r="C1019" s="312" t="n"/>
      <c r="D1019" s="313" t="n"/>
      <c r="E1019" s="355" t="n"/>
      <c r="F1019" s="355" t="n"/>
      <c r="H1019" s="355" t="n"/>
    </row>
    <row r="1020" ht="18" customFormat="1" customHeight="1" s="340">
      <c r="B1020" s="354" t="n"/>
      <c r="C1020" s="312" t="n"/>
      <c r="D1020" s="313" t="n"/>
      <c r="E1020" s="355" t="n"/>
      <c r="F1020" s="355" t="n"/>
      <c r="H1020" s="355" t="n"/>
    </row>
    <row r="1021" ht="18" customFormat="1" customHeight="1" s="340">
      <c r="B1021" s="354" t="n"/>
      <c r="C1021" s="312" t="n"/>
      <c r="D1021" s="313" t="n"/>
      <c r="E1021" s="355" t="n"/>
      <c r="F1021" s="355" t="n"/>
      <c r="H1021" s="355" t="n"/>
    </row>
    <row r="1022" ht="18" customFormat="1" customHeight="1" s="340">
      <c r="B1022" s="354" t="n"/>
      <c r="C1022" s="312" t="n"/>
      <c r="D1022" s="313" t="n"/>
      <c r="E1022" s="355" t="n"/>
      <c r="F1022" s="355" t="n"/>
      <c r="H1022" s="355" t="n"/>
    </row>
    <row r="1023" ht="18" customFormat="1" customHeight="1" s="340">
      <c r="B1023" s="354" t="n"/>
      <c r="C1023" s="312" t="n"/>
      <c r="D1023" s="313" t="n"/>
      <c r="E1023" s="355" t="n"/>
      <c r="F1023" s="355" t="n"/>
      <c r="H1023" s="355" t="n"/>
    </row>
    <row r="1024" ht="18" customFormat="1" customHeight="1" s="340">
      <c r="B1024" s="354" t="n"/>
      <c r="C1024" s="312" t="n"/>
      <c r="D1024" s="313" t="n"/>
      <c r="E1024" s="355" t="n"/>
      <c r="F1024" s="355" t="n"/>
      <c r="H1024" s="355" t="n"/>
    </row>
    <row r="1025" ht="18" customFormat="1" customHeight="1" s="340">
      <c r="B1025" s="354" t="n"/>
      <c r="C1025" s="312" t="n"/>
      <c r="D1025" s="313" t="n"/>
      <c r="E1025" s="355" t="n"/>
      <c r="F1025" s="355" t="n"/>
      <c r="H1025" s="355" t="n"/>
    </row>
    <row r="1026" ht="18" customFormat="1" customHeight="1" s="340">
      <c r="B1026" s="354" t="n"/>
      <c r="C1026" s="312" t="n"/>
      <c r="D1026" s="313" t="n"/>
      <c r="E1026" s="355" t="n"/>
      <c r="F1026" s="355" t="n"/>
      <c r="H1026" s="355" t="n"/>
    </row>
    <row r="1027" ht="18" customFormat="1" customHeight="1" s="340">
      <c r="B1027" s="354" t="n"/>
      <c r="C1027" s="312" t="n"/>
      <c r="D1027" s="313" t="n"/>
      <c r="E1027" s="355" t="n"/>
      <c r="F1027" s="355" t="n"/>
      <c r="H1027" s="355" t="n"/>
    </row>
    <row r="1028" ht="18" customFormat="1" customHeight="1" s="340">
      <c r="B1028" s="354" t="n"/>
      <c r="C1028" s="312" t="n"/>
      <c r="D1028" s="313" t="n"/>
      <c r="E1028" s="355" t="n"/>
      <c r="F1028" s="355" t="n"/>
      <c r="H1028" s="355" t="n"/>
    </row>
    <row r="1029" ht="18" customFormat="1" customHeight="1" s="340">
      <c r="B1029" s="354" t="n"/>
      <c r="C1029" s="312" t="n"/>
      <c r="D1029" s="313" t="n"/>
      <c r="E1029" s="355" t="n"/>
      <c r="F1029" s="355" t="n"/>
      <c r="H1029" s="355" t="n"/>
    </row>
    <row r="1030" ht="18" customFormat="1" customHeight="1" s="340">
      <c r="B1030" s="354" t="n"/>
      <c r="C1030" s="312" t="n"/>
      <c r="D1030" s="313" t="n"/>
      <c r="E1030" s="355" t="n"/>
      <c r="F1030" s="355" t="n"/>
      <c r="H1030" s="355" t="n"/>
    </row>
    <row r="1031" ht="18" customFormat="1" customHeight="1" s="340">
      <c r="B1031" s="354" t="n"/>
      <c r="C1031" s="312" t="n"/>
      <c r="D1031" s="313" t="n"/>
      <c r="E1031" s="355" t="n"/>
      <c r="F1031" s="355" t="n"/>
      <c r="H1031" s="355" t="n"/>
    </row>
    <row r="1032" ht="18" customFormat="1" customHeight="1" s="340">
      <c r="B1032" s="354" t="n"/>
      <c r="C1032" s="312" t="n"/>
      <c r="D1032" s="313" t="n"/>
      <c r="E1032" s="355" t="n"/>
      <c r="F1032" s="355" t="n"/>
      <c r="H1032" s="355" t="n"/>
    </row>
    <row r="1033" ht="18" customFormat="1" customHeight="1" s="340">
      <c r="B1033" s="354" t="n"/>
      <c r="C1033" s="312" t="n"/>
      <c r="D1033" s="313" t="n"/>
      <c r="E1033" s="355" t="n"/>
      <c r="F1033" s="355" t="n"/>
      <c r="H1033" s="355" t="n"/>
    </row>
    <row r="1034" ht="18" customFormat="1" customHeight="1" s="340">
      <c r="B1034" s="354" t="n"/>
      <c r="C1034" s="312" t="n"/>
      <c r="D1034" s="313" t="n"/>
      <c r="E1034" s="355" t="n"/>
      <c r="F1034" s="355" t="n"/>
      <c r="H1034" s="355" t="n"/>
    </row>
    <row r="1035" ht="18" customFormat="1" customHeight="1" s="340">
      <c r="B1035" s="354" t="n"/>
      <c r="C1035" s="312" t="n"/>
      <c r="D1035" s="313" t="n"/>
      <c r="E1035" s="355" t="n"/>
      <c r="F1035" s="355" t="n"/>
      <c r="H1035" s="355" t="n"/>
    </row>
    <row r="1036" ht="18" customFormat="1" customHeight="1" s="340">
      <c r="B1036" s="354" t="n"/>
      <c r="C1036" s="312" t="n"/>
      <c r="D1036" s="313" t="n"/>
      <c r="E1036" s="355" t="n"/>
      <c r="F1036" s="355" t="n"/>
      <c r="H1036" s="355" t="n"/>
    </row>
    <row r="1037" ht="18" customFormat="1" customHeight="1" s="340">
      <c r="B1037" s="354" t="n"/>
      <c r="C1037" s="312" t="n"/>
      <c r="D1037" s="313" t="n"/>
      <c r="E1037" s="355" t="n"/>
      <c r="F1037" s="355" t="n"/>
      <c r="H1037" s="355" t="n"/>
    </row>
    <row r="1038" ht="18" customFormat="1" customHeight="1" s="340">
      <c r="B1038" s="354" t="n"/>
      <c r="C1038" s="312" t="n"/>
      <c r="D1038" s="313" t="n"/>
      <c r="E1038" s="355" t="n"/>
      <c r="F1038" s="355" t="n"/>
      <c r="H1038" s="355" t="n"/>
    </row>
    <row r="1039" ht="18" customFormat="1" customHeight="1" s="340">
      <c r="B1039" s="354" t="n"/>
      <c r="C1039" s="312" t="n"/>
      <c r="D1039" s="313" t="n"/>
      <c r="E1039" s="355" t="n"/>
      <c r="F1039" s="355" t="n"/>
      <c r="H1039" s="355" t="n"/>
    </row>
    <row r="1040" ht="18" customFormat="1" customHeight="1" s="340">
      <c r="B1040" s="354" t="n"/>
      <c r="C1040" s="312" t="n"/>
      <c r="D1040" s="313" t="n"/>
      <c r="E1040" s="355" t="n"/>
      <c r="F1040" s="355" t="n"/>
      <c r="H1040" s="355" t="n"/>
    </row>
    <row r="1041" ht="18" customFormat="1" customHeight="1" s="340">
      <c r="B1041" s="354" t="n"/>
      <c r="C1041" s="312" t="n"/>
      <c r="D1041" s="313" t="n"/>
      <c r="E1041" s="355" t="n"/>
      <c r="F1041" s="355" t="n"/>
      <c r="H1041" s="355" t="n"/>
    </row>
    <row r="1042" ht="18" customFormat="1" customHeight="1" s="340">
      <c r="B1042" s="354" t="n"/>
      <c r="C1042" s="312" t="n"/>
      <c r="D1042" s="313" t="n"/>
      <c r="E1042" s="355" t="n"/>
      <c r="F1042" s="355" t="n"/>
      <c r="H1042" s="355" t="n"/>
    </row>
    <row r="1043" ht="18" customFormat="1" customHeight="1" s="340">
      <c r="B1043" s="354" t="n"/>
      <c r="C1043" s="312" t="n"/>
      <c r="D1043" s="313" t="n"/>
      <c r="E1043" s="355" t="n"/>
      <c r="F1043" s="355" t="n"/>
      <c r="H1043" s="355" t="n"/>
    </row>
    <row r="1044" ht="18" customFormat="1" customHeight="1" s="340">
      <c r="B1044" s="354" t="n"/>
      <c r="C1044" s="312" t="n"/>
      <c r="D1044" s="313" t="n"/>
      <c r="E1044" s="355" t="n"/>
      <c r="F1044" s="355" t="n"/>
      <c r="H1044" s="355" t="n"/>
    </row>
    <row r="1045" ht="18" customFormat="1" customHeight="1" s="340">
      <c r="B1045" s="354" t="n"/>
      <c r="C1045" s="312" t="n"/>
      <c r="D1045" s="313" t="n"/>
      <c r="E1045" s="355" t="n"/>
      <c r="F1045" s="355" t="n"/>
      <c r="H1045" s="355" t="n"/>
    </row>
    <row r="1046" ht="18" customFormat="1" customHeight="1" s="340">
      <c r="B1046" s="354" t="n"/>
      <c r="C1046" s="312" t="n"/>
      <c r="D1046" s="313" t="n"/>
      <c r="E1046" s="355" t="n"/>
      <c r="F1046" s="355" t="n"/>
      <c r="H1046" s="355" t="n"/>
    </row>
    <row r="1047" ht="18" customFormat="1" customHeight="1" s="340">
      <c r="B1047" s="354" t="n"/>
      <c r="C1047" s="312" t="n"/>
      <c r="D1047" s="313" t="n"/>
      <c r="E1047" s="355" t="n"/>
      <c r="F1047" s="355" t="n"/>
      <c r="H1047" s="355" t="n"/>
    </row>
    <row r="1048" ht="18" customFormat="1" customHeight="1" s="340">
      <c r="B1048" s="354" t="n"/>
      <c r="C1048" s="312" t="n"/>
      <c r="D1048" s="313" t="n"/>
      <c r="E1048" s="355" t="n"/>
      <c r="F1048" s="355" t="n"/>
      <c r="H1048" s="355" t="n"/>
    </row>
    <row r="1049" ht="18" customFormat="1" customHeight="1" s="340">
      <c r="B1049" s="354" t="n"/>
      <c r="C1049" s="312" t="n"/>
      <c r="D1049" s="313" t="n"/>
      <c r="E1049" s="355" t="n"/>
      <c r="F1049" s="355" t="n"/>
      <c r="H1049" s="355" t="n"/>
    </row>
    <row r="1050" ht="18" customFormat="1" customHeight="1" s="340">
      <c r="B1050" s="354" t="n"/>
      <c r="C1050" s="312" t="n"/>
      <c r="D1050" s="313" t="n"/>
      <c r="E1050" s="355" t="n"/>
      <c r="F1050" s="355" t="n"/>
      <c r="H1050" s="355" t="n"/>
    </row>
    <row r="1051" ht="18" customFormat="1" customHeight="1" s="340">
      <c r="B1051" s="354" t="n"/>
      <c r="C1051" s="312" t="n"/>
      <c r="D1051" s="313" t="n"/>
      <c r="E1051" s="355" t="n"/>
      <c r="F1051" s="355" t="n"/>
      <c r="H1051" s="355" t="n"/>
    </row>
    <row r="1052" ht="18" customFormat="1" customHeight="1" s="340">
      <c r="B1052" s="354" t="n"/>
      <c r="C1052" s="312" t="n"/>
      <c r="D1052" s="313" t="n"/>
      <c r="E1052" s="355" t="n"/>
      <c r="F1052" s="355" t="n"/>
      <c r="H1052" s="355" t="n"/>
    </row>
    <row r="1053" ht="18" customFormat="1" customHeight="1" s="340">
      <c r="B1053" s="354" t="n"/>
      <c r="C1053" s="312" t="n"/>
      <c r="D1053" s="313" t="n"/>
      <c r="E1053" s="355" t="n"/>
      <c r="F1053" s="355" t="n"/>
      <c r="H1053" s="355" t="n"/>
    </row>
    <row r="1054" ht="18" customFormat="1" customHeight="1" s="340">
      <c r="B1054" s="354" t="n"/>
      <c r="C1054" s="312" t="n"/>
      <c r="D1054" s="313" t="n"/>
      <c r="E1054" s="355" t="n"/>
      <c r="F1054" s="355" t="n"/>
      <c r="H1054" s="355" t="n"/>
    </row>
    <row r="1055" ht="18" customFormat="1" customHeight="1" s="340">
      <c r="B1055" s="354" t="n"/>
      <c r="C1055" s="312" t="n"/>
      <c r="D1055" s="313" t="n"/>
      <c r="E1055" s="355" t="n"/>
      <c r="F1055" s="355" t="n"/>
      <c r="H1055" s="355" t="n"/>
    </row>
    <row r="1056" ht="18" customFormat="1" customHeight="1" s="340">
      <c r="B1056" s="354" t="n"/>
      <c r="C1056" s="312" t="n"/>
      <c r="D1056" s="313" t="n"/>
      <c r="E1056" s="355" t="n"/>
      <c r="F1056" s="355" t="n"/>
      <c r="H1056" s="355" t="n"/>
    </row>
    <row r="1057" ht="18" customFormat="1" customHeight="1" s="340">
      <c r="B1057" s="354" t="n"/>
      <c r="C1057" s="312" t="n"/>
      <c r="D1057" s="313" t="n"/>
      <c r="E1057" s="355" t="n"/>
      <c r="F1057" s="355" t="n"/>
      <c r="H1057" s="355" t="n"/>
    </row>
    <row r="1058" ht="18" customFormat="1" customHeight="1" s="340">
      <c r="B1058" s="354" t="n"/>
      <c r="C1058" s="312" t="n"/>
      <c r="D1058" s="313" t="n"/>
      <c r="E1058" s="355" t="n"/>
      <c r="F1058" s="355" t="n"/>
      <c r="H1058" s="355" t="n"/>
    </row>
    <row r="1059" ht="18" customFormat="1" customHeight="1" s="340">
      <c r="B1059" s="354" t="n"/>
      <c r="C1059" s="312" t="n"/>
      <c r="D1059" s="313" t="n"/>
      <c r="E1059" s="355" t="n"/>
      <c r="F1059" s="355" t="n"/>
      <c r="H1059" s="355" t="n"/>
    </row>
    <row r="1060" ht="18" customFormat="1" customHeight="1" s="340">
      <c r="B1060" s="354" t="n"/>
      <c r="C1060" s="312" t="n"/>
      <c r="D1060" s="313" t="n"/>
      <c r="E1060" s="355" t="n"/>
      <c r="F1060" s="355" t="n"/>
      <c r="H1060" s="355" t="n"/>
    </row>
    <row r="1061" ht="18" customFormat="1" customHeight="1" s="340">
      <c r="B1061" s="354" t="n"/>
      <c r="C1061" s="312" t="n"/>
      <c r="D1061" s="313" t="n"/>
      <c r="E1061" s="355" t="n"/>
      <c r="F1061" s="355" t="n"/>
      <c r="H1061" s="355" t="n"/>
    </row>
    <row r="1062" ht="18" customFormat="1" customHeight="1" s="340">
      <c r="B1062" s="354" t="n"/>
      <c r="C1062" s="312" t="n"/>
      <c r="D1062" s="313" t="n"/>
      <c r="E1062" s="355" t="n"/>
      <c r="F1062" s="355" t="n"/>
      <c r="H1062" s="355" t="n"/>
    </row>
    <row r="1063" ht="18" customFormat="1" customHeight="1" s="340">
      <c r="B1063" s="354" t="n"/>
      <c r="C1063" s="312" t="n"/>
      <c r="D1063" s="313" t="n"/>
      <c r="E1063" s="355" t="n"/>
      <c r="F1063" s="355" t="n"/>
      <c r="H1063" s="355" t="n"/>
    </row>
    <row r="1064" ht="18" customFormat="1" customHeight="1" s="340">
      <c r="B1064" s="354" t="n"/>
      <c r="C1064" s="312" t="n"/>
      <c r="D1064" s="313" t="n"/>
      <c r="E1064" s="355" t="n"/>
      <c r="F1064" s="355" t="n"/>
      <c r="H1064" s="355" t="n"/>
    </row>
    <row r="1065" ht="18" customFormat="1" customHeight="1" s="340">
      <c r="B1065" s="354" t="n"/>
      <c r="C1065" s="312" t="n"/>
      <c r="D1065" s="313" t="n"/>
      <c r="E1065" s="355" t="n"/>
      <c r="F1065" s="355" t="n"/>
      <c r="H1065" s="355" t="n"/>
    </row>
    <row r="1066" ht="18" customFormat="1" customHeight="1" s="340">
      <c r="B1066" s="354" t="n"/>
      <c r="C1066" s="312" t="n"/>
      <c r="D1066" s="313" t="n"/>
      <c r="E1066" s="355" t="n"/>
      <c r="F1066" s="355" t="n"/>
      <c r="H1066" s="355" t="n"/>
    </row>
    <row r="1067" ht="18" customFormat="1" customHeight="1" s="340">
      <c r="B1067" s="354" t="n"/>
      <c r="C1067" s="312" t="n"/>
      <c r="D1067" s="313" t="n"/>
      <c r="E1067" s="355" t="n"/>
      <c r="F1067" s="355" t="n"/>
      <c r="H1067" s="355" t="n"/>
    </row>
    <row r="1068" ht="18" customFormat="1" customHeight="1" s="340">
      <c r="B1068" s="354" t="n"/>
      <c r="C1068" s="312" t="n"/>
      <c r="D1068" s="313" t="n"/>
      <c r="E1068" s="355" t="n"/>
      <c r="F1068" s="355" t="n"/>
      <c r="H1068" s="355" t="n"/>
    </row>
    <row r="1069" ht="18" customFormat="1" customHeight="1" s="340">
      <c r="B1069" s="354" t="n"/>
      <c r="C1069" s="312" t="n"/>
      <c r="D1069" s="313" t="n"/>
      <c r="E1069" s="355" t="n"/>
      <c r="F1069" s="355" t="n"/>
      <c r="H1069" s="355" t="n"/>
    </row>
    <row r="1070" ht="18" customFormat="1" customHeight="1" s="340">
      <c r="B1070" s="354" t="n"/>
      <c r="C1070" s="312" t="n"/>
      <c r="D1070" s="313" t="n"/>
      <c r="E1070" s="355" t="n"/>
      <c r="F1070" s="355" t="n"/>
      <c r="H1070" s="355" t="n"/>
    </row>
    <row r="1071" ht="18" customFormat="1" customHeight="1" s="340">
      <c r="B1071" s="354" t="n"/>
      <c r="C1071" s="312" t="n"/>
      <c r="D1071" s="313" t="n"/>
      <c r="E1071" s="355" t="n"/>
      <c r="F1071" s="355" t="n"/>
      <c r="H1071" s="355" t="n"/>
    </row>
    <row r="1072" ht="18" customFormat="1" customHeight="1" s="340">
      <c r="B1072" s="354" t="n"/>
      <c r="C1072" s="312" t="n"/>
      <c r="D1072" s="313" t="n"/>
      <c r="E1072" s="355" t="n"/>
      <c r="F1072" s="355" t="n"/>
      <c r="H1072" s="355" t="n"/>
    </row>
    <row r="1073" ht="18" customFormat="1" customHeight="1" s="340">
      <c r="B1073" s="354" t="n"/>
      <c r="C1073" s="312" t="n"/>
      <c r="D1073" s="313" t="n"/>
      <c r="E1073" s="355" t="n"/>
      <c r="F1073" s="355" t="n"/>
      <c r="H1073" s="355" t="n"/>
    </row>
    <row r="1074" ht="18" customFormat="1" customHeight="1" s="340">
      <c r="B1074" s="354" t="n"/>
      <c r="C1074" s="312" t="n"/>
      <c r="D1074" s="313" t="n"/>
      <c r="E1074" s="355" t="n"/>
      <c r="F1074" s="355" t="n"/>
      <c r="H1074" s="355" t="n"/>
    </row>
    <row r="1075" ht="18" customFormat="1" customHeight="1" s="340">
      <c r="B1075" s="354" t="n"/>
      <c r="C1075" s="312" t="n"/>
      <c r="D1075" s="313" t="n"/>
      <c r="E1075" s="355" t="n"/>
      <c r="F1075" s="355" t="n"/>
      <c r="H1075" s="355" t="n"/>
    </row>
    <row r="1076" ht="18" customFormat="1" customHeight="1" s="340">
      <c r="B1076" s="354" t="n"/>
      <c r="C1076" s="312" t="n"/>
      <c r="D1076" s="313" t="n"/>
      <c r="E1076" s="355" t="n"/>
      <c r="F1076" s="355" t="n"/>
      <c r="H1076" s="355" t="n"/>
    </row>
    <row r="1077" ht="18" customFormat="1" customHeight="1" s="340">
      <c r="B1077" s="354" t="n"/>
      <c r="C1077" s="312" t="n"/>
      <c r="D1077" s="313" t="n"/>
      <c r="E1077" s="355" t="n"/>
      <c r="F1077" s="355" t="n"/>
      <c r="H1077" s="355" t="n"/>
    </row>
    <row r="1078" ht="18" customFormat="1" customHeight="1" s="340">
      <c r="B1078" s="354" t="n"/>
      <c r="C1078" s="312" t="n"/>
      <c r="D1078" s="313" t="n"/>
      <c r="E1078" s="355" t="n"/>
      <c r="F1078" s="355" t="n"/>
      <c r="H1078" s="355" t="n"/>
    </row>
    <row r="1079" ht="18" customFormat="1" customHeight="1" s="340">
      <c r="B1079" s="354" t="n"/>
      <c r="C1079" s="312" t="n"/>
      <c r="D1079" s="313" t="n"/>
      <c r="E1079" s="355" t="n"/>
      <c r="F1079" s="355" t="n"/>
      <c r="H1079" s="355" t="n"/>
    </row>
    <row r="1080" ht="18" customFormat="1" customHeight="1" s="340">
      <c r="B1080" s="354" t="n"/>
      <c r="C1080" s="312" t="n"/>
      <c r="D1080" s="313" t="n"/>
      <c r="E1080" s="355" t="n"/>
      <c r="F1080" s="355" t="n"/>
      <c r="H1080" s="355" t="n"/>
    </row>
    <row r="1081" ht="18" customFormat="1" customHeight="1" s="340">
      <c r="B1081" s="354" t="n"/>
      <c r="C1081" s="312" t="n"/>
      <c r="D1081" s="313" t="n"/>
      <c r="E1081" s="355" t="n"/>
      <c r="F1081" s="355" t="n"/>
      <c r="H1081" s="355" t="n"/>
    </row>
    <row r="1082" ht="18" customFormat="1" customHeight="1" s="340">
      <c r="B1082" s="354" t="n"/>
      <c r="C1082" s="312" t="n"/>
      <c r="D1082" s="313" t="n"/>
      <c r="E1082" s="355" t="n"/>
      <c r="F1082" s="355" t="n"/>
      <c r="H1082" s="355" t="n"/>
    </row>
    <row r="1083" ht="18" customFormat="1" customHeight="1" s="340">
      <c r="B1083" s="354" t="n"/>
      <c r="C1083" s="312" t="n"/>
      <c r="D1083" s="313" t="n"/>
      <c r="E1083" s="355" t="n"/>
      <c r="F1083" s="355" t="n"/>
      <c r="H1083" s="355" t="n"/>
    </row>
    <row r="1084" ht="18" customFormat="1" customHeight="1" s="340">
      <c r="B1084" s="354" t="n"/>
      <c r="C1084" s="312" t="n"/>
      <c r="D1084" s="313" t="n"/>
      <c r="E1084" s="355" t="n"/>
      <c r="F1084" s="355" t="n"/>
      <c r="H1084" s="355" t="n"/>
    </row>
    <row r="1085" ht="18" customFormat="1" customHeight="1" s="340">
      <c r="B1085" s="354" t="n"/>
      <c r="C1085" s="312" t="n"/>
      <c r="D1085" s="313" t="n"/>
      <c r="E1085" s="355" t="n"/>
      <c r="F1085" s="355" t="n"/>
      <c r="H1085" s="355" t="n"/>
    </row>
    <row r="1086" ht="18" customFormat="1" customHeight="1" s="340">
      <c r="B1086" s="354" t="n"/>
      <c r="C1086" s="312" t="n"/>
      <c r="D1086" s="313" t="n"/>
      <c r="E1086" s="355" t="n"/>
      <c r="F1086" s="355" t="n"/>
      <c r="H1086" s="355" t="n"/>
    </row>
    <row r="1087" ht="18" customFormat="1" customHeight="1" s="340">
      <c r="B1087" s="354" t="n"/>
      <c r="C1087" s="312" t="n"/>
      <c r="D1087" s="313" t="n"/>
      <c r="E1087" s="355" t="n"/>
      <c r="F1087" s="355" t="n"/>
      <c r="H1087" s="355" t="n"/>
    </row>
    <row r="1088" ht="18" customFormat="1" customHeight="1" s="340">
      <c r="B1088" s="354" t="n"/>
      <c r="C1088" s="312" t="n"/>
      <c r="D1088" s="313" t="n"/>
      <c r="E1088" s="355" t="n"/>
      <c r="F1088" s="355" t="n"/>
      <c r="H1088" s="355" t="n"/>
    </row>
    <row r="1089" ht="18" customFormat="1" customHeight="1" s="340">
      <c r="B1089" s="354" t="n"/>
      <c r="C1089" s="312" t="n"/>
      <c r="D1089" s="313" t="n"/>
      <c r="E1089" s="355" t="n"/>
      <c r="F1089" s="355" t="n"/>
      <c r="H1089" s="355" t="n"/>
    </row>
    <row r="1090" ht="18" customFormat="1" customHeight="1" s="340">
      <c r="B1090" s="354" t="n"/>
      <c r="C1090" s="312" t="n"/>
      <c r="D1090" s="313" t="n"/>
      <c r="E1090" s="355" t="n"/>
      <c r="F1090" s="355" t="n"/>
      <c r="H1090" s="355" t="n"/>
    </row>
    <row r="1091" ht="18" customFormat="1" customHeight="1" s="340">
      <c r="B1091" s="354" t="n"/>
      <c r="C1091" s="312" t="n"/>
      <c r="D1091" s="313" t="n"/>
      <c r="E1091" s="355" t="n"/>
      <c r="F1091" s="355" t="n"/>
      <c r="H1091" s="355" t="n"/>
    </row>
    <row r="1092" ht="18" customFormat="1" customHeight="1" s="340">
      <c r="B1092" s="354" t="n"/>
      <c r="C1092" s="312" t="n"/>
      <c r="D1092" s="313" t="n"/>
      <c r="E1092" s="355" t="n"/>
      <c r="F1092" s="355" t="n"/>
      <c r="H1092" s="355" t="n"/>
    </row>
    <row r="1093" ht="18" customFormat="1" customHeight="1" s="340">
      <c r="B1093" s="354" t="n"/>
      <c r="C1093" s="312" t="n"/>
      <c r="D1093" s="313" t="n"/>
      <c r="E1093" s="355" t="n"/>
      <c r="F1093" s="355" t="n"/>
      <c r="H1093" s="355" t="n"/>
    </row>
    <row r="1094" ht="18" customFormat="1" customHeight="1" s="340">
      <c r="B1094" s="354" t="n"/>
      <c r="C1094" s="312" t="n"/>
      <c r="D1094" s="313" t="n"/>
      <c r="E1094" s="355" t="n"/>
      <c r="F1094" s="355" t="n"/>
      <c r="H1094" s="355" t="n"/>
    </row>
    <row r="1095" ht="18" customFormat="1" customHeight="1" s="340">
      <c r="B1095" s="354" t="n"/>
      <c r="C1095" s="312" t="n"/>
      <c r="D1095" s="313" t="n"/>
      <c r="E1095" s="355" t="n"/>
      <c r="F1095" s="355" t="n"/>
      <c r="H1095" s="355" t="n"/>
    </row>
    <row r="1096" ht="18" customFormat="1" customHeight="1" s="340">
      <c r="B1096" s="354" t="n"/>
      <c r="C1096" s="312" t="n"/>
      <c r="D1096" s="313" t="n"/>
      <c r="E1096" s="355" t="n"/>
      <c r="F1096" s="355" t="n"/>
      <c r="H1096" s="355" t="n"/>
    </row>
    <row r="1097" ht="18" customFormat="1" customHeight="1" s="340">
      <c r="B1097" s="354" t="n"/>
      <c r="C1097" s="312" t="n"/>
      <c r="D1097" s="313" t="n"/>
      <c r="E1097" s="355" t="n"/>
      <c r="F1097" s="355" t="n"/>
      <c r="H1097" s="355" t="n"/>
    </row>
    <row r="1098" ht="18" customFormat="1" customHeight="1" s="340">
      <c r="B1098" s="354" t="n"/>
      <c r="C1098" s="312" t="n"/>
      <c r="D1098" s="313" t="n"/>
      <c r="E1098" s="355" t="n"/>
      <c r="F1098" s="355" t="n"/>
      <c r="H1098" s="355" t="n"/>
    </row>
    <row r="1099" ht="18" customFormat="1" customHeight="1" s="340">
      <c r="B1099" s="354" t="n"/>
      <c r="C1099" s="312" t="n"/>
      <c r="D1099" s="313" t="n"/>
      <c r="E1099" s="355" t="n"/>
      <c r="F1099" s="355" t="n"/>
      <c r="H1099" s="355" t="n"/>
    </row>
    <row r="1100" ht="18" customFormat="1" customHeight="1" s="340">
      <c r="B1100" s="354" t="n"/>
      <c r="C1100" s="312" t="n"/>
      <c r="D1100" s="313" t="n"/>
      <c r="E1100" s="355" t="n"/>
      <c r="F1100" s="355" t="n"/>
      <c r="H1100" s="355" t="n"/>
    </row>
    <row r="1101" ht="18" customFormat="1" customHeight="1" s="340">
      <c r="B1101" s="354" t="n"/>
      <c r="C1101" s="312" t="n"/>
      <c r="D1101" s="313" t="n"/>
      <c r="E1101" s="355" t="n"/>
      <c r="F1101" s="355" t="n"/>
      <c r="H1101" s="355" t="n"/>
    </row>
    <row r="1102" ht="18" customFormat="1" customHeight="1" s="340">
      <c r="B1102" s="354" t="n"/>
      <c r="C1102" s="312" t="n"/>
      <c r="D1102" s="313" t="n"/>
      <c r="E1102" s="355" t="n"/>
      <c r="F1102" s="355" t="n"/>
      <c r="H1102" s="355" t="n"/>
    </row>
    <row r="1103" ht="18" customFormat="1" customHeight="1" s="340">
      <c r="B1103" s="354" t="n"/>
      <c r="C1103" s="312" t="n"/>
      <c r="D1103" s="313" t="n"/>
      <c r="E1103" s="355" t="n"/>
      <c r="F1103" s="355" t="n"/>
      <c r="H1103" s="355" t="n"/>
    </row>
    <row r="1104" ht="18" customFormat="1" customHeight="1" s="340">
      <c r="B1104" s="354" t="n"/>
      <c r="C1104" s="312" t="n"/>
      <c r="D1104" s="313" t="n"/>
      <c r="E1104" s="355" t="n"/>
      <c r="F1104" s="355" t="n"/>
      <c r="H1104" s="355" t="n"/>
    </row>
    <row r="1105" ht="18" customFormat="1" customHeight="1" s="340">
      <c r="B1105" s="354" t="n"/>
      <c r="C1105" s="312" t="n"/>
      <c r="D1105" s="313" t="n"/>
      <c r="E1105" s="355" t="n"/>
      <c r="F1105" s="355" t="n"/>
      <c r="H1105" s="355" t="n"/>
    </row>
    <row r="1106" ht="18" customFormat="1" customHeight="1" s="340">
      <c r="B1106" s="354" t="n"/>
      <c r="C1106" s="312" t="n"/>
      <c r="D1106" s="313" t="n"/>
      <c r="E1106" s="355" t="n"/>
      <c r="F1106" s="355" t="n"/>
      <c r="H1106" s="355" t="n"/>
    </row>
    <row r="1107" ht="18" customFormat="1" customHeight="1" s="340">
      <c r="B1107" s="354" t="n"/>
      <c r="C1107" s="312" t="n"/>
      <c r="D1107" s="313" t="n"/>
      <c r="E1107" s="355" t="n"/>
      <c r="F1107" s="355" t="n"/>
      <c r="H1107" s="355" t="n"/>
    </row>
    <row r="1108" ht="18" customFormat="1" customHeight="1" s="340">
      <c r="B1108" s="354" t="n"/>
      <c r="C1108" s="312" t="n"/>
      <c r="D1108" s="313" t="n"/>
      <c r="E1108" s="355" t="n"/>
      <c r="F1108" s="355" t="n"/>
      <c r="H1108" s="355" t="n"/>
    </row>
    <row r="1109" ht="18" customFormat="1" customHeight="1" s="340">
      <c r="B1109" s="354" t="n"/>
      <c r="C1109" s="312" t="n"/>
      <c r="D1109" s="313" t="n"/>
      <c r="E1109" s="355" t="n"/>
      <c r="F1109" s="355" t="n"/>
      <c r="H1109" s="355" t="n"/>
    </row>
    <row r="1110" ht="18" customFormat="1" customHeight="1" s="340">
      <c r="B1110" s="354" t="n"/>
      <c r="C1110" s="312" t="n"/>
      <c r="D1110" s="313" t="n"/>
      <c r="E1110" s="355" t="n"/>
      <c r="F1110" s="355" t="n"/>
      <c r="H1110" s="355" t="n"/>
    </row>
    <row r="1111" ht="18" customFormat="1" customHeight="1" s="340">
      <c r="B1111" s="354" t="n"/>
      <c r="C1111" s="312" t="n"/>
      <c r="D1111" s="313" t="n"/>
      <c r="E1111" s="355" t="n"/>
      <c r="F1111" s="355" t="n"/>
      <c r="H1111" s="355" t="n"/>
    </row>
    <row r="1112" ht="18" customFormat="1" customHeight="1" s="340">
      <c r="B1112" s="354" t="n"/>
      <c r="C1112" s="312" t="n"/>
      <c r="D1112" s="313" t="n"/>
      <c r="E1112" s="355" t="n"/>
      <c r="F1112" s="355" t="n"/>
      <c r="H1112" s="355" t="n"/>
    </row>
    <row r="1113" ht="18" customFormat="1" customHeight="1" s="340">
      <c r="B1113" s="354" t="n"/>
      <c r="C1113" s="312" t="n"/>
      <c r="D1113" s="313" t="n"/>
      <c r="E1113" s="355" t="n"/>
      <c r="F1113" s="355" t="n"/>
      <c r="H1113" s="355" t="n"/>
    </row>
    <row r="1114" ht="18" customFormat="1" customHeight="1" s="340">
      <c r="B1114" s="354" t="n"/>
      <c r="C1114" s="312" t="n"/>
      <c r="D1114" s="313" t="n"/>
      <c r="E1114" s="355" t="n"/>
      <c r="F1114" s="355" t="n"/>
      <c r="H1114" s="355" t="n"/>
    </row>
    <row r="1115" ht="18" customFormat="1" customHeight="1" s="340">
      <c r="B1115" s="354" t="n"/>
      <c r="C1115" s="312" t="n"/>
      <c r="D1115" s="313" t="n"/>
      <c r="E1115" s="355" t="n"/>
      <c r="F1115" s="355" t="n"/>
      <c r="H1115" s="355" t="n"/>
    </row>
    <row r="1116" ht="18" customFormat="1" customHeight="1" s="340">
      <c r="B1116" s="354" t="n"/>
      <c r="C1116" s="312" t="n"/>
      <c r="D1116" s="313" t="n"/>
      <c r="E1116" s="355" t="n"/>
      <c r="F1116" s="355" t="n"/>
      <c r="H1116" s="355" t="n"/>
    </row>
    <row r="1117" ht="18" customFormat="1" customHeight="1" s="340">
      <c r="B1117" s="354" t="n"/>
      <c r="C1117" s="312" t="n"/>
      <c r="D1117" s="313" t="n"/>
      <c r="E1117" s="355" t="n"/>
      <c r="F1117" s="355" t="n"/>
      <c r="H1117" s="355" t="n"/>
    </row>
    <row r="1118" ht="18" customFormat="1" customHeight="1" s="340">
      <c r="B1118" s="354" t="n"/>
      <c r="C1118" s="312" t="n"/>
      <c r="D1118" s="313" t="n"/>
      <c r="E1118" s="355" t="n"/>
      <c r="F1118" s="355" t="n"/>
      <c r="H1118" s="355" t="n"/>
    </row>
    <row r="1119" ht="18" customFormat="1" customHeight="1" s="340">
      <c r="B1119" s="354" t="n"/>
      <c r="C1119" s="312" t="n"/>
      <c r="D1119" s="313" t="n"/>
      <c r="E1119" s="355" t="n"/>
      <c r="F1119" s="355" t="n"/>
      <c r="H1119" s="355" t="n"/>
    </row>
    <row r="1120" ht="18" customFormat="1" customHeight="1" s="340">
      <c r="B1120" s="354" t="n"/>
      <c r="C1120" s="312" t="n"/>
      <c r="D1120" s="313" t="n"/>
      <c r="E1120" s="355" t="n"/>
      <c r="F1120" s="355" t="n"/>
      <c r="H1120" s="355" t="n"/>
    </row>
    <row r="1121" ht="18" customFormat="1" customHeight="1" s="340">
      <c r="B1121" s="354" t="n"/>
      <c r="C1121" s="312" t="n"/>
      <c r="D1121" s="313" t="n"/>
      <c r="E1121" s="355" t="n"/>
      <c r="F1121" s="355" t="n"/>
      <c r="H1121" s="355" t="n"/>
    </row>
    <row r="1122" ht="18" customFormat="1" customHeight="1" s="340">
      <c r="B1122" s="354" t="n"/>
      <c r="C1122" s="312" t="n"/>
      <c r="D1122" s="313" t="n"/>
      <c r="E1122" s="355" t="n"/>
      <c r="F1122" s="355" t="n"/>
      <c r="H1122" s="355" t="n"/>
    </row>
    <row r="1123" ht="18" customFormat="1" customHeight="1" s="340">
      <c r="B1123" s="354" t="n"/>
      <c r="C1123" s="312" t="n"/>
      <c r="D1123" s="313" t="n"/>
      <c r="E1123" s="355" t="n"/>
      <c r="F1123" s="355" t="n"/>
      <c r="H1123" s="355" t="n"/>
    </row>
    <row r="1124" ht="18" customFormat="1" customHeight="1" s="340">
      <c r="B1124" s="354" t="n"/>
      <c r="C1124" s="312" t="n"/>
      <c r="D1124" s="313" t="n"/>
      <c r="E1124" s="355" t="n"/>
      <c r="F1124" s="355" t="n"/>
      <c r="H1124" s="355" t="n"/>
    </row>
    <row r="1125" ht="18" customFormat="1" customHeight="1" s="340">
      <c r="B1125" s="354" t="n"/>
      <c r="C1125" s="312" t="n"/>
      <c r="D1125" s="313" t="n"/>
      <c r="E1125" s="355" t="n"/>
      <c r="F1125" s="355" t="n"/>
      <c r="H1125" s="355" t="n"/>
    </row>
    <row r="1126" ht="18" customFormat="1" customHeight="1" s="340">
      <c r="B1126" s="354" t="n"/>
      <c r="C1126" s="312" t="n"/>
      <c r="D1126" s="313" t="n"/>
      <c r="E1126" s="355" t="n"/>
      <c r="F1126" s="355" t="n"/>
      <c r="H1126" s="355" t="n"/>
    </row>
    <row r="1127" ht="18" customFormat="1" customHeight="1" s="340">
      <c r="B1127" s="354" t="n"/>
      <c r="C1127" s="312" t="n"/>
      <c r="D1127" s="313" t="n"/>
      <c r="E1127" s="355" t="n"/>
      <c r="F1127" s="355" t="n"/>
      <c r="H1127" s="355" t="n"/>
    </row>
    <row r="1128" ht="18" customFormat="1" customHeight="1" s="340">
      <c r="B1128" s="354" t="n"/>
      <c r="C1128" s="312" t="n"/>
      <c r="D1128" s="313" t="n"/>
      <c r="E1128" s="355" t="n"/>
      <c r="F1128" s="355" t="n"/>
      <c r="H1128" s="355" t="n"/>
    </row>
    <row r="1129" ht="18" customFormat="1" customHeight="1" s="340">
      <c r="B1129" s="354" t="n"/>
      <c r="C1129" s="312" t="n"/>
      <c r="D1129" s="313" t="n"/>
      <c r="E1129" s="355" t="n"/>
      <c r="F1129" s="355" t="n"/>
      <c r="H1129" s="355" t="n"/>
    </row>
    <row r="1130" ht="18" customFormat="1" customHeight="1" s="340">
      <c r="B1130" s="354" t="n"/>
      <c r="C1130" s="312" t="n"/>
      <c r="D1130" s="313" t="n"/>
      <c r="E1130" s="355" t="n"/>
      <c r="F1130" s="355" t="n"/>
      <c r="H1130" s="355" t="n"/>
    </row>
    <row r="1131" ht="18" customFormat="1" customHeight="1" s="340">
      <c r="B1131" s="354" t="n"/>
      <c r="C1131" s="312" t="n"/>
      <c r="D1131" s="313" t="n"/>
      <c r="E1131" s="355" t="n"/>
      <c r="F1131" s="355" t="n"/>
      <c r="H1131" s="355" t="n"/>
    </row>
    <row r="1132" ht="18" customFormat="1" customHeight="1" s="340">
      <c r="B1132" s="354" t="n"/>
      <c r="C1132" s="312" t="n"/>
      <c r="D1132" s="313" t="n"/>
      <c r="E1132" s="355" t="n"/>
      <c r="F1132" s="355" t="n"/>
      <c r="H1132" s="355" t="n"/>
    </row>
    <row r="1133" ht="18" customFormat="1" customHeight="1" s="340">
      <c r="B1133" s="354" t="n"/>
      <c r="C1133" s="312" t="n"/>
      <c r="D1133" s="313" t="n"/>
      <c r="E1133" s="355" t="n"/>
      <c r="F1133" s="355" t="n"/>
      <c r="H1133" s="355" t="n"/>
    </row>
    <row r="1134" ht="18" customFormat="1" customHeight="1" s="340">
      <c r="B1134" s="354" t="n"/>
      <c r="C1134" s="312" t="n"/>
      <c r="D1134" s="313" t="n"/>
      <c r="E1134" s="355" t="n"/>
      <c r="F1134" s="355" t="n"/>
      <c r="H1134" s="355" t="n"/>
    </row>
    <row r="1135" ht="18" customFormat="1" customHeight="1" s="340">
      <c r="B1135" s="354" t="n"/>
      <c r="C1135" s="312" t="n"/>
      <c r="D1135" s="313" t="n"/>
      <c r="E1135" s="355" t="n"/>
      <c r="F1135" s="355" t="n"/>
      <c r="H1135" s="355" t="n"/>
    </row>
    <row r="1136" ht="18" customFormat="1" customHeight="1" s="340">
      <c r="B1136" s="354" t="n"/>
      <c r="C1136" s="312" t="n"/>
      <c r="D1136" s="313" t="n"/>
      <c r="E1136" s="355" t="n"/>
      <c r="F1136" s="355" t="n"/>
      <c r="H1136" s="355" t="n"/>
    </row>
    <row r="1137" ht="18" customFormat="1" customHeight="1" s="340">
      <c r="B1137" s="354" t="n"/>
      <c r="C1137" s="312" t="n"/>
      <c r="D1137" s="313" t="n"/>
      <c r="E1137" s="355" t="n"/>
      <c r="F1137" s="355" t="n"/>
      <c r="H1137" s="355" t="n"/>
    </row>
    <row r="1138" ht="18" customFormat="1" customHeight="1" s="340">
      <c r="B1138" s="354" t="n"/>
      <c r="C1138" s="312" t="n"/>
      <c r="D1138" s="313" t="n"/>
      <c r="E1138" s="355" t="n"/>
      <c r="F1138" s="355" t="n"/>
      <c r="H1138" s="355" t="n"/>
    </row>
    <row r="1139" ht="18" customFormat="1" customHeight="1" s="340">
      <c r="B1139" s="354" t="n"/>
      <c r="C1139" s="312" t="n"/>
      <c r="D1139" s="313" t="n"/>
      <c r="E1139" s="355" t="n"/>
      <c r="F1139" s="355" t="n"/>
      <c r="H1139" s="355" t="n"/>
    </row>
    <row r="1140" ht="18" customFormat="1" customHeight="1" s="340">
      <c r="B1140" s="354" t="n"/>
      <c r="C1140" s="312" t="n"/>
      <c r="D1140" s="313" t="n"/>
      <c r="E1140" s="355" t="n"/>
      <c r="F1140" s="355" t="n"/>
      <c r="H1140" s="355" t="n"/>
    </row>
    <row r="1141" ht="18" customFormat="1" customHeight="1" s="340">
      <c r="B1141" s="354" t="n"/>
      <c r="C1141" s="312" t="n"/>
      <c r="D1141" s="313" t="n"/>
      <c r="E1141" s="355" t="n"/>
      <c r="F1141" s="355" t="n"/>
      <c r="H1141" s="355" t="n"/>
    </row>
    <row r="1142" ht="18" customFormat="1" customHeight="1" s="340">
      <c r="B1142" s="354" t="n"/>
      <c r="C1142" s="312" t="n"/>
      <c r="D1142" s="313" t="n"/>
      <c r="E1142" s="355" t="n"/>
      <c r="F1142" s="355" t="n"/>
      <c r="H1142" s="355" t="n"/>
    </row>
    <row r="1143" ht="18" customFormat="1" customHeight="1" s="340">
      <c r="B1143" s="354" t="n"/>
      <c r="C1143" s="312" t="n"/>
      <c r="D1143" s="313" t="n"/>
      <c r="E1143" s="355" t="n"/>
      <c r="F1143" s="355" t="n"/>
      <c r="H1143" s="355" t="n"/>
    </row>
    <row r="1144" ht="18" customFormat="1" customHeight="1" s="340">
      <c r="B1144" s="354" t="n"/>
      <c r="C1144" s="312" t="n"/>
      <c r="D1144" s="313" t="n"/>
      <c r="E1144" s="355" t="n"/>
      <c r="F1144" s="355" t="n"/>
      <c r="H1144" s="355" t="n"/>
    </row>
    <row r="1145" ht="18" customFormat="1" customHeight="1" s="340">
      <c r="B1145" s="354" t="n"/>
      <c r="C1145" s="312" t="n"/>
      <c r="D1145" s="313" t="n"/>
      <c r="E1145" s="355" t="n"/>
      <c r="F1145" s="355" t="n"/>
      <c r="H1145" s="355" t="n"/>
    </row>
    <row r="1146" ht="18" customFormat="1" customHeight="1" s="340">
      <c r="B1146" s="354" t="n"/>
      <c r="C1146" s="312" t="n"/>
      <c r="D1146" s="313" t="n"/>
      <c r="E1146" s="355" t="n"/>
      <c r="F1146" s="355" t="n"/>
      <c r="H1146" s="355" t="n"/>
    </row>
    <row r="1147" ht="18" customFormat="1" customHeight="1" s="340">
      <c r="B1147" s="354" t="n"/>
      <c r="C1147" s="312" t="n"/>
      <c r="D1147" s="313" t="n"/>
      <c r="E1147" s="355" t="n"/>
      <c r="F1147" s="355" t="n"/>
      <c r="H1147" s="355" t="n"/>
    </row>
    <row r="1148" ht="18" customFormat="1" customHeight="1" s="340">
      <c r="B1148" s="354" t="n"/>
      <c r="C1148" s="312" t="n"/>
      <c r="D1148" s="313" t="n"/>
      <c r="E1148" s="355" t="n"/>
      <c r="F1148" s="355" t="n"/>
      <c r="H1148" s="355" t="n"/>
    </row>
    <row r="1149" ht="18" customFormat="1" customHeight="1" s="340">
      <c r="B1149" s="354" t="n"/>
      <c r="C1149" s="312" t="n"/>
      <c r="D1149" s="313" t="n"/>
      <c r="E1149" s="355" t="n"/>
      <c r="F1149" s="355" t="n"/>
      <c r="H1149" s="355" t="n"/>
    </row>
    <row r="1150" ht="18" customFormat="1" customHeight="1" s="340">
      <c r="B1150" s="354" t="n"/>
      <c r="C1150" s="312" t="n"/>
      <c r="D1150" s="313" t="n"/>
      <c r="E1150" s="355" t="n"/>
      <c r="F1150" s="355" t="n"/>
      <c r="H1150" s="355" t="n"/>
    </row>
    <row r="1151" ht="18" customFormat="1" customHeight="1" s="340">
      <c r="B1151" s="354" t="n"/>
      <c r="C1151" s="312" t="n"/>
      <c r="D1151" s="313" t="n"/>
      <c r="E1151" s="355" t="n"/>
      <c r="F1151" s="355" t="n"/>
      <c r="H1151" s="355" t="n"/>
    </row>
    <row r="1152" ht="18" customFormat="1" customHeight="1" s="340">
      <c r="B1152" s="354" t="n"/>
      <c r="C1152" s="312" t="n"/>
      <c r="D1152" s="313" t="n"/>
      <c r="E1152" s="355" t="n"/>
      <c r="F1152" s="355" t="n"/>
      <c r="H1152" s="355" t="n"/>
    </row>
    <row r="1153" ht="18" customFormat="1" customHeight="1" s="340">
      <c r="B1153" s="354" t="n"/>
      <c r="C1153" s="312" t="n"/>
      <c r="D1153" s="313" t="n"/>
      <c r="E1153" s="355" t="n"/>
      <c r="F1153" s="355" t="n"/>
      <c r="H1153" s="355" t="n"/>
    </row>
    <row r="1154" ht="18" customFormat="1" customHeight="1" s="340">
      <c r="B1154" s="354" t="n"/>
      <c r="C1154" s="312" t="n"/>
      <c r="D1154" s="313" t="n"/>
      <c r="E1154" s="355" t="n"/>
      <c r="F1154" s="355" t="n"/>
      <c r="H1154" s="355" t="n"/>
    </row>
    <row r="1155" ht="18" customFormat="1" customHeight="1" s="340">
      <c r="B1155" s="354" t="n"/>
      <c r="C1155" s="312" t="n"/>
      <c r="D1155" s="313" t="n"/>
      <c r="E1155" s="355" t="n"/>
      <c r="F1155" s="355" t="n"/>
      <c r="H1155" s="355" t="n"/>
    </row>
    <row r="1156" ht="18" customFormat="1" customHeight="1" s="340">
      <c r="B1156" s="354" t="n"/>
      <c r="C1156" s="312" t="n"/>
      <c r="D1156" s="313" t="n"/>
      <c r="E1156" s="355" t="n"/>
      <c r="F1156" s="355" t="n"/>
      <c r="H1156" s="355" t="n"/>
    </row>
    <row r="1157" ht="18" customFormat="1" customHeight="1" s="340">
      <c r="B1157" s="354" t="n"/>
      <c r="C1157" s="312" t="n"/>
      <c r="D1157" s="313" t="n"/>
      <c r="E1157" s="355" t="n"/>
      <c r="F1157" s="355" t="n"/>
      <c r="H1157" s="355" t="n"/>
    </row>
    <row r="1158" ht="18" customFormat="1" customHeight="1" s="340">
      <c r="B1158" s="354" t="n"/>
      <c r="C1158" s="312" t="n"/>
      <c r="D1158" s="313" t="n"/>
      <c r="E1158" s="355" t="n"/>
      <c r="F1158" s="355" t="n"/>
      <c r="H1158" s="355" t="n"/>
    </row>
    <row r="1159" ht="18" customFormat="1" customHeight="1" s="340">
      <c r="B1159" s="354" t="n"/>
      <c r="C1159" s="312" t="n"/>
      <c r="D1159" s="313" t="n"/>
      <c r="E1159" s="355" t="n"/>
      <c r="F1159" s="355" t="n"/>
      <c r="H1159" s="355" t="n"/>
    </row>
    <row r="1160" ht="18" customFormat="1" customHeight="1" s="340">
      <c r="B1160" s="354" t="n"/>
      <c r="C1160" s="312" t="n"/>
      <c r="D1160" s="313" t="n"/>
      <c r="E1160" s="355" t="n"/>
      <c r="F1160" s="355" t="n"/>
      <c r="H1160" s="355" t="n"/>
    </row>
    <row r="1161" ht="18" customFormat="1" customHeight="1" s="340">
      <c r="B1161" s="354" t="n"/>
      <c r="C1161" s="312" t="n"/>
      <c r="D1161" s="313" t="n"/>
      <c r="E1161" s="355" t="n"/>
      <c r="F1161" s="355" t="n"/>
      <c r="H1161" s="355" t="n"/>
    </row>
    <row r="1162" ht="18" customFormat="1" customHeight="1" s="340">
      <c r="B1162" s="354" t="n"/>
      <c r="C1162" s="312" t="n"/>
      <c r="D1162" s="313" t="n"/>
      <c r="E1162" s="355" t="n"/>
      <c r="F1162" s="355" t="n"/>
      <c r="H1162" s="355" t="n"/>
    </row>
    <row r="1163" ht="18" customFormat="1" customHeight="1" s="340">
      <c r="B1163" s="354" t="n"/>
      <c r="C1163" s="312" t="n"/>
      <c r="D1163" s="313" t="n"/>
      <c r="E1163" s="355" t="n"/>
      <c r="F1163" s="355" t="n"/>
      <c r="H1163" s="355" t="n"/>
    </row>
    <row r="1164" ht="18" customFormat="1" customHeight="1" s="340">
      <c r="B1164" s="354" t="n"/>
      <c r="C1164" s="312" t="n"/>
      <c r="D1164" s="313" t="n"/>
      <c r="E1164" s="355" t="n"/>
      <c r="F1164" s="355" t="n"/>
      <c r="H1164" s="355" t="n"/>
    </row>
    <row r="1165" ht="18" customFormat="1" customHeight="1" s="340">
      <c r="B1165" s="354" t="n"/>
      <c r="C1165" s="312" t="n"/>
      <c r="D1165" s="313" t="n"/>
      <c r="E1165" s="355" t="n"/>
      <c r="F1165" s="355" t="n"/>
      <c r="H1165" s="355" t="n"/>
    </row>
    <row r="1166" ht="18" customFormat="1" customHeight="1" s="340">
      <c r="B1166" s="354" t="n"/>
      <c r="C1166" s="312" t="n"/>
      <c r="D1166" s="313" t="n"/>
      <c r="E1166" s="355" t="n"/>
      <c r="F1166" s="355" t="n"/>
      <c r="H1166" s="355" t="n"/>
    </row>
    <row r="1167" ht="18" customFormat="1" customHeight="1" s="340">
      <c r="B1167" s="354" t="n"/>
      <c r="C1167" s="312" t="n"/>
      <c r="D1167" s="313" t="n"/>
      <c r="E1167" s="355" t="n"/>
      <c r="F1167" s="355" t="n"/>
      <c r="H1167" s="355" t="n"/>
    </row>
    <row r="1168" ht="18" customFormat="1" customHeight="1" s="340">
      <c r="B1168" s="354" t="n"/>
      <c r="C1168" s="312" t="n"/>
      <c r="D1168" s="313" t="n"/>
      <c r="E1168" s="355" t="n"/>
      <c r="F1168" s="355" t="n"/>
      <c r="H1168" s="355" t="n"/>
    </row>
    <row r="1169" ht="18" customFormat="1" customHeight="1" s="340">
      <c r="B1169" s="354" t="n"/>
      <c r="C1169" s="312" t="n"/>
      <c r="D1169" s="313" t="n"/>
      <c r="E1169" s="355" t="n"/>
      <c r="F1169" s="355" t="n"/>
      <c r="H1169" s="355" t="n"/>
    </row>
    <row r="1170" ht="18" customFormat="1" customHeight="1" s="340">
      <c r="B1170" s="354" t="n"/>
      <c r="C1170" s="312" t="n"/>
      <c r="D1170" s="313" t="n"/>
      <c r="E1170" s="355" t="n"/>
      <c r="F1170" s="355" t="n"/>
      <c r="H1170" s="355" t="n"/>
    </row>
    <row r="1171" ht="18" customFormat="1" customHeight="1" s="340">
      <c r="B1171" s="354" t="n"/>
      <c r="C1171" s="312" t="n"/>
      <c r="D1171" s="313" t="n"/>
      <c r="E1171" s="355" t="n"/>
      <c r="F1171" s="355" t="n"/>
      <c r="H1171" s="355" t="n"/>
    </row>
    <row r="1172" ht="18" customFormat="1" customHeight="1" s="340">
      <c r="B1172" s="354" t="n"/>
      <c r="C1172" s="312" t="n"/>
      <c r="D1172" s="313" t="n"/>
      <c r="E1172" s="355" t="n"/>
      <c r="F1172" s="355" t="n"/>
      <c r="H1172" s="355" t="n"/>
    </row>
    <row r="1173" ht="18" customFormat="1" customHeight="1" s="340">
      <c r="B1173" s="354" t="n"/>
      <c r="C1173" s="312" t="n"/>
      <c r="D1173" s="313" t="n"/>
      <c r="E1173" s="355" t="n"/>
      <c r="F1173" s="355" t="n"/>
      <c r="H1173" s="355" t="n"/>
    </row>
    <row r="1174" ht="18" customFormat="1" customHeight="1" s="340">
      <c r="B1174" s="354" t="n"/>
      <c r="C1174" s="312" t="n"/>
      <c r="D1174" s="313" t="n"/>
      <c r="E1174" s="355" t="n"/>
      <c r="F1174" s="355" t="n"/>
      <c r="H1174" s="355" t="n"/>
    </row>
    <row r="1175" ht="18" customFormat="1" customHeight="1" s="340">
      <c r="B1175" s="354" t="n"/>
      <c r="C1175" s="312" t="n"/>
      <c r="D1175" s="313" t="n"/>
      <c r="E1175" s="355" t="n"/>
      <c r="F1175" s="355" t="n"/>
      <c r="H1175" s="355" t="n"/>
    </row>
    <row r="1176" ht="18" customFormat="1" customHeight="1" s="340">
      <c r="B1176" s="354" t="n"/>
      <c r="C1176" s="312" t="n"/>
      <c r="D1176" s="313" t="n"/>
      <c r="E1176" s="355" t="n"/>
      <c r="F1176" s="355" t="n"/>
      <c r="H1176" s="355" t="n"/>
    </row>
    <row r="1177" ht="18" customFormat="1" customHeight="1" s="340">
      <c r="B1177" s="354" t="n"/>
      <c r="C1177" s="312" t="n"/>
      <c r="D1177" s="313" t="n"/>
      <c r="E1177" s="355" t="n"/>
      <c r="F1177" s="355" t="n"/>
      <c r="H1177" s="355" t="n"/>
    </row>
    <row r="1178" ht="18" customFormat="1" customHeight="1" s="340">
      <c r="B1178" s="354" t="n"/>
      <c r="C1178" s="312" t="n"/>
      <c r="D1178" s="313" t="n"/>
      <c r="E1178" s="355" t="n"/>
      <c r="F1178" s="355" t="n"/>
      <c r="H1178" s="355" t="n"/>
    </row>
    <row r="1179" ht="18" customFormat="1" customHeight="1" s="340">
      <c r="B1179" s="354" t="n"/>
      <c r="C1179" s="312" t="n"/>
      <c r="D1179" s="313" t="n"/>
      <c r="E1179" s="355" t="n"/>
      <c r="F1179" s="355" t="n"/>
      <c r="H1179" s="355" t="n"/>
    </row>
    <row r="1180" ht="18" customFormat="1" customHeight="1" s="340">
      <c r="B1180" s="354" t="n"/>
      <c r="C1180" s="312" t="n"/>
      <c r="D1180" s="313" t="n"/>
      <c r="E1180" s="355" t="n"/>
      <c r="F1180" s="355" t="n"/>
      <c r="H1180" s="355" t="n"/>
    </row>
    <row r="1181" ht="18" customFormat="1" customHeight="1" s="340">
      <c r="B1181" s="354" t="n"/>
      <c r="C1181" s="312" t="n"/>
      <c r="D1181" s="313" t="n"/>
      <c r="E1181" s="355" t="n"/>
      <c r="F1181" s="355" t="n"/>
      <c r="H1181" s="355" t="n"/>
    </row>
    <row r="1182" ht="18" customFormat="1" customHeight="1" s="340">
      <c r="B1182" s="354" t="n"/>
      <c r="C1182" s="312" t="n"/>
      <c r="D1182" s="313" t="n"/>
      <c r="E1182" s="355" t="n"/>
      <c r="F1182" s="355" t="n"/>
      <c r="H1182" s="355" t="n"/>
    </row>
    <row r="1183" ht="18" customFormat="1" customHeight="1" s="340">
      <c r="B1183" s="354" t="n"/>
      <c r="C1183" s="312" t="n"/>
      <c r="D1183" s="313" t="n"/>
      <c r="E1183" s="355" t="n"/>
      <c r="F1183" s="355" t="n"/>
      <c r="H1183" s="355" t="n"/>
    </row>
    <row r="1184" ht="18" customFormat="1" customHeight="1" s="340">
      <c r="B1184" s="354" t="n"/>
      <c r="C1184" s="312" t="n"/>
      <c r="D1184" s="313" t="n"/>
      <c r="E1184" s="355" t="n"/>
      <c r="F1184" s="355" t="n"/>
      <c r="H1184" s="355" t="n"/>
    </row>
    <row r="1185" ht="18" customFormat="1" customHeight="1" s="340">
      <c r="B1185" s="354" t="n"/>
      <c r="C1185" s="312" t="n"/>
      <c r="D1185" s="313" t="n"/>
      <c r="E1185" s="355" t="n"/>
      <c r="F1185" s="355" t="n"/>
      <c r="H1185" s="355" t="n"/>
    </row>
    <row r="1186" ht="18" customFormat="1" customHeight="1" s="340">
      <c r="B1186" s="354" t="n"/>
      <c r="C1186" s="312" t="n"/>
      <c r="D1186" s="313" t="n"/>
      <c r="E1186" s="355" t="n"/>
      <c r="F1186" s="355" t="n"/>
      <c r="H1186" s="355" t="n"/>
    </row>
    <row r="1187" ht="18" customFormat="1" customHeight="1" s="340">
      <c r="B1187" s="354" t="n"/>
      <c r="C1187" s="312" t="n"/>
      <c r="D1187" s="313" t="n"/>
      <c r="E1187" s="355" t="n"/>
      <c r="F1187" s="355" t="n"/>
      <c r="H1187" s="355" t="n"/>
    </row>
    <row r="1188" ht="18" customFormat="1" customHeight="1" s="340">
      <c r="B1188" s="354" t="n"/>
      <c r="C1188" s="312" t="n"/>
      <c r="D1188" s="313" t="n"/>
      <c r="E1188" s="355" t="n"/>
      <c r="F1188" s="355" t="n"/>
      <c r="H1188" s="355" t="n"/>
    </row>
    <row r="1189" ht="18" customFormat="1" customHeight="1" s="340">
      <c r="B1189" s="354" t="n"/>
      <c r="C1189" s="312" t="n"/>
      <c r="D1189" s="313" t="n"/>
      <c r="E1189" s="355" t="n"/>
      <c r="F1189" s="355" t="n"/>
      <c r="H1189" s="355" t="n"/>
    </row>
    <row r="1190" ht="18" customFormat="1" customHeight="1" s="340">
      <c r="B1190" s="354" t="n"/>
      <c r="C1190" s="312" t="n"/>
      <c r="D1190" s="313" t="n"/>
      <c r="E1190" s="355" t="n"/>
      <c r="F1190" s="355" t="n"/>
      <c r="H1190" s="355" t="n"/>
    </row>
    <row r="1191" ht="18" customFormat="1" customHeight="1" s="340">
      <c r="B1191" s="354" t="n"/>
      <c r="C1191" s="312" t="n"/>
      <c r="D1191" s="313" t="n"/>
      <c r="E1191" s="355" t="n"/>
      <c r="F1191" s="355" t="n"/>
      <c r="H1191" s="355" t="n"/>
    </row>
    <row r="1192" ht="18" customFormat="1" customHeight="1" s="340">
      <c r="B1192" s="354" t="n"/>
      <c r="C1192" s="312" t="n"/>
      <c r="D1192" s="313" t="n"/>
      <c r="E1192" s="355" t="n"/>
      <c r="F1192" s="355" t="n"/>
      <c r="H1192" s="355" t="n"/>
    </row>
    <row r="1193" ht="18" customFormat="1" customHeight="1" s="340">
      <c r="B1193" s="354" t="n"/>
      <c r="C1193" s="312" t="n"/>
      <c r="D1193" s="313" t="n"/>
      <c r="E1193" s="355" t="n"/>
      <c r="F1193" s="355" t="n"/>
      <c r="H1193" s="355" t="n"/>
    </row>
    <row r="1194" ht="18" customFormat="1" customHeight="1" s="340">
      <c r="B1194" s="354" t="n"/>
      <c r="C1194" s="312" t="n"/>
      <c r="D1194" s="313" t="n"/>
      <c r="E1194" s="355" t="n"/>
      <c r="F1194" s="355" t="n"/>
      <c r="H1194" s="355" t="n"/>
    </row>
    <row r="1195" ht="18" customFormat="1" customHeight="1" s="340">
      <c r="B1195" s="354" t="n"/>
      <c r="C1195" s="312" t="n"/>
      <c r="D1195" s="313" t="n"/>
      <c r="E1195" s="355" t="n"/>
      <c r="F1195" s="355" t="n"/>
      <c r="H1195" s="355" t="n"/>
    </row>
    <row r="1196" ht="18" customFormat="1" customHeight="1" s="340">
      <c r="B1196" s="354" t="n"/>
      <c r="C1196" s="312" t="n"/>
      <c r="D1196" s="313" t="n"/>
      <c r="E1196" s="355" t="n"/>
      <c r="F1196" s="355" t="n"/>
      <c r="H1196" s="355" t="n"/>
    </row>
    <row r="1197" ht="18" customFormat="1" customHeight="1" s="340">
      <c r="B1197" s="354" t="n"/>
      <c r="C1197" s="312" t="n"/>
      <c r="D1197" s="313" t="n"/>
      <c r="E1197" s="355" t="n"/>
      <c r="F1197" s="355" t="n"/>
      <c r="H1197" s="355" t="n"/>
    </row>
    <row r="1198" ht="18" customFormat="1" customHeight="1" s="340">
      <c r="B1198" s="354" t="n"/>
      <c r="C1198" s="312" t="n"/>
      <c r="D1198" s="313" t="n"/>
      <c r="E1198" s="355" t="n"/>
      <c r="F1198" s="355" t="n"/>
      <c r="H1198" s="355" t="n"/>
    </row>
    <row r="1199" ht="18" customFormat="1" customHeight="1" s="340">
      <c r="B1199" s="354" t="n"/>
      <c r="C1199" s="312" t="n"/>
      <c r="D1199" s="313" t="n"/>
      <c r="E1199" s="355" t="n"/>
      <c r="F1199" s="355" t="n"/>
      <c r="H1199" s="355" t="n"/>
    </row>
    <row r="1200" ht="18" customFormat="1" customHeight="1" s="340">
      <c r="B1200" s="354" t="n"/>
      <c r="C1200" s="312" t="n"/>
      <c r="D1200" s="313" t="n"/>
      <c r="E1200" s="355" t="n"/>
      <c r="F1200" s="355" t="n"/>
      <c r="H1200" s="355" t="n"/>
    </row>
    <row r="1201" ht="18" customFormat="1" customHeight="1" s="340">
      <c r="B1201" s="354" t="n"/>
      <c r="C1201" s="312" t="n"/>
      <c r="D1201" s="313" t="n"/>
      <c r="E1201" s="355" t="n"/>
      <c r="F1201" s="355" t="n"/>
      <c r="H1201" s="355" t="n"/>
    </row>
    <row r="1202" ht="18" customFormat="1" customHeight="1" s="340">
      <c r="B1202" s="354" t="n"/>
      <c r="C1202" s="312" t="n"/>
      <c r="D1202" s="313" t="n"/>
      <c r="E1202" s="355" t="n"/>
      <c r="F1202" s="355" t="n"/>
      <c r="H1202" s="355" t="n"/>
    </row>
    <row r="1203" ht="18" customFormat="1" customHeight="1" s="340">
      <c r="B1203" s="354" t="n"/>
      <c r="C1203" s="312" t="n"/>
      <c r="D1203" s="313" t="n"/>
      <c r="E1203" s="355" t="n"/>
      <c r="F1203" s="355" t="n"/>
      <c r="H1203" s="355" t="n"/>
    </row>
    <row r="1204" ht="18" customFormat="1" customHeight="1" s="340">
      <c r="B1204" s="354" t="n"/>
      <c r="C1204" s="312" t="n"/>
      <c r="D1204" s="313" t="n"/>
      <c r="E1204" s="355" t="n"/>
      <c r="F1204" s="355" t="n"/>
      <c r="H1204" s="355" t="n"/>
    </row>
    <row r="1205" ht="18" customFormat="1" customHeight="1" s="340">
      <c r="B1205" s="354" t="n"/>
      <c r="C1205" s="312" t="n"/>
      <c r="D1205" s="313" t="n"/>
      <c r="E1205" s="355" t="n"/>
      <c r="F1205" s="355" t="n"/>
      <c r="H1205" s="355" t="n"/>
    </row>
    <row r="1206" ht="18" customFormat="1" customHeight="1" s="340">
      <c r="B1206" s="354" t="n"/>
      <c r="C1206" s="312" t="n"/>
      <c r="D1206" s="313" t="n"/>
      <c r="E1206" s="355" t="n"/>
      <c r="F1206" s="355" t="n"/>
      <c r="H1206" s="355" t="n"/>
    </row>
    <row r="1207" ht="18" customFormat="1" customHeight="1" s="340">
      <c r="B1207" s="354" t="n"/>
      <c r="C1207" s="312" t="n"/>
      <c r="D1207" s="313" t="n"/>
      <c r="E1207" s="355" t="n"/>
      <c r="F1207" s="355" t="n"/>
      <c r="H1207" s="355" t="n"/>
    </row>
    <row r="1208" ht="18" customFormat="1" customHeight="1" s="340">
      <c r="B1208" s="354" t="n"/>
      <c r="C1208" s="312" t="n"/>
      <c r="D1208" s="313" t="n"/>
      <c r="E1208" s="355" t="n"/>
      <c r="F1208" s="355" t="n"/>
      <c r="H1208" s="355" t="n"/>
    </row>
    <row r="1209" ht="18" customFormat="1" customHeight="1" s="340">
      <c r="B1209" s="354" t="n"/>
      <c r="C1209" s="312" t="n"/>
      <c r="D1209" s="313" t="n"/>
      <c r="E1209" s="355" t="n"/>
      <c r="F1209" s="355" t="n"/>
      <c r="H1209" s="355" t="n"/>
    </row>
    <row r="1210" ht="18" customFormat="1" customHeight="1" s="340">
      <c r="B1210" s="354" t="n"/>
      <c r="C1210" s="312" t="n"/>
      <c r="D1210" s="313" t="n"/>
      <c r="E1210" s="355" t="n"/>
      <c r="F1210" s="355" t="n"/>
      <c r="H1210" s="355" t="n"/>
    </row>
    <row r="1211" ht="18" customFormat="1" customHeight="1" s="340">
      <c r="B1211" s="354" t="n"/>
      <c r="C1211" s="312" t="n"/>
      <c r="D1211" s="313" t="n"/>
      <c r="E1211" s="355" t="n"/>
      <c r="F1211" s="355" t="n"/>
      <c r="H1211" s="355" t="n"/>
    </row>
    <row r="1212" ht="18" customFormat="1" customHeight="1" s="340">
      <c r="B1212" s="354" t="n"/>
      <c r="C1212" s="312" t="n"/>
      <c r="D1212" s="313" t="n"/>
      <c r="E1212" s="355" t="n"/>
      <c r="F1212" s="355" t="n"/>
      <c r="H1212" s="355" t="n"/>
    </row>
    <row r="1213" ht="18" customFormat="1" customHeight="1" s="340">
      <c r="B1213" s="354" t="n"/>
      <c r="C1213" s="312" t="n"/>
      <c r="D1213" s="313" t="n"/>
      <c r="E1213" s="355" t="n"/>
      <c r="F1213" s="355" t="n"/>
      <c r="H1213" s="355" t="n"/>
    </row>
    <row r="1214" ht="18" customFormat="1" customHeight="1" s="340">
      <c r="B1214" s="354" t="n"/>
      <c r="C1214" s="312" t="n"/>
      <c r="D1214" s="313" t="n"/>
      <c r="E1214" s="355" t="n"/>
      <c r="F1214" s="355" t="n"/>
      <c r="H1214" s="355" t="n"/>
    </row>
    <row r="1215" ht="18" customFormat="1" customHeight="1" s="340">
      <c r="B1215" s="354" t="n"/>
      <c r="C1215" s="312" t="n"/>
      <c r="D1215" s="313" t="n"/>
      <c r="E1215" s="355" t="n"/>
      <c r="F1215" s="355" t="n"/>
      <c r="H1215" s="355" t="n"/>
    </row>
    <row r="1216" ht="18" customFormat="1" customHeight="1" s="340">
      <c r="B1216" s="354" t="n"/>
      <c r="C1216" s="312" t="n"/>
      <c r="D1216" s="313" t="n"/>
      <c r="E1216" s="355" t="n"/>
      <c r="F1216" s="355" t="n"/>
      <c r="H1216" s="355" t="n"/>
    </row>
    <row r="1217" ht="18" customFormat="1" customHeight="1" s="340">
      <c r="B1217" s="354" t="n"/>
      <c r="C1217" s="312" t="n"/>
      <c r="D1217" s="313" t="n"/>
      <c r="E1217" s="355" t="n"/>
      <c r="F1217" s="355" t="n"/>
      <c r="H1217" s="355" t="n"/>
    </row>
    <row r="1218" ht="18" customFormat="1" customHeight="1" s="340">
      <c r="B1218" s="354" t="n"/>
      <c r="C1218" s="312" t="n"/>
      <c r="D1218" s="313" t="n"/>
      <c r="E1218" s="355" t="n"/>
      <c r="F1218" s="355" t="n"/>
      <c r="H1218" s="355" t="n"/>
    </row>
    <row r="1219" ht="18" customFormat="1" customHeight="1" s="340">
      <c r="B1219" s="354" t="n"/>
      <c r="C1219" s="312" t="n"/>
      <c r="D1219" s="313" t="n"/>
      <c r="E1219" s="355" t="n"/>
      <c r="F1219" s="355" t="n"/>
      <c r="H1219" s="355" t="n"/>
    </row>
    <row r="1220" ht="18" customFormat="1" customHeight="1" s="340">
      <c r="B1220" s="354" t="n"/>
      <c r="C1220" s="312" t="n"/>
      <c r="D1220" s="313" t="n"/>
      <c r="E1220" s="355" t="n"/>
      <c r="F1220" s="355" t="n"/>
      <c r="H1220" s="355" t="n"/>
    </row>
    <row r="1221" ht="18" customFormat="1" customHeight="1" s="340">
      <c r="B1221" s="354" t="n"/>
      <c r="C1221" s="312" t="n"/>
      <c r="D1221" s="313" t="n"/>
      <c r="E1221" s="355" t="n"/>
      <c r="F1221" s="355" t="n"/>
      <c r="H1221" s="355" t="n"/>
    </row>
    <row r="1222" ht="18" customFormat="1" customHeight="1" s="340">
      <c r="B1222" s="354" t="n"/>
      <c r="C1222" s="312" t="n"/>
      <c r="D1222" s="313" t="n"/>
      <c r="E1222" s="355" t="n"/>
      <c r="F1222" s="355" t="n"/>
      <c r="H1222" s="355" t="n"/>
    </row>
    <row r="1223" ht="18" customFormat="1" customHeight="1" s="340">
      <c r="B1223" s="354" t="n"/>
      <c r="C1223" s="312" t="n"/>
      <c r="D1223" s="313" t="n"/>
      <c r="E1223" s="355" t="n"/>
      <c r="F1223" s="355" t="n"/>
      <c r="H1223" s="355" t="n"/>
    </row>
    <row r="1224" ht="18" customFormat="1" customHeight="1" s="340">
      <c r="B1224" s="354" t="n"/>
      <c r="C1224" s="312" t="n"/>
      <c r="D1224" s="313" t="n"/>
      <c r="E1224" s="355" t="n"/>
      <c r="F1224" s="355" t="n"/>
      <c r="H1224" s="355" t="n"/>
    </row>
    <row r="1225" ht="18" customFormat="1" customHeight="1" s="340">
      <c r="B1225" s="354" t="n"/>
      <c r="C1225" s="312" t="n"/>
      <c r="D1225" s="313" t="n"/>
      <c r="E1225" s="355" t="n"/>
      <c r="F1225" s="355" t="n"/>
      <c r="H1225" s="355" t="n"/>
    </row>
    <row r="1226" ht="18" customFormat="1" customHeight="1" s="340">
      <c r="B1226" s="354" t="n"/>
      <c r="C1226" s="312" t="n"/>
      <c r="D1226" s="313" t="n"/>
      <c r="E1226" s="355" t="n"/>
      <c r="F1226" s="355" t="n"/>
      <c r="H1226" s="355" t="n"/>
    </row>
    <row r="1227" ht="18" customFormat="1" customHeight="1" s="340">
      <c r="B1227" s="354" t="n"/>
      <c r="C1227" s="312" t="n"/>
      <c r="D1227" s="313" t="n"/>
      <c r="E1227" s="355" t="n"/>
      <c r="F1227" s="355" t="n"/>
      <c r="H1227" s="355" t="n"/>
    </row>
    <row r="1228" ht="18" customFormat="1" customHeight="1" s="340">
      <c r="B1228" s="354" t="n"/>
      <c r="C1228" s="312" t="n"/>
      <c r="D1228" s="313" t="n"/>
      <c r="E1228" s="355" t="n"/>
      <c r="F1228" s="355" t="n"/>
      <c r="H1228" s="355" t="n"/>
    </row>
    <row r="1229" ht="18" customFormat="1" customHeight="1" s="340">
      <c r="B1229" s="354" t="n"/>
      <c r="C1229" s="312" t="n"/>
      <c r="D1229" s="313" t="n"/>
      <c r="E1229" s="355" t="n"/>
      <c r="F1229" s="355" t="n"/>
      <c r="H1229" s="355" t="n"/>
    </row>
    <row r="1230" ht="18" customFormat="1" customHeight="1" s="340">
      <c r="B1230" s="354" t="n"/>
      <c r="C1230" s="312" t="n"/>
      <c r="D1230" s="313" t="n"/>
      <c r="E1230" s="355" t="n"/>
      <c r="F1230" s="355" t="n"/>
      <c r="H1230" s="355" t="n"/>
    </row>
    <row r="1231" ht="18" customFormat="1" customHeight="1" s="340">
      <c r="B1231" s="354" t="n"/>
      <c r="C1231" s="312" t="n"/>
      <c r="D1231" s="313" t="n"/>
      <c r="E1231" s="355" t="n"/>
      <c r="F1231" s="355" t="n"/>
      <c r="H1231" s="355" t="n"/>
    </row>
    <row r="1232" ht="18" customFormat="1" customHeight="1" s="340">
      <c r="B1232" s="354" t="n"/>
      <c r="C1232" s="312" t="n"/>
      <c r="D1232" s="313" t="n"/>
      <c r="E1232" s="355" t="n"/>
      <c r="F1232" s="355" t="n"/>
      <c r="H1232" s="355" t="n"/>
    </row>
    <row r="1233" ht="18" customFormat="1" customHeight="1" s="340">
      <c r="B1233" s="354" t="n"/>
      <c r="C1233" s="312" t="n"/>
      <c r="D1233" s="313" t="n"/>
      <c r="E1233" s="355" t="n"/>
      <c r="F1233" s="355" t="n"/>
      <c r="H1233" s="355" t="n"/>
    </row>
    <row r="1234" ht="18" customFormat="1" customHeight="1" s="340">
      <c r="B1234" s="354" t="n"/>
      <c r="C1234" s="312" t="n"/>
      <c r="D1234" s="313" t="n"/>
      <c r="E1234" s="355" t="n"/>
      <c r="F1234" s="355" t="n"/>
      <c r="H1234" s="355" t="n"/>
    </row>
    <row r="1235" ht="18" customFormat="1" customHeight="1" s="340">
      <c r="B1235" s="354" t="n"/>
      <c r="C1235" s="312" t="n"/>
      <c r="D1235" s="313" t="n"/>
      <c r="E1235" s="355" t="n"/>
      <c r="F1235" s="355" t="n"/>
      <c r="H1235" s="355" t="n"/>
    </row>
    <row r="1236" ht="18" customFormat="1" customHeight="1" s="340">
      <c r="B1236" s="354" t="n"/>
      <c r="C1236" s="312" t="n"/>
      <c r="D1236" s="313" t="n"/>
      <c r="E1236" s="355" t="n"/>
      <c r="F1236" s="355" t="n"/>
      <c r="H1236" s="355" t="n"/>
    </row>
    <row r="1237" ht="18" customFormat="1" customHeight="1" s="340">
      <c r="B1237" s="354" t="n"/>
      <c r="C1237" s="312" t="n"/>
      <c r="D1237" s="313" t="n"/>
      <c r="E1237" s="355" t="n"/>
      <c r="F1237" s="355" t="n"/>
      <c r="H1237" s="355" t="n"/>
    </row>
    <row r="1238" ht="18" customFormat="1" customHeight="1" s="340">
      <c r="B1238" s="354" t="n"/>
      <c r="C1238" s="312" t="n"/>
      <c r="D1238" s="313" t="n"/>
      <c r="E1238" s="355" t="n"/>
      <c r="F1238" s="355" t="n"/>
      <c r="H1238" s="355" t="n"/>
    </row>
    <row r="1239" ht="18" customFormat="1" customHeight="1" s="340">
      <c r="B1239" s="354" t="n"/>
      <c r="C1239" s="312" t="n"/>
      <c r="D1239" s="313" t="n"/>
      <c r="E1239" s="355" t="n"/>
      <c r="F1239" s="355" t="n"/>
      <c r="H1239" s="355" t="n"/>
    </row>
    <row r="1240" ht="18" customFormat="1" customHeight="1" s="340">
      <c r="B1240" s="354" t="n"/>
      <c r="C1240" s="312" t="n"/>
      <c r="D1240" s="313" t="n"/>
      <c r="E1240" s="355" t="n"/>
      <c r="F1240" s="355" t="n"/>
      <c r="H1240" s="355" t="n"/>
    </row>
    <row r="1241" ht="18" customFormat="1" customHeight="1" s="340">
      <c r="B1241" s="354" t="n"/>
      <c r="C1241" s="312" t="n"/>
      <c r="D1241" s="313" t="n"/>
      <c r="E1241" s="355" t="n"/>
      <c r="F1241" s="355" t="n"/>
      <c r="H1241" s="355" t="n"/>
    </row>
    <row r="1242" ht="18" customFormat="1" customHeight="1" s="340">
      <c r="B1242" s="354" t="n"/>
      <c r="C1242" s="312" t="n"/>
      <c r="D1242" s="313" t="n"/>
      <c r="E1242" s="355" t="n"/>
      <c r="F1242" s="355" t="n"/>
      <c r="H1242" s="355" t="n"/>
    </row>
    <row r="1243" ht="18" customFormat="1" customHeight="1" s="340">
      <c r="B1243" s="354" t="n"/>
      <c r="C1243" s="312" t="n"/>
      <c r="D1243" s="313" t="n"/>
      <c r="E1243" s="355" t="n"/>
      <c r="F1243" s="355" t="n"/>
      <c r="H1243" s="355" t="n"/>
    </row>
    <row r="1244" ht="18" customFormat="1" customHeight="1" s="340">
      <c r="B1244" s="354" t="n"/>
      <c r="C1244" s="312" t="n"/>
      <c r="D1244" s="313" t="n"/>
      <c r="E1244" s="355" t="n"/>
      <c r="F1244" s="355" t="n"/>
      <c r="H1244" s="355" t="n"/>
    </row>
    <row r="1245" ht="18" customFormat="1" customHeight="1" s="340">
      <c r="B1245" s="354" t="n"/>
      <c r="C1245" s="312" t="n"/>
      <c r="D1245" s="313" t="n"/>
      <c r="E1245" s="355" t="n"/>
      <c r="F1245" s="355" t="n"/>
      <c r="H1245" s="355" t="n"/>
    </row>
    <row r="1246" ht="18" customFormat="1" customHeight="1" s="340">
      <c r="B1246" s="354" t="n"/>
      <c r="C1246" s="312" t="n"/>
      <c r="D1246" s="313" t="n"/>
      <c r="E1246" s="355" t="n"/>
      <c r="F1246" s="355" t="n"/>
      <c r="H1246" s="355" t="n"/>
    </row>
    <row r="1247" ht="18" customFormat="1" customHeight="1" s="340">
      <c r="B1247" s="354" t="n"/>
      <c r="C1247" s="312" t="n"/>
      <c r="D1247" s="313" t="n"/>
      <c r="E1247" s="355" t="n"/>
      <c r="F1247" s="355" t="n"/>
      <c r="H1247" s="355" t="n"/>
    </row>
    <row r="1248" ht="18" customFormat="1" customHeight="1" s="340">
      <c r="B1248" s="354" t="n"/>
      <c r="C1248" s="312" t="n"/>
      <c r="D1248" s="313" t="n"/>
      <c r="E1248" s="355" t="n"/>
      <c r="F1248" s="355" t="n"/>
      <c r="H1248" s="355" t="n"/>
    </row>
    <row r="1249" ht="18" customFormat="1" customHeight="1" s="340">
      <c r="B1249" s="354" t="n"/>
      <c r="C1249" s="312" t="n"/>
      <c r="D1249" s="313" t="n"/>
      <c r="E1249" s="355" t="n"/>
      <c r="F1249" s="355" t="n"/>
      <c r="H1249" s="355" t="n"/>
    </row>
    <row r="1250" ht="18" customFormat="1" customHeight="1" s="340">
      <c r="B1250" s="354" t="n"/>
      <c r="C1250" s="312" t="n"/>
      <c r="D1250" s="313" t="n"/>
      <c r="E1250" s="355" t="n"/>
      <c r="F1250" s="355" t="n"/>
      <c r="H1250" s="355" t="n"/>
    </row>
    <row r="1251" ht="18" customFormat="1" customHeight="1" s="340">
      <c r="B1251" s="354" t="n"/>
      <c r="C1251" s="312" t="n"/>
      <c r="D1251" s="313" t="n"/>
      <c r="E1251" s="355" t="n"/>
      <c r="F1251" s="355" t="n"/>
      <c r="H1251" s="355" t="n"/>
    </row>
    <row r="1252" ht="18" customFormat="1" customHeight="1" s="340">
      <c r="B1252" s="354" t="n"/>
      <c r="C1252" s="312" t="n"/>
      <c r="D1252" s="313" t="n"/>
      <c r="E1252" s="355" t="n"/>
      <c r="F1252" s="355" t="n"/>
      <c r="H1252" s="355" t="n"/>
    </row>
    <row r="1253" ht="18" customFormat="1" customHeight="1" s="340">
      <c r="B1253" s="354" t="n"/>
      <c r="C1253" s="312" t="n"/>
      <c r="D1253" s="313" t="n"/>
      <c r="E1253" s="355" t="n"/>
      <c r="F1253" s="355" t="n"/>
      <c r="H1253" s="355" t="n"/>
    </row>
    <row r="1254" ht="18" customFormat="1" customHeight="1" s="340">
      <c r="B1254" s="354" t="n"/>
      <c r="C1254" s="312" t="n"/>
      <c r="D1254" s="313" t="n"/>
      <c r="E1254" s="355" t="n"/>
      <c r="F1254" s="355" t="n"/>
      <c r="H1254" s="355" t="n"/>
    </row>
    <row r="1255" ht="18" customFormat="1" customHeight="1" s="340">
      <c r="B1255" s="354" t="n"/>
      <c r="C1255" s="312" t="n"/>
      <c r="D1255" s="313" t="n"/>
      <c r="E1255" s="355" t="n"/>
      <c r="F1255" s="355" t="n"/>
      <c r="H1255" s="355" t="n"/>
    </row>
    <row r="1256" ht="18" customFormat="1" customHeight="1" s="340">
      <c r="B1256" s="354" t="n"/>
      <c r="C1256" s="312" t="n"/>
      <c r="D1256" s="313" t="n"/>
      <c r="E1256" s="355" t="n"/>
      <c r="F1256" s="355" t="n"/>
      <c r="H1256" s="355" t="n"/>
    </row>
    <row r="1257" ht="18" customFormat="1" customHeight="1" s="340">
      <c r="B1257" s="354" t="n"/>
      <c r="C1257" s="312" t="n"/>
      <c r="D1257" s="313" t="n"/>
      <c r="E1257" s="355" t="n"/>
      <c r="F1257" s="355" t="n"/>
      <c r="H1257" s="355" t="n"/>
    </row>
    <row r="1258" ht="18" customFormat="1" customHeight="1" s="340">
      <c r="B1258" s="354" t="n"/>
      <c r="C1258" s="312" t="n"/>
      <c r="D1258" s="313" t="n"/>
      <c r="E1258" s="355" t="n"/>
      <c r="F1258" s="355" t="n"/>
      <c r="H1258" s="355" t="n"/>
    </row>
    <row r="1259" ht="18" customFormat="1" customHeight="1" s="340">
      <c r="B1259" s="354" t="n"/>
      <c r="C1259" s="312" t="n"/>
      <c r="D1259" s="313" t="n"/>
      <c r="E1259" s="355" t="n"/>
      <c r="F1259" s="355" t="n"/>
      <c r="H1259" s="355" t="n"/>
    </row>
    <row r="1260" ht="18" customFormat="1" customHeight="1" s="340">
      <c r="B1260" s="354" t="n"/>
      <c r="C1260" s="312" t="n"/>
      <c r="D1260" s="313" t="n"/>
      <c r="E1260" s="355" t="n"/>
      <c r="F1260" s="355" t="n"/>
      <c r="H1260" s="355" t="n"/>
    </row>
    <row r="1261" ht="18" customFormat="1" customHeight="1" s="340">
      <c r="B1261" s="354" t="n"/>
      <c r="C1261" s="312" t="n"/>
      <c r="D1261" s="313" t="n"/>
      <c r="E1261" s="355" t="n"/>
      <c r="F1261" s="355" t="n"/>
      <c r="H1261" s="355" t="n"/>
    </row>
    <row r="1262" ht="18" customFormat="1" customHeight="1" s="340">
      <c r="B1262" s="354" t="n"/>
      <c r="C1262" s="312" t="n"/>
      <c r="D1262" s="313" t="n"/>
      <c r="E1262" s="355" t="n"/>
      <c r="F1262" s="355" t="n"/>
      <c r="H1262" s="355" t="n"/>
    </row>
    <row r="1263" ht="18" customFormat="1" customHeight="1" s="340">
      <c r="B1263" s="354" t="n"/>
      <c r="C1263" s="312" t="n"/>
      <c r="D1263" s="313" t="n"/>
      <c r="E1263" s="355" t="n"/>
      <c r="F1263" s="355" t="n"/>
      <c r="H1263" s="355" t="n"/>
    </row>
    <row r="1264" ht="18" customFormat="1" customHeight="1" s="340">
      <c r="B1264" s="354" t="n"/>
      <c r="C1264" s="312" t="n"/>
      <c r="D1264" s="313" t="n"/>
      <c r="E1264" s="355" t="n"/>
      <c r="F1264" s="355" t="n"/>
      <c r="H1264" s="355" t="n"/>
    </row>
    <row r="1265" ht="18" customFormat="1" customHeight="1" s="340">
      <c r="B1265" s="354" t="n"/>
      <c r="C1265" s="312" t="n"/>
      <c r="D1265" s="313" t="n"/>
      <c r="E1265" s="355" t="n"/>
      <c r="F1265" s="355" t="n"/>
      <c r="H1265" s="355" t="n"/>
    </row>
    <row r="1266" ht="18" customFormat="1" customHeight="1" s="340">
      <c r="B1266" s="354" t="n"/>
      <c r="C1266" s="312" t="n"/>
      <c r="D1266" s="313" t="n"/>
      <c r="E1266" s="355" t="n"/>
      <c r="F1266" s="355" t="n"/>
      <c r="H1266" s="355" t="n"/>
    </row>
    <row r="1267" ht="18" customFormat="1" customHeight="1" s="340">
      <c r="B1267" s="354" t="n"/>
      <c r="C1267" s="312" t="n"/>
      <c r="D1267" s="313" t="n"/>
      <c r="E1267" s="355" t="n"/>
      <c r="F1267" s="355" t="n"/>
      <c r="H1267" s="355" t="n"/>
    </row>
    <row r="1268" ht="18" customFormat="1" customHeight="1" s="340">
      <c r="B1268" s="354" t="n"/>
      <c r="C1268" s="312" t="n"/>
      <c r="D1268" s="313" t="n"/>
      <c r="E1268" s="355" t="n"/>
      <c r="F1268" s="355" t="n"/>
      <c r="H1268" s="355" t="n"/>
    </row>
    <row r="1269" ht="18" customFormat="1" customHeight="1" s="340">
      <c r="B1269" s="354" t="n"/>
      <c r="C1269" s="312" t="n"/>
      <c r="D1269" s="313" t="n"/>
      <c r="E1269" s="355" t="n"/>
      <c r="F1269" s="355" t="n"/>
      <c r="H1269" s="355" t="n"/>
    </row>
    <row r="1270" ht="18" customFormat="1" customHeight="1" s="340">
      <c r="B1270" s="354" t="n"/>
      <c r="C1270" s="312" t="n"/>
      <c r="D1270" s="313" t="n"/>
      <c r="E1270" s="355" t="n"/>
      <c r="F1270" s="355" t="n"/>
      <c r="H1270" s="355" t="n"/>
    </row>
    <row r="1271" ht="18" customFormat="1" customHeight="1" s="340">
      <c r="B1271" s="354" t="n"/>
      <c r="C1271" s="312" t="n"/>
      <c r="D1271" s="313" t="n"/>
      <c r="E1271" s="355" t="n"/>
      <c r="F1271" s="355" t="n"/>
      <c r="H1271" s="355" t="n"/>
    </row>
    <row r="1272" ht="18" customFormat="1" customHeight="1" s="340">
      <c r="B1272" s="354" t="n"/>
      <c r="C1272" s="312" t="n"/>
      <c r="D1272" s="313" t="n"/>
      <c r="E1272" s="355" t="n"/>
      <c r="F1272" s="355" t="n"/>
      <c r="H1272" s="355" t="n"/>
    </row>
    <row r="1273" ht="18" customFormat="1" customHeight="1" s="340">
      <c r="B1273" s="354" t="n"/>
      <c r="C1273" s="312" t="n"/>
      <c r="D1273" s="313" t="n"/>
      <c r="E1273" s="355" t="n"/>
      <c r="F1273" s="355" t="n"/>
      <c r="H1273" s="355" t="n"/>
    </row>
    <row r="1274" ht="18" customFormat="1" customHeight="1" s="340">
      <c r="B1274" s="354" t="n"/>
      <c r="C1274" s="312" t="n"/>
      <c r="D1274" s="313" t="n"/>
      <c r="E1274" s="355" t="n"/>
      <c r="F1274" s="355" t="n"/>
      <c r="H1274" s="355" t="n"/>
    </row>
    <row r="1275" ht="18" customFormat="1" customHeight="1" s="340">
      <c r="B1275" s="354" t="n"/>
      <c r="C1275" s="312" t="n"/>
      <c r="D1275" s="313" t="n"/>
      <c r="E1275" s="355" t="n"/>
      <c r="F1275" s="355" t="n"/>
      <c r="H1275" s="355" t="n"/>
    </row>
    <row r="1276" ht="18" customFormat="1" customHeight="1" s="340">
      <c r="B1276" s="354" t="n"/>
      <c r="C1276" s="312" t="n"/>
      <c r="D1276" s="313" t="n"/>
      <c r="E1276" s="355" t="n"/>
      <c r="F1276" s="355" t="n"/>
      <c r="H1276" s="355" t="n"/>
    </row>
    <row r="1277" ht="18" customFormat="1" customHeight="1" s="340">
      <c r="B1277" s="354" t="n"/>
      <c r="C1277" s="312" t="n"/>
      <c r="D1277" s="313" t="n"/>
      <c r="E1277" s="355" t="n"/>
      <c r="F1277" s="355" t="n"/>
      <c r="H1277" s="355" t="n"/>
    </row>
    <row r="1278" ht="18" customFormat="1" customHeight="1" s="340">
      <c r="B1278" s="354" t="n"/>
      <c r="C1278" s="312" t="n"/>
      <c r="D1278" s="313" t="n"/>
      <c r="E1278" s="355" t="n"/>
      <c r="F1278" s="355" t="n"/>
      <c r="H1278" s="355" t="n"/>
    </row>
    <row r="1279" ht="18" customFormat="1" customHeight="1" s="340">
      <c r="B1279" s="354" t="n"/>
      <c r="C1279" s="312" t="n"/>
      <c r="D1279" s="313" t="n"/>
      <c r="E1279" s="355" t="n"/>
      <c r="F1279" s="355" t="n"/>
      <c r="H1279" s="355" t="n"/>
    </row>
    <row r="1280" ht="18" customFormat="1" customHeight="1" s="340">
      <c r="B1280" s="354" t="n"/>
      <c r="C1280" s="312" t="n"/>
      <c r="D1280" s="313" t="n"/>
      <c r="E1280" s="355" t="n"/>
      <c r="F1280" s="355" t="n"/>
      <c r="H1280" s="355" t="n"/>
    </row>
    <row r="1281" ht="18" customFormat="1" customHeight="1" s="340">
      <c r="B1281" s="354" t="n"/>
      <c r="C1281" s="312" t="n"/>
      <c r="D1281" s="313" t="n"/>
      <c r="E1281" s="355" t="n"/>
      <c r="F1281" s="355" t="n"/>
      <c r="H1281" s="355" t="n"/>
    </row>
    <row r="1282" ht="18" customFormat="1" customHeight="1" s="340">
      <c r="B1282" s="354" t="n"/>
      <c r="C1282" s="312" t="n"/>
      <c r="D1282" s="313" t="n"/>
      <c r="E1282" s="355" t="n"/>
      <c r="F1282" s="355" t="n"/>
      <c r="H1282" s="355" t="n"/>
    </row>
    <row r="1283" ht="18" customFormat="1" customHeight="1" s="340">
      <c r="B1283" s="354" t="n"/>
      <c r="C1283" s="312" t="n"/>
      <c r="D1283" s="313" t="n"/>
      <c r="E1283" s="355" t="n"/>
      <c r="F1283" s="355" t="n"/>
      <c r="H1283" s="355" t="n"/>
    </row>
    <row r="1284" ht="18" customFormat="1" customHeight="1" s="340">
      <c r="B1284" s="354" t="n"/>
      <c r="C1284" s="312" t="n"/>
      <c r="D1284" s="313" t="n"/>
      <c r="E1284" s="355" t="n"/>
      <c r="F1284" s="355" t="n"/>
      <c r="H1284" s="355" t="n"/>
    </row>
    <row r="1285" ht="18" customFormat="1" customHeight="1" s="340">
      <c r="B1285" s="354" t="n"/>
      <c r="C1285" s="312" t="n"/>
      <c r="D1285" s="313" t="n"/>
      <c r="E1285" s="355" t="n"/>
      <c r="F1285" s="355" t="n"/>
      <c r="H1285" s="355" t="n"/>
    </row>
    <row r="1286" ht="18" customFormat="1" customHeight="1" s="340">
      <c r="B1286" s="354" t="n"/>
      <c r="C1286" s="312" t="n"/>
      <c r="D1286" s="313" t="n"/>
      <c r="E1286" s="355" t="n"/>
      <c r="F1286" s="355" t="n"/>
      <c r="H1286" s="355" t="n"/>
    </row>
    <row r="1287" ht="18" customFormat="1" customHeight="1" s="340">
      <c r="B1287" s="354" t="n"/>
      <c r="C1287" s="312" t="n"/>
      <c r="D1287" s="313" t="n"/>
      <c r="E1287" s="355" t="n"/>
      <c r="F1287" s="355" t="n"/>
      <c r="H1287" s="355" t="n"/>
    </row>
    <row r="1288" ht="18" customFormat="1" customHeight="1" s="340">
      <c r="B1288" s="354" t="n"/>
      <c r="C1288" s="312" t="n"/>
      <c r="D1288" s="313" t="n"/>
      <c r="E1288" s="355" t="n"/>
      <c r="F1288" s="355" t="n"/>
      <c r="H1288" s="355" t="n"/>
    </row>
    <row r="1289" ht="18" customFormat="1" customHeight="1" s="340">
      <c r="B1289" s="354" t="n"/>
      <c r="C1289" s="312" t="n"/>
      <c r="D1289" s="313" t="n"/>
      <c r="E1289" s="355" t="n"/>
      <c r="F1289" s="355" t="n"/>
      <c r="H1289" s="355" t="n"/>
    </row>
    <row r="1290" ht="18" customFormat="1" customHeight="1" s="340">
      <c r="B1290" s="354" t="n"/>
      <c r="C1290" s="312" t="n"/>
      <c r="D1290" s="313" t="n"/>
      <c r="E1290" s="355" t="n"/>
      <c r="F1290" s="355" t="n"/>
      <c r="H1290" s="355" t="n"/>
    </row>
    <row r="1291" ht="18" customFormat="1" customHeight="1" s="340">
      <c r="B1291" s="354" t="n"/>
      <c r="C1291" s="312" t="n"/>
      <c r="D1291" s="313" t="n"/>
      <c r="E1291" s="355" t="n"/>
      <c r="F1291" s="355" t="n"/>
      <c r="H1291" s="355" t="n"/>
    </row>
    <row r="1292" ht="18" customFormat="1" customHeight="1" s="340">
      <c r="B1292" s="354" t="n"/>
      <c r="C1292" s="312" t="n"/>
      <c r="D1292" s="313" t="n"/>
      <c r="E1292" s="355" t="n"/>
      <c r="F1292" s="355" t="n"/>
      <c r="H1292" s="355" t="n"/>
    </row>
    <row r="1293" ht="18" customFormat="1" customHeight="1" s="340">
      <c r="B1293" s="354" t="n"/>
      <c r="C1293" s="312" t="n"/>
      <c r="D1293" s="313" t="n"/>
      <c r="E1293" s="355" t="n"/>
      <c r="F1293" s="355" t="n"/>
      <c r="H1293" s="355" t="n"/>
    </row>
    <row r="1294" ht="18" customFormat="1" customHeight="1" s="340">
      <c r="B1294" s="354" t="n"/>
      <c r="C1294" s="312" t="n"/>
      <c r="D1294" s="313" t="n"/>
      <c r="E1294" s="355" t="n"/>
      <c r="F1294" s="355" t="n"/>
      <c r="H1294" s="355" t="n"/>
    </row>
    <row r="1295" ht="18" customFormat="1" customHeight="1" s="340">
      <c r="B1295" s="354" t="n"/>
      <c r="C1295" s="312" t="n"/>
      <c r="D1295" s="313" t="n"/>
      <c r="E1295" s="355" t="n"/>
      <c r="F1295" s="355" t="n"/>
      <c r="H1295" s="355" t="n"/>
    </row>
    <row r="1296" ht="18" customFormat="1" customHeight="1" s="340">
      <c r="B1296" s="354" t="n"/>
      <c r="C1296" s="312" t="n"/>
      <c r="D1296" s="313" t="n"/>
      <c r="E1296" s="355" t="n"/>
      <c r="F1296" s="355" t="n"/>
      <c r="H1296" s="355" t="n"/>
    </row>
    <row r="1297" ht="18" customFormat="1" customHeight="1" s="340">
      <c r="B1297" s="354" t="n"/>
      <c r="C1297" s="312" t="n"/>
      <c r="D1297" s="313" t="n"/>
      <c r="E1297" s="355" t="n"/>
      <c r="F1297" s="355" t="n"/>
      <c r="H1297" s="355" t="n"/>
    </row>
    <row r="1298" ht="18" customFormat="1" customHeight="1" s="340">
      <c r="B1298" s="354" t="n"/>
      <c r="C1298" s="312" t="n"/>
      <c r="D1298" s="313" t="n"/>
      <c r="E1298" s="355" t="n"/>
      <c r="F1298" s="355" t="n"/>
      <c r="H1298" s="355" t="n"/>
    </row>
    <row r="1299" ht="18" customFormat="1" customHeight="1" s="340">
      <c r="B1299" s="354" t="n"/>
      <c r="C1299" s="312" t="n"/>
      <c r="D1299" s="313" t="n"/>
      <c r="E1299" s="355" t="n"/>
      <c r="F1299" s="355" t="n"/>
      <c r="H1299" s="355" t="n"/>
    </row>
    <row r="1300" ht="18" customFormat="1" customHeight="1" s="340">
      <c r="B1300" s="354" t="n"/>
      <c r="C1300" s="312" t="n"/>
      <c r="D1300" s="313" t="n"/>
      <c r="E1300" s="355" t="n"/>
      <c r="F1300" s="355" t="n"/>
      <c r="H1300" s="355" t="n"/>
    </row>
    <row r="1301" ht="18" customFormat="1" customHeight="1" s="340">
      <c r="B1301" s="354" t="n"/>
      <c r="C1301" s="312" t="n"/>
      <c r="D1301" s="313" t="n"/>
      <c r="E1301" s="355" t="n"/>
      <c r="F1301" s="355" t="n"/>
      <c r="H1301" s="355" t="n"/>
    </row>
    <row r="1302" ht="18" customHeight="1" s="235"/>
    <row r="1303" ht="18" customHeight="1" s="235"/>
    <row r="1304" ht="18" customHeight="1" s="235"/>
    <row r="1305" ht="18" customHeight="1" s="235"/>
    <row r="1306" ht="18" customHeight="1" s="235"/>
    <row r="1307" ht="18" customHeight="1" s="235"/>
    <row r="1308" ht="18" customHeight="1" s="235"/>
    <row r="1309" ht="18" customHeight="1" s="235"/>
    <row r="1310" ht="18" customHeight="1" s="235"/>
    <row r="1311" ht="18" customHeight="1" s="235"/>
    <row r="1312" ht="18" customHeight="1" s="235"/>
    <row r="1313" ht="18" customHeight="1" s="235"/>
    <row r="1314" ht="18" customHeight="1" s="235"/>
    <row r="1315" ht="18" customHeight="1" s="235"/>
    <row r="1316" ht="18" customHeight="1" s="235"/>
    <row r="1317" ht="18" customHeight="1" s="235"/>
    <row r="1318" ht="18" customHeight="1" s="235"/>
    <row r="1319" ht="18" customHeight="1" s="235"/>
    <row r="1320" ht="18" customHeight="1" s="235"/>
    <row r="1321" ht="18" customHeight="1" s="235"/>
    <row r="1322" ht="18" customHeight="1" s="235"/>
    <row r="1323" ht="18" customHeight="1" s="235"/>
    <row r="1324" ht="18" customHeight="1" s="235"/>
    <row r="1325" ht="18" customHeight="1" s="235"/>
    <row r="1326" ht="18" customHeight="1" s="235"/>
    <row r="1327" ht="18" customHeight="1" s="235"/>
    <row r="1328" ht="18" customHeight="1" s="235"/>
    <row r="1329" ht="18" customHeight="1" s="235"/>
    <row r="1330" ht="18" customHeight="1" s="235"/>
    <row r="1331" ht="18" customHeight="1" s="235"/>
    <row r="1332" ht="18" customHeight="1" s="235"/>
    <row r="1333" ht="18" customHeight="1" s="235"/>
    <row r="1334" ht="18" customHeight="1" s="235"/>
    <row r="1335" ht="18" customHeight="1" s="235"/>
    <row r="1336" ht="18" customHeight="1" s="235"/>
    <row r="1337" ht="18" customHeight="1" s="235"/>
    <row r="1338" ht="18" customHeight="1" s="235"/>
    <row r="1339" ht="18" customHeight="1" s="235"/>
    <row r="1340" ht="18" customHeight="1" s="235"/>
    <row r="1341" ht="18" customHeight="1" s="235"/>
    <row r="1342" ht="18" customHeight="1" s="235"/>
    <row r="1343" ht="18" customHeight="1" s="235"/>
    <row r="1344" ht="18" customHeight="1" s="235"/>
    <row r="1345" ht="18" customHeight="1" s="235"/>
    <row r="1346" ht="18" customHeight="1" s="235"/>
    <row r="1347" ht="18" customHeight="1" s="235"/>
    <row r="1348" ht="18" customHeight="1" s="235"/>
    <row r="1349" ht="18" customHeight="1" s="235"/>
    <row r="1350" ht="18" customHeight="1" s="235"/>
    <row r="1351" ht="18" customHeight="1" s="235"/>
    <row r="1352" ht="18" customHeight="1" s="235"/>
    <row r="1353" ht="18" customHeight="1" s="235"/>
    <row r="1354" ht="18" customHeight="1" s="235"/>
    <row r="1355" ht="18" customHeight="1" s="235"/>
    <row r="1356" ht="18" customHeight="1" s="235"/>
    <row r="1357" ht="18" customHeight="1" s="235"/>
    <row r="1358" ht="18" customHeight="1" s="235"/>
    <row r="1359" ht="18" customHeight="1" s="235"/>
    <row r="1360" ht="18" customHeight="1" s="235"/>
    <row r="1361" ht="18" customHeight="1" s="235"/>
    <row r="1362" ht="18" customHeight="1" s="235"/>
    <row r="1363" ht="18" customHeight="1" s="235"/>
    <row r="1364" ht="18" customHeight="1" s="235"/>
    <row r="1365" ht="18" customHeight="1" s="235"/>
    <row r="1366" ht="18" customHeight="1" s="235"/>
    <row r="1367" ht="18" customHeight="1" s="235"/>
    <row r="1368" ht="18" customHeight="1" s="235"/>
    <row r="1369" ht="18" customHeight="1" s="235"/>
    <row r="1370" ht="18" customHeight="1" s="235"/>
    <row r="1371" ht="18" customHeight="1" s="235"/>
    <row r="1372" ht="18" customHeight="1" s="235"/>
    <row r="1373" ht="18" customHeight="1" s="235"/>
    <row r="1374" ht="18" customHeight="1" s="235"/>
    <row r="1375" ht="18" customHeight="1" s="235"/>
    <row r="1376" ht="18" customHeight="1" s="235"/>
    <row r="1377" ht="18" customHeight="1" s="235"/>
    <row r="1378" ht="18" customHeight="1" s="235"/>
    <row r="1379" ht="18" customHeight="1" s="235"/>
    <row r="1380" ht="18" customHeight="1" s="235"/>
    <row r="1381" ht="18" customHeight="1" s="235"/>
    <row r="1382" ht="18" customHeight="1" s="235"/>
    <row r="1383" ht="18" customHeight="1" s="235"/>
    <row r="1384" ht="18" customHeight="1" s="235"/>
    <row r="1385" ht="18" customHeight="1" s="235"/>
    <row r="1386" ht="18" customHeight="1" s="235"/>
    <row r="1387" ht="18" customHeight="1" s="235"/>
    <row r="1388" ht="18" customHeight="1" s="235"/>
    <row r="1389" ht="18" customHeight="1" s="235"/>
    <row r="1390" ht="18" customHeight="1" s="235"/>
    <row r="1391" ht="18" customHeight="1" s="235"/>
    <row r="1392" ht="18" customHeight="1" s="235"/>
    <row r="1393" ht="18" customHeight="1" s="235"/>
    <row r="1394" ht="18" customHeight="1" s="235"/>
    <row r="1395" ht="18" customHeight="1" s="235"/>
    <row r="1396" ht="18" customHeight="1" s="235"/>
    <row r="1397" ht="18" customHeight="1" s="235"/>
    <row r="1398" ht="18" customHeight="1" s="235"/>
    <row r="1399" ht="18" customHeight="1" s="235"/>
    <row r="1400" ht="18" customHeight="1" s="235"/>
    <row r="1401" ht="18" customHeight="1" s="235"/>
    <row r="1402" ht="18" customHeight="1" s="235"/>
    <row r="1403" ht="18" customHeight="1" s="235"/>
    <row r="1404" ht="18" customHeight="1" s="235"/>
    <row r="1405" ht="18" customHeight="1" s="235"/>
    <row r="1406" ht="18" customHeight="1" s="235"/>
    <row r="1407" ht="18" customHeight="1" s="235"/>
    <row r="1408" ht="18" customHeight="1" s="235"/>
    <row r="1409" ht="18" customHeight="1" s="235"/>
    <row r="1410" ht="18" customHeight="1" s="235"/>
    <row r="1411" ht="18" customHeight="1" s="235"/>
    <row r="1412" ht="18" customHeight="1" s="235"/>
    <row r="1413" ht="18" customHeight="1" s="235"/>
    <row r="1414" ht="18" customHeight="1" s="235"/>
    <row r="1415" ht="18" customHeight="1" s="235"/>
    <row r="1416" ht="18" customHeight="1" s="235"/>
    <row r="1417" ht="18" customHeight="1" s="235"/>
    <row r="1418" ht="18" customHeight="1" s="235"/>
    <row r="1419" ht="18" customHeight="1" s="235"/>
    <row r="1420" ht="18" customHeight="1" s="235"/>
    <row r="1421" ht="18" customHeight="1" s="235"/>
    <row r="1422" ht="18" customHeight="1" s="235"/>
    <row r="1423" ht="18" customHeight="1" s="235"/>
    <row r="1424" ht="18" customHeight="1" s="235"/>
    <row r="1425" ht="18" customHeight="1" s="235"/>
    <row r="1426" ht="18" customHeight="1" s="235"/>
    <row r="1427" ht="18" customHeight="1" s="235"/>
    <row r="1428" ht="18" customHeight="1" s="235"/>
    <row r="1429" ht="18" customHeight="1" s="235"/>
    <row r="1430" ht="18" customHeight="1" s="235"/>
    <row r="1431" ht="18" customHeight="1" s="235"/>
    <row r="1432" ht="18" customHeight="1" s="235"/>
    <row r="1433" ht="18" customHeight="1" s="235"/>
    <row r="1434" ht="18" customHeight="1" s="235"/>
    <row r="1435" ht="18" customHeight="1" s="235"/>
    <row r="1436" ht="18" customHeight="1" s="235"/>
    <row r="1437" ht="18" customHeight="1" s="235"/>
    <row r="1438" ht="18" customHeight="1" s="235"/>
    <row r="1439" ht="18" customHeight="1" s="235"/>
    <row r="1440" ht="18" customHeight="1" s="235"/>
    <row r="1441" ht="18" customHeight="1" s="235"/>
    <row r="1442" ht="18" customHeight="1" s="235"/>
    <row r="1443" ht="18" customHeight="1" s="235"/>
    <row r="1444" ht="18" customHeight="1" s="235"/>
    <row r="1445" ht="18" customHeight="1" s="235"/>
    <row r="1446" ht="18" customHeight="1" s="235"/>
    <row r="1447" ht="18" customHeight="1" s="235"/>
    <row r="1448" ht="18" customHeight="1" s="235"/>
    <row r="1449" ht="18" customHeight="1" s="235"/>
    <row r="1450" ht="18" customHeight="1" s="235"/>
    <row r="1451" ht="18" customHeight="1" s="235"/>
    <row r="1452" ht="18" customHeight="1" s="235"/>
    <row r="1453" ht="18" customHeight="1" s="235"/>
    <row r="1454" ht="18" customHeight="1" s="235"/>
    <row r="1455" ht="18" customHeight="1" s="235"/>
    <row r="1456" ht="18" customHeight="1" s="235"/>
    <row r="1457" ht="18" customHeight="1" s="235"/>
    <row r="1458" ht="18" customHeight="1" s="235"/>
    <row r="1459" ht="18" customHeight="1" s="235"/>
    <row r="1460" ht="18" customHeight="1" s="235"/>
    <row r="1461" ht="18" customHeight="1" s="235"/>
    <row r="1462" ht="18" customHeight="1" s="235"/>
    <row r="1463" ht="18" customHeight="1" s="235"/>
    <row r="1464" ht="18" customHeight="1" s="235"/>
    <row r="1465" ht="18" customHeight="1" s="235"/>
    <row r="1466" ht="18" customHeight="1" s="235"/>
    <row r="1467" ht="18" customHeight="1" s="235"/>
    <row r="1468" ht="18" customHeight="1" s="235"/>
    <row r="1469" ht="18" customHeight="1" s="235"/>
    <row r="1470" ht="18" customHeight="1" s="235"/>
    <row r="1471" ht="18" customHeight="1" s="235"/>
    <row r="1472" ht="18" customHeight="1" s="235"/>
    <row r="1473" ht="18" customHeight="1" s="235"/>
    <row r="1474" ht="18" customHeight="1" s="235"/>
    <row r="1475" ht="18" customHeight="1" s="235"/>
    <row r="1476" ht="18" customHeight="1" s="235"/>
    <row r="1477" ht="18" customHeight="1" s="235"/>
    <row r="1478" ht="18" customHeight="1" s="235"/>
    <row r="1479" ht="18" customHeight="1" s="235"/>
    <row r="1480" ht="18" customHeight="1" s="235"/>
    <row r="1481" ht="18" customHeight="1" s="235"/>
    <row r="1482" ht="18" customHeight="1" s="235"/>
    <row r="1483" ht="18" customHeight="1" s="235"/>
    <row r="1484" ht="18" customHeight="1" s="235"/>
    <row r="1485" ht="18" customHeight="1" s="235"/>
    <row r="1486" ht="18" customHeight="1" s="235"/>
    <row r="1487" ht="18" customHeight="1" s="235"/>
    <row r="1488" ht="18" customHeight="1" s="235"/>
    <row r="1489" ht="18" customHeight="1" s="235"/>
    <row r="1490" ht="18" customHeight="1" s="235"/>
    <row r="1491" ht="18" customHeight="1" s="235"/>
    <row r="1492" ht="18" customHeight="1" s="235"/>
    <row r="1493" ht="18" customHeight="1" s="235"/>
    <row r="1494" ht="18" customHeight="1" s="235"/>
    <row r="1495" ht="18" customHeight="1" s="235"/>
    <row r="1496" ht="18" customHeight="1" s="235"/>
    <row r="1497" ht="18" customHeight="1" s="235"/>
    <row r="1498" ht="18" customHeight="1" s="235"/>
    <row r="1499" ht="18" customHeight="1" s="235"/>
    <row r="1500" ht="18" customHeight="1" s="235"/>
    <row r="1501" ht="18" customHeight="1" s="235"/>
    <row r="1502" ht="18" customHeight="1" s="235"/>
    <row r="1503" ht="18" customHeight="1" s="235"/>
    <row r="1504" ht="18" customHeight="1" s="235"/>
    <row r="1505" ht="18" customHeight="1" s="235"/>
    <row r="1506" ht="18" customHeight="1" s="235"/>
    <row r="1507" ht="18" customHeight="1" s="235"/>
    <row r="1508" ht="18" customHeight="1" s="235"/>
    <row r="1509" ht="18" customHeight="1" s="235"/>
    <row r="1510" ht="18" customHeight="1" s="235"/>
    <row r="1511" ht="18" customHeight="1" s="235"/>
    <row r="1512" ht="18" customHeight="1" s="235"/>
    <row r="1513" ht="18" customHeight="1" s="235"/>
    <row r="1514" ht="18" customHeight="1" s="235"/>
    <row r="1515" ht="18" customHeight="1" s="235"/>
    <row r="1516" ht="18" customHeight="1" s="235"/>
    <row r="1517" ht="18" customHeight="1" s="235"/>
    <row r="1518" ht="18" customHeight="1" s="235"/>
    <row r="1519" ht="18" customHeight="1" s="235"/>
    <row r="1520" ht="18" customHeight="1" s="235"/>
    <row r="1521" ht="18" customHeight="1" s="235"/>
    <row r="1522" ht="18" customHeight="1" s="235"/>
    <row r="1523" ht="18" customHeight="1" s="235"/>
    <row r="1524" ht="18" customHeight="1" s="235"/>
    <row r="1525" ht="18" customHeight="1" s="235"/>
    <row r="1526" ht="18" customHeight="1" s="235"/>
    <row r="1527" ht="18" customHeight="1" s="235"/>
    <row r="1528" ht="18" customHeight="1" s="235"/>
    <row r="1529" ht="18" customHeight="1" s="235"/>
    <row r="1530" ht="18" customHeight="1" s="235"/>
    <row r="1531" ht="18" customHeight="1" s="235"/>
    <row r="1532" ht="18" customHeight="1" s="235"/>
    <row r="1533" ht="18" customHeight="1" s="235"/>
    <row r="1534" ht="18" customHeight="1" s="235"/>
    <row r="1535" ht="18" customHeight="1" s="235"/>
    <row r="1536" ht="18" customHeight="1" s="235"/>
    <row r="1537" ht="18" customHeight="1" s="235"/>
    <row r="1538" ht="18" customHeight="1" s="235"/>
    <row r="1539" ht="18" customHeight="1" s="235"/>
  </sheetData>
  <mergeCells count="8">
    <mergeCell ref="B4:B5"/>
    <mergeCell ref="C4:C5"/>
    <mergeCell ref="D4:D5"/>
    <mergeCell ref="E4:E5"/>
    <mergeCell ref="F4:F5"/>
    <mergeCell ref="G4:G5"/>
    <mergeCell ref="H4:H5"/>
    <mergeCell ref="I4:I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O372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10.6796875" defaultRowHeight="15" zeroHeight="0" outlineLevelRow="0"/>
  <cols>
    <col width="13" customWidth="1" style="303" min="4" max="4"/>
    <col width="40.57" customWidth="1" style="303" min="5" max="5"/>
    <col width="12.71" customWidth="1" style="303" min="10" max="10"/>
    <col width="39.29" customWidth="1" style="303" min="12" max="12"/>
    <col width="12.71" customWidth="1" style="303" min="13" max="13"/>
  </cols>
  <sheetData>
    <row r="1" ht="15" customHeight="1" s="235">
      <c r="B1" s="357" t="n"/>
      <c r="C1" s="357" t="n"/>
      <c r="D1" s="357" t="n"/>
      <c r="E1" s="357" t="n"/>
      <c r="F1" s="357" t="n"/>
      <c r="G1" s="357" t="n"/>
      <c r="H1" s="357" t="n"/>
      <c r="I1" s="357" t="n"/>
      <c r="J1" s="357" t="n"/>
      <c r="K1" s="357" t="n"/>
    </row>
    <row r="2" ht="15" customHeight="1" s="235">
      <c r="B2" s="357" t="n"/>
      <c r="C2" s="357" t="n"/>
      <c r="D2" s="357" t="n"/>
      <c r="E2" s="357" t="n"/>
      <c r="F2" s="357" t="n"/>
      <c r="G2" s="357" t="n"/>
      <c r="H2" s="357" t="n"/>
      <c r="I2" s="357" t="n"/>
      <c r="J2" s="357" t="n"/>
      <c r="K2" s="357" t="n"/>
    </row>
    <row r="3" ht="15" customHeight="1" s="235">
      <c r="B3" s="358" t="inlineStr">
        <is>
          <t>Nómina Pago Utilidades  Segundo Trimestre 2024</t>
        </is>
      </c>
    </row>
    <row r="4" ht="15" customHeight="1" s="235"/>
    <row r="5" ht="15" customHeight="1" s="235"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  <c r="K5" s="357" t="n"/>
    </row>
    <row r="6" ht="23.25" customHeight="1" s="235">
      <c r="B6" s="357" t="n"/>
      <c r="C6" s="357" t="n"/>
      <c r="D6" s="359" t="inlineStr">
        <is>
          <t>Elaborado</t>
        </is>
      </c>
      <c r="E6" s="360" t="inlineStr">
        <is>
          <t>Lorena L. Matos Suárez</t>
        </is>
      </c>
      <c r="F6" s="361" t="n"/>
      <c r="G6" s="361" t="n"/>
      <c r="H6" s="361" t="n"/>
      <c r="I6" s="362" t="inlineStr">
        <is>
          <t xml:space="preserve">Periodo </t>
        </is>
      </c>
      <c r="J6" s="362" t="n"/>
      <c r="K6" s="357" t="n"/>
    </row>
    <row r="7" ht="15" customHeight="1" s="235">
      <c r="B7" s="357" t="n"/>
      <c r="C7" s="357" t="n"/>
      <c r="D7" s="359" t="inlineStr">
        <is>
          <t xml:space="preserve">Revisado </t>
        </is>
      </c>
      <c r="E7" s="360" t="inlineStr">
        <is>
          <t>Martha B Díaz Delgado</t>
        </is>
      </c>
      <c r="F7" s="361" t="n"/>
      <c r="G7" s="361" t="n"/>
      <c r="H7" s="361" t="n"/>
      <c r="I7" s="363" t="inlineStr">
        <is>
          <t>Desde</t>
        </is>
      </c>
      <c r="J7" s="364" t="n">
        <v>45474</v>
      </c>
      <c r="K7" s="357" t="n"/>
    </row>
    <row r="8" ht="19.5" customHeight="1" s="235">
      <c r="B8" s="357" t="n"/>
      <c r="C8" s="357" t="n"/>
      <c r="D8" s="359" t="inlineStr">
        <is>
          <t xml:space="preserve">Aprobado </t>
        </is>
      </c>
      <c r="E8" s="360" t="inlineStr">
        <is>
          <t>Arturo E Sánchez Martínez</t>
        </is>
      </c>
      <c r="F8" s="361" t="n"/>
      <c r="G8" s="361" t="n"/>
      <c r="H8" s="361" t="n"/>
      <c r="I8" s="363" t="inlineStr">
        <is>
          <t>Hasta</t>
        </is>
      </c>
      <c r="J8" s="364" t="n">
        <v>45565</v>
      </c>
      <c r="K8" s="357" t="n"/>
    </row>
    <row r="9" ht="15" customHeight="1" s="235">
      <c r="B9" s="357" t="n"/>
      <c r="C9" s="357" t="n"/>
      <c r="D9" s="359" t="inlineStr">
        <is>
          <t xml:space="preserve">Contabilizado </t>
        </is>
      </c>
      <c r="E9" s="360" t="inlineStr">
        <is>
          <t>Suilen Reyes Suárez</t>
        </is>
      </c>
      <c r="F9" s="361" t="n"/>
      <c r="G9" s="361" t="n"/>
      <c r="H9" s="361" t="n"/>
      <c r="I9" s="362" t="inlineStr">
        <is>
          <t>Cheque</t>
        </is>
      </c>
      <c r="J9" s="362" t="n"/>
      <c r="K9" s="357" t="n"/>
    </row>
    <row r="10" ht="20.25" customHeight="1" s="235">
      <c r="B10" s="357" t="n"/>
      <c r="C10" s="357" t="n"/>
      <c r="D10" s="357" t="n"/>
      <c r="E10" s="357" t="n"/>
      <c r="F10" s="357" t="n"/>
      <c r="G10" s="357" t="n"/>
      <c r="H10" s="357" t="n"/>
      <c r="I10" s="362" t="inlineStr">
        <is>
          <t>Fecha</t>
        </is>
      </c>
      <c r="J10" s="362" t="n"/>
      <c r="K10" s="357" t="n"/>
    </row>
    <row r="11" ht="15" customHeight="1" s="235">
      <c r="B11" s="357" t="n"/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</row>
    <row r="12" ht="15" customHeight="1" s="235">
      <c r="B12" s="357" t="n"/>
      <c r="C12" s="357" t="n"/>
      <c r="D12" s="357" t="n"/>
      <c r="E12" s="357" t="n"/>
      <c r="F12" s="357" t="n"/>
      <c r="G12" s="357" t="n"/>
      <c r="H12" s="357" t="n"/>
      <c r="I12" s="357" t="n"/>
      <c r="J12" s="357" t="n"/>
      <c r="K12" s="357" t="n"/>
    </row>
    <row r="13" ht="36.75" customHeight="1" s="235">
      <c r="B13" s="365" t="inlineStr">
        <is>
          <t>No</t>
        </is>
      </c>
      <c r="C13" s="366" t="inlineStr">
        <is>
          <t>Unidad Organizativa</t>
        </is>
      </c>
      <c r="D13" s="367" t="n"/>
      <c r="E13" s="368" t="n"/>
      <c r="F13" s="369" t="inlineStr">
        <is>
          <t>Devengado Utilidades III trimestre</t>
        </is>
      </c>
      <c r="G13" s="370" t="inlineStr">
        <is>
          <t>Seguridad Social Diferencia</t>
        </is>
      </c>
      <c r="H13" s="371" t="inlineStr">
        <is>
          <t>Impuestos sobre ingresos Diferencia</t>
        </is>
      </c>
      <c r="I13" s="372" t="inlineStr">
        <is>
          <t>Descuentos Resp Mat.</t>
        </is>
      </c>
      <c r="J13" s="373" t="inlineStr">
        <is>
          <t>Neto a Cobrar</t>
        </is>
      </c>
      <c r="K13" s="373" t="inlineStr">
        <is>
          <t>Firma</t>
        </is>
      </c>
    </row>
    <row r="14" ht="15" customHeight="1" s="235">
      <c r="B14" s="365" t="inlineStr">
        <is>
          <t>DIRECCIÓN</t>
        </is>
      </c>
      <c r="C14" s="367" t="n"/>
      <c r="D14" s="367" t="n"/>
      <c r="E14" s="367" t="n"/>
      <c r="F14" s="367" t="n"/>
      <c r="G14" s="367" t="n"/>
      <c r="H14" s="367" t="n"/>
      <c r="I14" s="367" t="n"/>
      <c r="J14" s="367" t="n"/>
      <c r="K14" s="368" t="n"/>
    </row>
    <row r="15" ht="15.75" customHeight="1" s="235">
      <c r="B15" s="374" t="n">
        <v>1</v>
      </c>
      <c r="C15" s="375" t="inlineStr">
        <is>
          <t>0030</t>
        </is>
      </c>
      <c r="D15" s="375" t="inlineStr">
        <is>
          <t>65012826774</t>
        </is>
      </c>
      <c r="E15" s="376" t="inlineStr">
        <is>
          <t>MARITZA  MOYA  CUELLAR</t>
        </is>
      </c>
      <c r="F15" s="377" t="n">
        <v>137953.74</v>
      </c>
      <c r="G15" s="378" t="n">
        <v>13380.2375</v>
      </c>
      <c r="H15" s="379" t="n">
        <v>24914.0839</v>
      </c>
      <c r="I15" s="379" t="n"/>
      <c r="J15" s="380">
        <f>+F15-G15-H15</f>
        <v/>
      </c>
      <c r="K15" s="381" t="inlineStr">
        <is>
          <t>TM</t>
        </is>
      </c>
    </row>
    <row r="16" ht="15.75" customHeight="1" s="235">
      <c r="B16" s="374" t="n">
        <v>2</v>
      </c>
      <c r="C16" s="375" t="inlineStr">
        <is>
          <t>0082</t>
        </is>
      </c>
      <c r="D16" s="375" t="inlineStr">
        <is>
          <t>63121215640</t>
        </is>
      </c>
      <c r="E16" s="376" t="inlineStr">
        <is>
          <t>ARTURO EVASIO  SÁNCHEZ   MARTÍNEZ</t>
        </is>
      </c>
      <c r="F16" s="377" t="n">
        <v>182460.69</v>
      </c>
      <c r="G16" s="378" t="n">
        <v>17937.7005</v>
      </c>
      <c r="H16" s="379" t="n">
        <v>34178.4851</v>
      </c>
      <c r="I16" s="379" t="n"/>
      <c r="J16" s="380">
        <f>+F16-G16-H16</f>
        <v/>
      </c>
      <c r="K16" s="381" t="inlineStr">
        <is>
          <t>TM</t>
        </is>
      </c>
    </row>
    <row r="17" ht="15.75" customHeight="1" s="235">
      <c r="B17" s="374" t="n">
        <v>3</v>
      </c>
      <c r="C17" s="375" t="inlineStr">
        <is>
          <t>0309</t>
        </is>
      </c>
      <c r="D17" s="375" t="inlineStr">
        <is>
          <t>83070627289</t>
        </is>
      </c>
      <c r="E17" s="376" t="inlineStr">
        <is>
          <t>ERIK LÁZARO  PRENDES  LAGO</t>
        </is>
      </c>
      <c r="F17" s="377" t="n">
        <v>138590.58</v>
      </c>
      <c r="G17" s="378" t="n">
        <v>13443.9215</v>
      </c>
      <c r="H17" s="379" t="n">
        <v>25041.4519</v>
      </c>
      <c r="I17" s="379" t="n"/>
      <c r="J17" s="380">
        <f>+F17-G17-H17</f>
        <v/>
      </c>
      <c r="K17" s="381" t="inlineStr">
        <is>
          <t>TM</t>
        </is>
      </c>
    </row>
    <row r="18" ht="15.75" customHeight="1" s="235">
      <c r="B18" s="374" t="n">
        <v>4</v>
      </c>
      <c r="C18" s="375" t="inlineStr">
        <is>
          <t>03177</t>
        </is>
      </c>
      <c r="D18" s="375" t="inlineStr">
        <is>
          <t>73082511608</t>
        </is>
      </c>
      <c r="E18" s="376" t="inlineStr">
        <is>
          <t>ALEXANDER  CARDOSA  SALAZAR</t>
        </is>
      </c>
      <c r="F18" s="377" t="n">
        <v>138590.58</v>
      </c>
      <c r="G18" s="378" t="n">
        <v>13443.9215</v>
      </c>
      <c r="H18" s="379" t="n">
        <v>25041.4519</v>
      </c>
      <c r="I18" s="379" t="n"/>
      <c r="J18" s="380">
        <f>+F18-G18-H18</f>
        <v/>
      </c>
      <c r="K18" s="381" t="inlineStr">
        <is>
          <t>TM</t>
        </is>
      </c>
    </row>
    <row r="19" ht="15.75" customHeight="1" s="235">
      <c r="B19" s="374" t="n">
        <v>5</v>
      </c>
      <c r="C19" s="375" t="inlineStr">
        <is>
          <t>03193</t>
        </is>
      </c>
      <c r="D19" s="375" t="inlineStr">
        <is>
          <t>90101929064</t>
        </is>
      </c>
      <c r="E19" s="382" t="inlineStr">
        <is>
          <t>NOANGEL LUIS  ALVAREZ  LEON</t>
        </is>
      </c>
      <c r="F19" s="377" t="n">
        <v>90167.34</v>
      </c>
      <c r="G19" s="378" t="n">
        <v>8601.5975</v>
      </c>
      <c r="H19" s="379" t="n">
        <v>15356.8039</v>
      </c>
      <c r="I19" s="379" t="n"/>
      <c r="J19" s="380">
        <f>+F19-G19-H19</f>
        <v/>
      </c>
      <c r="K19" s="381" t="inlineStr">
        <is>
          <t>TM</t>
        </is>
      </c>
    </row>
    <row r="20" ht="15.75" customHeight="1" s="235">
      <c r="B20" s="374" t="n">
        <v>6</v>
      </c>
      <c r="C20" s="375" t="inlineStr">
        <is>
          <t>0363</t>
        </is>
      </c>
      <c r="D20" s="375" t="inlineStr">
        <is>
          <t>81102406997</t>
        </is>
      </c>
      <c r="E20" s="376" t="inlineStr">
        <is>
          <t>DILENIA  HIDALGO  SUÁREZ</t>
        </is>
      </c>
      <c r="F20" s="377" t="n">
        <v>102240.37</v>
      </c>
      <c r="G20" s="378" t="n">
        <v>9720.1885</v>
      </c>
      <c r="H20" s="379" t="n">
        <v>17469.7891</v>
      </c>
      <c r="I20" s="379" t="n"/>
      <c r="J20" s="380">
        <f>+F20-G20-H20</f>
        <v/>
      </c>
      <c r="K20" s="381" t="inlineStr">
        <is>
          <t>TM</t>
        </is>
      </c>
    </row>
    <row r="21" ht="15.75" customHeight="1" s="235">
      <c r="B21" s="374" t="n">
        <v>7</v>
      </c>
      <c r="C21" s="375" t="inlineStr">
        <is>
          <t>0365</t>
        </is>
      </c>
      <c r="D21" s="375" t="inlineStr">
        <is>
          <t>92082440121</t>
        </is>
      </c>
      <c r="E21" s="376" t="inlineStr">
        <is>
          <t>ONEDIS  BASULTO  HERNÁNDEZ</t>
        </is>
      </c>
      <c r="F21" s="377" t="n">
        <v>172514.65</v>
      </c>
      <c r="G21" s="378" t="n">
        <v>16923.6845</v>
      </c>
      <c r="H21" s="379" t="n">
        <v>32123.2763</v>
      </c>
      <c r="I21" s="379" t="n"/>
      <c r="J21" s="380">
        <f>+F21-G21-H21</f>
        <v/>
      </c>
      <c r="K21" s="381" t="inlineStr">
        <is>
          <t>TM</t>
        </is>
      </c>
    </row>
    <row r="22" ht="15" customHeight="1" s="235">
      <c r="B22" s="383" t="n"/>
      <c r="C22" s="384" t="n"/>
      <c r="D22" s="384" t="n"/>
      <c r="E22" s="385" t="inlineStr">
        <is>
          <t>Sub Total</t>
        </is>
      </c>
      <c r="F22" s="386">
        <f>SUM(F15:F21)</f>
        <v/>
      </c>
      <c r="G22" s="386">
        <f>SUM(G15:G21)</f>
        <v/>
      </c>
      <c r="H22" s="386">
        <f>SUM(H15:H21)</f>
        <v/>
      </c>
      <c r="I22" s="386" t="n"/>
      <c r="J22" s="386">
        <f>SUM(J15:J21)</f>
        <v/>
      </c>
      <c r="K22" s="386">
        <f>SUM(K15:K21)</f>
        <v/>
      </c>
    </row>
    <row r="23" ht="15" customHeight="1" s="235">
      <c r="B23" s="383" t="n"/>
      <c r="C23" s="384" t="n"/>
      <c r="D23" s="384" t="n"/>
      <c r="E23" s="387" t="n"/>
      <c r="F23" s="388" t="n"/>
      <c r="G23" s="389" t="n"/>
      <c r="H23" s="389" t="n"/>
      <c r="I23" s="389" t="n"/>
      <c r="J23" s="388" t="n"/>
      <c r="K23" s="390" t="n"/>
    </row>
    <row r="24" ht="36.75" customHeight="1" s="235">
      <c r="B24" s="365" t="inlineStr">
        <is>
          <t>No</t>
        </is>
      </c>
      <c r="C24" s="366" t="inlineStr">
        <is>
          <t>Unidad Organizativa</t>
        </is>
      </c>
      <c r="D24" s="367" t="n"/>
      <c r="E24" s="368" t="n"/>
      <c r="F24" s="369" t="inlineStr">
        <is>
          <t>Devengado Utilidades III trimestre</t>
        </is>
      </c>
      <c r="G24" s="370" t="inlineStr">
        <is>
          <t>Seguridad Social Diferencia</t>
        </is>
      </c>
      <c r="H24" s="371" t="inlineStr">
        <is>
          <t>Impuestos sobre ingresos Diferencia</t>
        </is>
      </c>
      <c r="I24" s="372" t="inlineStr">
        <is>
          <t>Descuentos Resp Mat.</t>
        </is>
      </c>
      <c r="J24" s="373" t="inlineStr">
        <is>
          <t>Neto a Cobrar</t>
        </is>
      </c>
      <c r="K24" s="373" t="inlineStr">
        <is>
          <t>Firma</t>
        </is>
      </c>
    </row>
    <row r="25" ht="15" customHeight="1" s="235">
      <c r="B25" s="365" t="inlineStr">
        <is>
          <t>GRUPO DE SEGURIDAD INTERNA</t>
        </is>
      </c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8" t="n"/>
    </row>
    <row r="26" ht="17.25" customHeight="1" s="235">
      <c r="B26" s="391" t="n">
        <v>8</v>
      </c>
      <c r="C26" s="392" t="inlineStr">
        <is>
          <t>0013</t>
        </is>
      </c>
      <c r="D26" s="392" t="inlineStr">
        <is>
          <t>68092903503</t>
        </is>
      </c>
      <c r="E26" s="393" t="inlineStr">
        <is>
          <t>MIGUEL  VALLE   ÁLVAREZ</t>
        </is>
      </c>
      <c r="F26" s="377" t="n">
        <v>89450.50999999999</v>
      </c>
      <c r="G26" s="378" t="n">
        <v>8393.025</v>
      </c>
      <c r="H26" s="379" t="n">
        <v>14748.0136</v>
      </c>
      <c r="I26" s="379" t="n"/>
      <c r="J26" s="380" t="n">
        <v>66309.47139999999</v>
      </c>
      <c r="K26" s="394" t="inlineStr">
        <is>
          <t>TM</t>
        </is>
      </c>
    </row>
    <row r="27" ht="17.25" customHeight="1" s="235">
      <c r="B27" s="395" t="n">
        <v>9</v>
      </c>
      <c r="C27" s="375" t="inlineStr">
        <is>
          <t>0015</t>
        </is>
      </c>
      <c r="D27" s="375" t="inlineStr">
        <is>
          <t>71061529583</t>
        </is>
      </c>
      <c r="E27" s="382" t="inlineStr">
        <is>
          <t>ROBERTO  SUÁREZ   ANTÚNEZ</t>
        </is>
      </c>
      <c r="F27" s="377" t="n">
        <v>88067.44</v>
      </c>
      <c r="G27" s="378" t="n">
        <v>8313.491</v>
      </c>
      <c r="H27" s="379" t="n">
        <v>14671.2278</v>
      </c>
      <c r="I27" s="379" t="n"/>
      <c r="J27" s="380" t="n">
        <v>65082.7212</v>
      </c>
      <c r="K27" s="396" t="inlineStr">
        <is>
          <t>TM</t>
        </is>
      </c>
    </row>
    <row r="28" ht="17.25" customHeight="1" s="235">
      <c r="B28" s="395" t="n">
        <v>10</v>
      </c>
      <c r="C28" s="375" t="inlineStr">
        <is>
          <t>03120</t>
        </is>
      </c>
      <c r="D28" s="375" t="inlineStr">
        <is>
          <t>68040704042</t>
        </is>
      </c>
      <c r="E28" s="382" t="inlineStr">
        <is>
          <t>ROLANDO   GONZALEZ  PADRO</t>
        </is>
      </c>
      <c r="F28" s="377" t="n">
        <v>93201.66</v>
      </c>
      <c r="G28" s="378" t="n">
        <v>8791.704</v>
      </c>
      <c r="H28" s="379" t="n">
        <v>15578.3612</v>
      </c>
      <c r="I28" s="379" t="n"/>
      <c r="J28" s="380" t="n">
        <v>68831.59480000001</v>
      </c>
      <c r="K28" s="396" t="inlineStr">
        <is>
          <t>TM</t>
        </is>
      </c>
    </row>
    <row r="29" ht="17.25" customHeight="1" s="235">
      <c r="B29" s="395" t="n">
        <v>11</v>
      </c>
      <c r="C29" s="375" t="inlineStr">
        <is>
          <t>03127</t>
        </is>
      </c>
      <c r="D29" s="375" t="inlineStr">
        <is>
          <t>84020107709</t>
        </is>
      </c>
      <c r="E29" s="382" t="inlineStr">
        <is>
          <t>HECTOR DANIEL  MENDOZA  VAZQUEZ</t>
        </is>
      </c>
      <c r="F29" s="377" t="n">
        <v>93980.57000000001</v>
      </c>
      <c r="G29" s="378" t="n">
        <v>8769.270500000001</v>
      </c>
      <c r="H29" s="379" t="n">
        <v>15367.968</v>
      </c>
      <c r="I29" s="379" t="n"/>
      <c r="J29" s="380" t="n">
        <v>69843.3315</v>
      </c>
      <c r="K29" s="396" t="inlineStr">
        <is>
          <t>TM</t>
        </is>
      </c>
    </row>
    <row r="30" ht="17.25" customHeight="1" s="235">
      <c r="B30" s="391" t="n">
        <v>12</v>
      </c>
      <c r="C30" s="375" t="inlineStr">
        <is>
          <t>03179</t>
        </is>
      </c>
      <c r="D30" s="375" t="inlineStr">
        <is>
          <t>92101929363</t>
        </is>
      </c>
      <c r="E30" s="376" t="inlineStr">
        <is>
          <t>ALEXANDER  ROQUE  RODRIGUEZ</t>
        </is>
      </c>
      <c r="F30" s="377" t="n">
        <v>73139.53</v>
      </c>
      <c r="G30" s="378" t="n">
        <v>6782.451</v>
      </c>
      <c r="H30" s="379" t="n">
        <v>11555.5992</v>
      </c>
      <c r="I30" s="379" t="n"/>
      <c r="J30" s="377" t="n">
        <v>54801.4798</v>
      </c>
      <c r="K30" s="381" t="inlineStr">
        <is>
          <t>TM</t>
        </is>
      </c>
    </row>
    <row r="31" ht="17.25" customHeight="1" s="235">
      <c r="B31" s="395" t="n">
        <v>13</v>
      </c>
      <c r="C31" s="375" t="inlineStr">
        <is>
          <t>03180</t>
        </is>
      </c>
      <c r="D31" s="375" t="inlineStr">
        <is>
          <t>73031509886</t>
        </is>
      </c>
      <c r="E31" s="376" t="inlineStr">
        <is>
          <t>YOJAN  NARDO  PEDROSO</t>
        </is>
      </c>
      <c r="F31" s="377" t="n">
        <v>87139.55</v>
      </c>
      <c r="G31" s="378" t="n">
        <v>8203.4575</v>
      </c>
      <c r="H31" s="379" t="n">
        <v>14427.0185</v>
      </c>
      <c r="I31" s="379" t="n"/>
      <c r="J31" s="377" t="n">
        <v>64509.074</v>
      </c>
      <c r="K31" s="381" t="inlineStr">
        <is>
          <t>TM</t>
        </is>
      </c>
    </row>
    <row r="32" ht="17.25" customHeight="1" s="235">
      <c r="B32" s="395" t="n">
        <v>14</v>
      </c>
      <c r="C32" s="375" t="inlineStr">
        <is>
          <t>03182</t>
        </is>
      </c>
      <c r="D32" s="375" t="inlineStr">
        <is>
          <t>65090690602</t>
        </is>
      </c>
      <c r="E32" s="376" t="inlineStr">
        <is>
          <t>EDUARDO EUGENIO  RIOS  FERNANDEZ</t>
        </is>
      </c>
      <c r="F32" s="377" t="n">
        <v>82189.23</v>
      </c>
      <c r="G32" s="378" t="n">
        <v>7689.0465</v>
      </c>
      <c r="H32" s="379" t="n">
        <v>13371.0659</v>
      </c>
      <c r="I32" s="379" t="n"/>
      <c r="J32" s="377" t="n">
        <v>61129.1176</v>
      </c>
      <c r="K32" s="381" t="inlineStr">
        <is>
          <t>TM</t>
        </is>
      </c>
    </row>
    <row r="33" ht="17.25" customHeight="1" s="235">
      <c r="B33" s="395" t="n">
        <v>15</v>
      </c>
      <c r="C33" s="375" t="inlineStr">
        <is>
          <t>03198</t>
        </is>
      </c>
      <c r="D33" s="375" t="inlineStr">
        <is>
          <t>71042801861</t>
        </is>
      </c>
      <c r="E33" s="382" t="inlineStr">
        <is>
          <t>LUIS ENRIQUE  CARRERAS  AROZARENA</t>
        </is>
      </c>
      <c r="F33" s="377" t="n">
        <v>24819.79</v>
      </c>
      <c r="G33" s="378" t="n">
        <v>1920.3165</v>
      </c>
      <c r="H33" s="379" t="n">
        <v>1859.7785</v>
      </c>
      <c r="I33" s="379" t="n"/>
      <c r="J33" s="377" t="n">
        <v>21039.695</v>
      </c>
      <c r="K33" s="381" t="inlineStr">
        <is>
          <t>TM</t>
        </is>
      </c>
    </row>
    <row r="34" ht="17.25" customHeight="1" s="235">
      <c r="B34" s="391" t="n">
        <v>16</v>
      </c>
      <c r="C34" s="375" t="inlineStr">
        <is>
          <t>0402</t>
        </is>
      </c>
      <c r="D34" s="375" t="inlineStr">
        <is>
          <t>92110530422</t>
        </is>
      </c>
      <c r="E34" s="376" t="inlineStr">
        <is>
          <t xml:space="preserve">DAYLON   QUESADA   HECHAVARRÍA </t>
        </is>
      </c>
      <c r="F34" s="377" t="n">
        <v>79488.64</v>
      </c>
      <c r="G34" s="378" t="n">
        <v>7606.319</v>
      </c>
      <c r="H34" s="379" t="n">
        <v>13467.875</v>
      </c>
      <c r="I34" s="379" t="n"/>
      <c r="J34" s="377" t="n">
        <v>58414.446</v>
      </c>
      <c r="K34" s="396" t="inlineStr">
        <is>
          <t>TM</t>
        </is>
      </c>
    </row>
    <row r="35" ht="17.25" customHeight="1" s="235">
      <c r="B35" s="395" t="n">
        <v>17</v>
      </c>
      <c r="C35" s="375" t="inlineStr">
        <is>
          <t>0378</t>
        </is>
      </c>
      <c r="D35" s="375" t="inlineStr">
        <is>
          <t>74103102985</t>
        </is>
      </c>
      <c r="E35" s="382" t="inlineStr">
        <is>
          <t>JUAN ALEXANDER   ALBUQUERQUE  HERRERA</t>
        </is>
      </c>
      <c r="F35" s="377" t="n">
        <v>120340.66</v>
      </c>
      <c r="G35" s="379" t="n">
        <v>11702.942</v>
      </c>
      <c r="H35" s="379" t="n">
        <v>21677.1104</v>
      </c>
      <c r="I35" s="379" t="n"/>
      <c r="J35" s="377" t="n">
        <v>86960.6076</v>
      </c>
      <c r="K35" s="396" t="inlineStr">
        <is>
          <t>TM</t>
        </is>
      </c>
    </row>
    <row r="36" ht="17.25" customHeight="1" s="235">
      <c r="B36" s="395" t="n">
        <v>18</v>
      </c>
      <c r="C36" s="397" t="inlineStr">
        <is>
          <t>0387</t>
        </is>
      </c>
      <c r="D36" s="397" t="inlineStr">
        <is>
          <t>63081402387</t>
        </is>
      </c>
      <c r="E36" s="398" t="inlineStr">
        <is>
          <t>GERARDO   FERNÁNDEZ  BORROTO</t>
        </is>
      </c>
      <c r="F36" s="377" t="n">
        <v>95954.82000000001</v>
      </c>
      <c r="G36" s="379" t="n">
        <v>9063.98</v>
      </c>
      <c r="H36" s="379" t="n">
        <v>16118.6572</v>
      </c>
      <c r="I36" s="379" t="n"/>
      <c r="J36" s="377" t="n">
        <v>70772.1828</v>
      </c>
      <c r="K36" s="399" t="inlineStr">
        <is>
          <t>TM</t>
        </is>
      </c>
    </row>
    <row r="37" ht="15" customHeight="1" s="235">
      <c r="B37" s="383" t="n"/>
      <c r="C37" s="384" t="n"/>
      <c r="D37" s="384" t="n"/>
      <c r="E37" s="385" t="inlineStr">
        <is>
          <t>Sub Total</t>
        </is>
      </c>
      <c r="F37" s="400">
        <f>SUM(F26:F36)</f>
        <v/>
      </c>
      <c r="G37" s="400">
        <f>SUM(G26:G36)</f>
        <v/>
      </c>
      <c r="H37" s="400">
        <f>SUM(H26:H36)</f>
        <v/>
      </c>
      <c r="I37" s="400" t="n"/>
      <c r="J37" s="400">
        <f>SUM(J26:J36)</f>
        <v/>
      </c>
      <c r="K37" s="400">
        <f>SUM(K26:K36)</f>
        <v/>
      </c>
    </row>
    <row r="38" ht="15" customHeight="1" s="235">
      <c r="B38" s="383" t="n"/>
      <c r="C38" s="384" t="n"/>
      <c r="D38" s="384" t="n"/>
      <c r="E38" s="387" t="n"/>
      <c r="F38" s="388" t="n"/>
      <c r="G38" s="389" t="n"/>
      <c r="H38" s="389" t="n"/>
      <c r="I38" s="389" t="n"/>
      <c r="J38" s="388" t="n"/>
      <c r="K38" s="390" t="n"/>
    </row>
    <row r="39" ht="36.75" customHeight="1" s="235">
      <c r="B39" s="365" t="inlineStr">
        <is>
          <t>No</t>
        </is>
      </c>
      <c r="C39" s="366" t="inlineStr">
        <is>
          <t>Unidad Organizativa</t>
        </is>
      </c>
      <c r="D39" s="367" t="n"/>
      <c r="E39" s="368" t="n"/>
      <c r="F39" s="369" t="inlineStr">
        <is>
          <t>Devengado Utilidades III trimestre</t>
        </is>
      </c>
      <c r="G39" s="370" t="inlineStr">
        <is>
          <t>Seguridad Social Diferencia</t>
        </is>
      </c>
      <c r="H39" s="371" t="inlineStr">
        <is>
          <t>Impuestos sobre ingresos Diferencia</t>
        </is>
      </c>
      <c r="I39" s="372" t="inlineStr">
        <is>
          <t>Descuentos Resp Mat.</t>
        </is>
      </c>
      <c r="J39" s="373" t="inlineStr">
        <is>
          <t>Neto a Cobrar</t>
        </is>
      </c>
      <c r="K39" s="373" t="inlineStr">
        <is>
          <t>Firma</t>
        </is>
      </c>
    </row>
    <row r="40" ht="15" customHeight="1" s="235">
      <c r="B40" s="365" t="inlineStr">
        <is>
          <t>SUB DIRECCIÓN TÉCNICA</t>
        </is>
      </c>
      <c r="C40" s="367" t="n"/>
      <c r="D40" s="367" t="n"/>
      <c r="E40" s="367" t="n"/>
      <c r="F40" s="367" t="n"/>
      <c r="G40" s="367" t="n"/>
      <c r="H40" s="367" t="n"/>
      <c r="I40" s="367" t="n"/>
      <c r="J40" s="367" t="n"/>
      <c r="K40" s="368" t="n"/>
    </row>
    <row r="41" ht="18.75" customHeight="1" s="235">
      <c r="B41" s="391" t="n">
        <v>19</v>
      </c>
      <c r="C41" s="392" t="inlineStr">
        <is>
          <t>0087</t>
        </is>
      </c>
      <c r="D41" s="392" t="inlineStr">
        <is>
          <t>71110614360</t>
        </is>
      </c>
      <c r="E41" s="393" t="inlineStr">
        <is>
          <t>YEAN MARC  MORENO   CABRERA</t>
        </is>
      </c>
      <c r="F41" s="401" t="n">
        <v>138361.87</v>
      </c>
      <c r="G41" s="379" t="n">
        <v>13421.0505</v>
      </c>
      <c r="H41" s="379" t="n">
        <v>24995.7099</v>
      </c>
      <c r="I41" s="379" t="n"/>
      <c r="J41" s="380" t="n">
        <v>99945.1096</v>
      </c>
      <c r="K41" s="394" t="inlineStr">
        <is>
          <t>TM</t>
        </is>
      </c>
      <c r="L41" s="402" t="inlineStr">
        <is>
          <t>YEAN MARC  MORENO   CABRERA</t>
        </is>
      </c>
      <c r="M41" s="403" t="n">
        <v>99945.1096</v>
      </c>
    </row>
    <row r="42" ht="18.75" customHeight="1" s="235">
      <c r="B42" s="395" t="n">
        <v>20</v>
      </c>
      <c r="C42" s="375" t="inlineStr">
        <is>
          <t>0151</t>
        </is>
      </c>
      <c r="D42" s="375" t="inlineStr">
        <is>
          <t>77020406607</t>
        </is>
      </c>
      <c r="E42" s="382" t="inlineStr">
        <is>
          <t>ISRAEL  MORA   BELTRÁN</t>
        </is>
      </c>
      <c r="F42" s="401" t="n">
        <v>138590.58</v>
      </c>
      <c r="G42" s="379" t="n">
        <v>13443.9215</v>
      </c>
      <c r="H42" s="379" t="n">
        <v>25041.4519</v>
      </c>
      <c r="I42" s="379" t="n"/>
      <c r="J42" s="380" t="n">
        <v>100105.2066</v>
      </c>
      <c r="K42" s="396" t="inlineStr">
        <is>
          <t>TM</t>
        </is>
      </c>
      <c r="L42" s="402" t="inlineStr">
        <is>
          <t>ISRAEL  MORA   BELTRÁN</t>
        </is>
      </c>
      <c r="M42" s="403" t="n">
        <v>100105.2066</v>
      </c>
    </row>
    <row r="43" ht="18.75" customHeight="1" s="235">
      <c r="B43" s="391" t="n">
        <v>21</v>
      </c>
      <c r="C43" s="375" t="inlineStr">
        <is>
          <t>0338</t>
        </is>
      </c>
      <c r="D43" s="375" t="inlineStr">
        <is>
          <t>65081300101</t>
        </is>
      </c>
      <c r="E43" s="382" t="inlineStr">
        <is>
          <t>JUAN CARLOS YAMACHO SILVA</t>
        </is>
      </c>
      <c r="F43" s="401" t="n">
        <v>163488.59</v>
      </c>
      <c r="G43" s="379" t="n">
        <v>16021.0785</v>
      </c>
      <c r="H43" s="379" t="n">
        <v>30318.0643</v>
      </c>
      <c r="I43" s="379" t="n"/>
      <c r="J43" s="380" t="n">
        <v>117149.4472</v>
      </c>
      <c r="K43" s="396" t="inlineStr">
        <is>
          <t>TM</t>
        </is>
      </c>
      <c r="L43" s="402" t="inlineStr">
        <is>
          <t>RAMÓN  OQUENDO   FADRAGA</t>
        </is>
      </c>
      <c r="M43" s="403" t="n">
        <v>117149.4472</v>
      </c>
      <c r="N43" s="303" t="n">
        <v>100773.45</v>
      </c>
      <c r="O43" s="404">
        <f>M43-N43</f>
        <v/>
      </c>
    </row>
    <row r="44" ht="18.75" customHeight="1" s="235">
      <c r="B44" s="395" t="n">
        <v>22</v>
      </c>
      <c r="C44" s="375" t="inlineStr">
        <is>
          <t>0264</t>
        </is>
      </c>
      <c r="D44" s="375" t="inlineStr">
        <is>
          <t>64092000765</t>
        </is>
      </c>
      <c r="E44" s="382" t="inlineStr">
        <is>
          <t>RAMÓN  OQUENDO   FADRAGA</t>
        </is>
      </c>
      <c r="F44" s="401" t="n">
        <v>139545.22</v>
      </c>
      <c r="G44" s="379" t="n">
        <v>13539.3855</v>
      </c>
      <c r="H44" s="379" t="n">
        <v>25232.3799</v>
      </c>
      <c r="I44" s="379" t="n"/>
      <c r="J44" s="380" t="n">
        <v>100773.4546</v>
      </c>
      <c r="K44" s="396" t="inlineStr">
        <is>
          <t>TM</t>
        </is>
      </c>
      <c r="L44" s="402" t="inlineStr">
        <is>
          <t>ALFREDO VAGNER  PEÑA  SILVA</t>
        </is>
      </c>
      <c r="M44" s="403" t="n">
        <v>100773.4546</v>
      </c>
      <c r="N44" s="303" t="n">
        <v>106869.66</v>
      </c>
      <c r="O44" s="404">
        <f>M44-N44</f>
        <v/>
      </c>
    </row>
    <row r="45" ht="18.75" customHeight="1" s="235">
      <c r="B45" s="391" t="n">
        <v>23</v>
      </c>
      <c r="C45" s="397" t="inlineStr">
        <is>
          <t>03134</t>
        </is>
      </c>
      <c r="D45" s="397" t="inlineStr">
        <is>
          <t>60052015562</t>
        </is>
      </c>
      <c r="E45" s="398" t="inlineStr">
        <is>
          <t>ALFREDO VAGNER  PEÑA  SILVA</t>
        </is>
      </c>
      <c r="F45" s="401" t="n">
        <v>147214.3</v>
      </c>
      <c r="G45" s="379" t="n">
        <v>14140.874</v>
      </c>
      <c r="H45" s="379" t="n">
        <v>26203.7696</v>
      </c>
      <c r="I45" s="379" t="n"/>
      <c r="J45" s="380" t="n">
        <v>106869.6564</v>
      </c>
      <c r="K45" s="399" t="inlineStr">
        <is>
          <t>TM</t>
        </is>
      </c>
      <c r="L45" s="402" t="inlineStr">
        <is>
          <t>JUAN CARLOS  YAMACHO  SILVA</t>
        </is>
      </c>
      <c r="M45" s="403" t="n">
        <v>106869.6564</v>
      </c>
      <c r="N45" s="303" t="n">
        <v>117149.45</v>
      </c>
      <c r="O45" s="404">
        <f>M45-N45</f>
        <v/>
      </c>
    </row>
    <row r="46" ht="15" customHeight="1" s="235">
      <c r="B46" s="383" t="n"/>
      <c r="C46" s="384" t="n"/>
      <c r="D46" s="384" t="n"/>
      <c r="E46" s="385" t="inlineStr">
        <is>
          <t>Sub Total</t>
        </is>
      </c>
      <c r="F46" s="400">
        <f>SUM(F41:F45)</f>
        <v/>
      </c>
      <c r="G46" s="400">
        <f>SUM(G41:G45)</f>
        <v/>
      </c>
      <c r="H46" s="400">
        <f>SUM(H41:H45)</f>
        <v/>
      </c>
      <c r="I46" s="400" t="n"/>
      <c r="J46" s="400">
        <f>SUM(J41:J45)</f>
        <v/>
      </c>
      <c r="K46" s="405" t="n"/>
    </row>
    <row r="47" ht="15" customHeight="1" s="235">
      <c r="B47" s="383" t="n"/>
      <c r="C47" s="384" t="n"/>
      <c r="D47" s="384" t="n"/>
      <c r="E47" s="387" t="n"/>
      <c r="F47" s="388" t="n"/>
      <c r="G47" s="389" t="n"/>
      <c r="H47" s="406" t="n"/>
      <c r="I47" s="379" t="n"/>
      <c r="J47" s="380" t="n"/>
      <c r="K47" s="381" t="n"/>
    </row>
    <row r="48" ht="36.75" customHeight="1" s="235">
      <c r="B48" s="365" t="inlineStr">
        <is>
          <t>No</t>
        </is>
      </c>
      <c r="C48" s="366" t="inlineStr">
        <is>
          <t>Unidad Organizativa</t>
        </is>
      </c>
      <c r="D48" s="367" t="n"/>
      <c r="E48" s="368" t="n"/>
      <c r="F48" s="369" t="inlineStr">
        <is>
          <t>Devengado Utilidades III trimestre</t>
        </is>
      </c>
      <c r="G48" s="370" t="inlineStr">
        <is>
          <t>Seguridad Social Diferencia</t>
        </is>
      </c>
      <c r="H48" s="371" t="inlineStr">
        <is>
          <t>Impuestos sobre ingresos Diferencia</t>
        </is>
      </c>
      <c r="I48" s="372" t="inlineStr">
        <is>
          <t>Descuentos Resp Mat.</t>
        </is>
      </c>
      <c r="J48" s="373" t="inlineStr">
        <is>
          <t>Neto a Cobrar</t>
        </is>
      </c>
      <c r="K48" s="373" t="inlineStr">
        <is>
          <t>Firma</t>
        </is>
      </c>
    </row>
    <row r="49" ht="15" customHeight="1" s="235">
      <c r="B49" s="407" t="inlineStr">
        <is>
          <t>GRUPO TALLER BOYEROS</t>
        </is>
      </c>
      <c r="C49" s="244" t="n"/>
      <c r="D49" s="244" t="n"/>
      <c r="E49" s="244" t="n"/>
      <c r="F49" s="244" t="n"/>
      <c r="G49" s="244" t="n"/>
      <c r="H49" s="244" t="n"/>
      <c r="I49" s="244" t="n"/>
      <c r="J49" s="244" t="n"/>
      <c r="K49" s="242" t="n"/>
    </row>
    <row r="50" ht="15" customHeight="1" s="235">
      <c r="B50" s="408" t="n">
        <v>24</v>
      </c>
      <c r="C50" s="375" t="inlineStr">
        <is>
          <t>0038</t>
        </is>
      </c>
      <c r="D50" s="375" t="inlineStr">
        <is>
          <t>98011606643</t>
        </is>
      </c>
      <c r="E50" s="382" t="inlineStr">
        <is>
          <t>ANGEL DANIEL  PASCUAL   VALDÉS</t>
        </is>
      </c>
      <c r="F50" s="380" t="n">
        <v>112811.46</v>
      </c>
      <c r="G50" s="379" t="n">
        <v>10843.671</v>
      </c>
      <c r="H50" s="379" t="n">
        <v>19809.677</v>
      </c>
      <c r="I50" s="379" t="n"/>
      <c r="J50" s="380" t="n">
        <v>82158.11199999999</v>
      </c>
      <c r="K50" s="381" t="inlineStr">
        <is>
          <t>TM</t>
        </is>
      </c>
    </row>
    <row r="51" ht="15" customHeight="1" s="235">
      <c r="B51" s="409" t="n">
        <v>25</v>
      </c>
      <c r="C51" s="375" t="inlineStr">
        <is>
          <t>0086</t>
        </is>
      </c>
      <c r="D51" s="375" t="inlineStr">
        <is>
          <t>68070316984</t>
        </is>
      </c>
      <c r="E51" s="382" t="inlineStr">
        <is>
          <t>ALEJANDRO  BATISTA   CRUZ</t>
        </is>
      </c>
      <c r="F51" s="380" t="n">
        <v>148507.43</v>
      </c>
      <c r="G51" s="379" t="n">
        <v>14437.784</v>
      </c>
      <c r="H51" s="379" t="n">
        <v>27032.2254</v>
      </c>
      <c r="I51" s="379" t="n"/>
      <c r="J51" s="380" t="n">
        <v>107037.4206</v>
      </c>
      <c r="K51" s="381" t="inlineStr">
        <is>
          <t>TM</t>
        </is>
      </c>
    </row>
    <row r="52" ht="15" customHeight="1" s="235">
      <c r="B52" s="408" t="n">
        <v>26</v>
      </c>
      <c r="C52" s="375" t="inlineStr">
        <is>
          <t>03100</t>
        </is>
      </c>
      <c r="D52" s="375" t="inlineStr">
        <is>
          <t>01060566285</t>
        </is>
      </c>
      <c r="E52" s="382" t="inlineStr">
        <is>
          <t>DANIEL ALEJANDRO  JIMENEZ  BETANCOURT</t>
        </is>
      </c>
      <c r="F52" s="380" t="n">
        <v>98260.50999999999</v>
      </c>
      <c r="G52" s="379" t="n">
        <v>9297.077499999999</v>
      </c>
      <c r="H52" s="379" t="n">
        <v>16588.3921</v>
      </c>
      <c r="I52" s="379" t="n"/>
      <c r="J52" s="380" t="n">
        <v>72375.0404</v>
      </c>
      <c r="K52" s="381" t="inlineStr">
        <is>
          <t>TM</t>
        </is>
      </c>
    </row>
    <row r="53" ht="15" customHeight="1" s="235">
      <c r="B53" s="409" t="n">
        <v>27</v>
      </c>
      <c r="C53" s="375" t="inlineStr">
        <is>
          <t>03139</t>
        </is>
      </c>
      <c r="D53" s="375" t="inlineStr">
        <is>
          <t>90031247962</t>
        </is>
      </c>
      <c r="E53" s="382" t="inlineStr">
        <is>
          <t>ALDO   OLIVEROS   CRUZ</t>
        </is>
      </c>
      <c r="F53" s="380" t="n">
        <v>133696.4</v>
      </c>
      <c r="G53" s="379" t="n">
        <v>13130.2955</v>
      </c>
      <c r="H53" s="379" t="n">
        <v>24646.2465</v>
      </c>
      <c r="I53" s="379" t="n"/>
      <c r="J53" s="380" t="n">
        <v>95919.85799999999</v>
      </c>
      <c r="K53" s="381" t="inlineStr">
        <is>
          <t>TM</t>
        </is>
      </c>
    </row>
    <row r="54" ht="15" customHeight="1" s="235">
      <c r="B54" s="408" t="n">
        <v>28</v>
      </c>
      <c r="C54" s="375" t="inlineStr">
        <is>
          <t>03151</t>
        </is>
      </c>
      <c r="D54" s="375" t="inlineStr">
        <is>
          <t>87010910026</t>
        </is>
      </c>
      <c r="E54" s="382" t="inlineStr">
        <is>
          <t>IVAN   CRUZ  GARCIA</t>
        </is>
      </c>
      <c r="F54" s="380" t="n">
        <v>97785.69</v>
      </c>
      <c r="G54" s="379" t="n">
        <v>9281.1705</v>
      </c>
      <c r="H54" s="379" t="n">
        <v>16600.7831</v>
      </c>
      <c r="I54" s="379" t="n"/>
      <c r="J54" s="380" t="n">
        <v>71903.73639999999</v>
      </c>
      <c r="K54" s="381" t="inlineStr">
        <is>
          <t>TM</t>
        </is>
      </c>
    </row>
    <row r="55" ht="15" customHeight="1" s="235">
      <c r="B55" s="409" t="n">
        <v>29</v>
      </c>
      <c r="C55" s="375" t="inlineStr">
        <is>
          <t>03188</t>
        </is>
      </c>
      <c r="D55" s="375" t="inlineStr">
        <is>
          <t>97030408102</t>
        </is>
      </c>
      <c r="E55" s="382" t="inlineStr">
        <is>
          <t>ISAEL  CALDERON  MORA</t>
        </is>
      </c>
      <c r="F55" s="380" t="n">
        <v>55140.38</v>
      </c>
      <c r="G55" s="379" t="n">
        <v>5144.8345</v>
      </c>
      <c r="H55" s="379" t="n">
        <v>8507.5841</v>
      </c>
      <c r="I55" s="379" t="n"/>
      <c r="J55" s="380" t="n">
        <v>41487.9614</v>
      </c>
      <c r="K55" s="381" t="inlineStr">
        <is>
          <t>TM</t>
        </is>
      </c>
    </row>
    <row r="56" ht="15" customHeight="1" s="235">
      <c r="B56" s="408" t="n">
        <v>30</v>
      </c>
      <c r="C56" s="375" t="inlineStr">
        <is>
          <t>03157</t>
        </is>
      </c>
      <c r="D56" s="375" t="inlineStr">
        <is>
          <t>75082302968</t>
        </is>
      </c>
      <c r="E56" s="382" t="inlineStr">
        <is>
          <t>EDDY  RODRIGUEZ  RODRIGUEZ</t>
        </is>
      </c>
      <c r="F56" s="380" t="n">
        <v>113112.72</v>
      </c>
      <c r="G56" s="379" t="n">
        <v>10937.5835</v>
      </c>
      <c r="H56" s="379" t="n">
        <v>20086.8031</v>
      </c>
      <c r="I56" s="379" t="n"/>
      <c r="J56" s="380" t="n">
        <v>82088.3334</v>
      </c>
      <c r="K56" s="381" t="inlineStr">
        <is>
          <t>TM</t>
        </is>
      </c>
    </row>
    <row r="57" ht="15" customHeight="1" s="235">
      <c r="B57" s="409" t="n">
        <v>31</v>
      </c>
      <c r="C57" s="375" t="inlineStr">
        <is>
          <t>0321</t>
        </is>
      </c>
      <c r="D57" s="375" t="inlineStr">
        <is>
          <t>01111266627</t>
        </is>
      </c>
      <c r="E57" s="382" t="inlineStr">
        <is>
          <t>EDDY  RODRÍGUEZ  CARBALLEDO</t>
        </is>
      </c>
      <c r="F57" s="410" t="n">
        <v>115037.55</v>
      </c>
      <c r="G57" s="411" t="n">
        <v>11503.755</v>
      </c>
      <c r="H57" s="379" t="n">
        <v>22189.99</v>
      </c>
      <c r="I57" s="412" t="n"/>
      <c r="J57" s="410" t="n">
        <v>81343.80499999999</v>
      </c>
      <c r="K57" s="381" t="inlineStr">
        <is>
          <t>TM</t>
        </is>
      </c>
    </row>
    <row r="58" ht="15" customHeight="1" s="235">
      <c r="B58" s="408" t="n">
        <v>32</v>
      </c>
      <c r="C58" s="375" t="inlineStr">
        <is>
          <t>03175</t>
        </is>
      </c>
      <c r="D58" s="375" t="inlineStr">
        <is>
          <t>95012928203</t>
        </is>
      </c>
      <c r="E58" s="382" t="inlineStr">
        <is>
          <t>MAIQUEL  CONCEPCION  PADILLA</t>
        </is>
      </c>
      <c r="F58" s="380" t="n">
        <v>54814.74</v>
      </c>
      <c r="G58" s="378" t="n">
        <v>4731.474</v>
      </c>
      <c r="H58" s="379" t="n">
        <v>7049.948</v>
      </c>
      <c r="I58" s="379" t="n"/>
      <c r="J58" s="380" t="n">
        <v>43033.318</v>
      </c>
      <c r="K58" s="381" t="inlineStr">
        <is>
          <t>TM</t>
        </is>
      </c>
    </row>
    <row r="59" ht="15" customHeight="1" s="235">
      <c r="B59" s="383" t="n"/>
      <c r="C59" s="384" t="n"/>
      <c r="D59" s="384" t="n"/>
      <c r="E59" s="385" t="inlineStr">
        <is>
          <t>Sub Total</t>
        </is>
      </c>
      <c r="F59" s="413">
        <f>SUM(F50:F58)</f>
        <v/>
      </c>
      <c r="G59" s="413">
        <f>SUM(G50:G58)</f>
        <v/>
      </c>
      <c r="H59" s="413">
        <f>SUM(H50:H58)</f>
        <v/>
      </c>
      <c r="I59" s="413" t="n"/>
      <c r="J59" s="413">
        <f>SUM(J50:J58)</f>
        <v/>
      </c>
      <c r="K59" s="414" t="n"/>
    </row>
    <row r="60" ht="15" customHeight="1" s="235">
      <c r="B60" s="415" t="n"/>
      <c r="C60" s="384" t="n"/>
      <c r="D60" s="384" t="n"/>
      <c r="E60" s="385" t="n"/>
      <c r="F60" s="416" t="n"/>
      <c r="G60" s="416" t="n"/>
      <c r="H60" s="416" t="n"/>
      <c r="I60" s="389" t="n"/>
      <c r="J60" s="416" t="n"/>
      <c r="K60" s="390" t="n"/>
    </row>
    <row r="61" ht="36.75" customHeight="1" s="235">
      <c r="B61" s="365" t="inlineStr">
        <is>
          <t>No</t>
        </is>
      </c>
      <c r="C61" s="366" t="inlineStr">
        <is>
          <t>Unidad Organizativa</t>
        </is>
      </c>
      <c r="D61" s="367" t="n"/>
      <c r="E61" s="368" t="n"/>
      <c r="F61" s="369" t="inlineStr">
        <is>
          <t>Devengado Utilidades III trimestre</t>
        </is>
      </c>
      <c r="G61" s="370" t="inlineStr">
        <is>
          <t>Seguridad Social Diferencia</t>
        </is>
      </c>
      <c r="H61" s="371" t="inlineStr">
        <is>
          <t>Impuestos sobre ingresos Diferencia</t>
        </is>
      </c>
      <c r="I61" s="372" t="inlineStr">
        <is>
          <t>Descuentos Resp Mat.</t>
        </is>
      </c>
      <c r="J61" s="373" t="inlineStr">
        <is>
          <t>Neto a Cobrar</t>
        </is>
      </c>
      <c r="K61" s="373" t="inlineStr">
        <is>
          <t>Firma</t>
        </is>
      </c>
    </row>
    <row r="62" ht="15" customHeight="1" s="235">
      <c r="B62" s="365" t="inlineStr">
        <is>
          <t>GRUPO TALLER HABANA</t>
        </is>
      </c>
      <c r="C62" s="367" t="n"/>
      <c r="D62" s="367" t="n"/>
      <c r="E62" s="367" t="n"/>
      <c r="F62" s="367" t="n"/>
      <c r="G62" s="367" t="n"/>
      <c r="H62" s="367" t="n"/>
      <c r="I62" s="367" t="n"/>
      <c r="J62" s="367" t="n"/>
      <c r="K62" s="368" t="n"/>
    </row>
    <row r="63" ht="15" customHeight="1" s="235">
      <c r="B63" s="391" t="n">
        <v>33</v>
      </c>
      <c r="C63" s="392" t="inlineStr">
        <is>
          <t>0005</t>
        </is>
      </c>
      <c r="D63" s="392" t="inlineStr">
        <is>
          <t>59081110669</t>
        </is>
      </c>
      <c r="E63" s="393" t="inlineStr">
        <is>
          <t>IBRAHIN  FERRER   DE LA ROSA</t>
        </is>
      </c>
      <c r="F63" s="417" t="n">
        <v>10735.42</v>
      </c>
      <c r="G63" s="418" t="n">
        <v>536.771</v>
      </c>
      <c r="H63" s="419" t="n">
        <v>248.771</v>
      </c>
      <c r="I63" s="419" t="n"/>
      <c r="J63" s="417" t="n">
        <v>9949.878000000001</v>
      </c>
      <c r="K63" s="394" t="inlineStr">
        <is>
          <t>TM</t>
        </is>
      </c>
    </row>
    <row r="64" ht="15" customHeight="1" s="235">
      <c r="B64" s="420" t="n">
        <v>34</v>
      </c>
      <c r="C64" s="375" t="inlineStr">
        <is>
          <t>0252</t>
        </is>
      </c>
      <c r="D64" s="375" t="inlineStr">
        <is>
          <t>50061609841</t>
        </is>
      </c>
      <c r="E64" s="382" t="inlineStr">
        <is>
          <t>FRANCISCO  JIMÉNEZ   FÚ</t>
        </is>
      </c>
      <c r="F64" s="380" t="n">
        <v>89223.17999999999</v>
      </c>
      <c r="G64" s="378" t="n">
        <v>8390.816000000001</v>
      </c>
      <c r="H64" s="379" t="n">
        <v>14772.3292</v>
      </c>
      <c r="I64" s="379" t="n"/>
      <c r="J64" s="380" t="n">
        <v>66060.03479999999</v>
      </c>
      <c r="K64" s="396" t="inlineStr">
        <is>
          <t>TM</t>
        </is>
      </c>
    </row>
    <row r="65" ht="15" customHeight="1" s="235">
      <c r="B65" s="391" t="n">
        <v>35</v>
      </c>
      <c r="C65" s="375" t="inlineStr">
        <is>
          <t>0291</t>
        </is>
      </c>
      <c r="D65" s="375" t="inlineStr">
        <is>
          <t>76112702407</t>
        </is>
      </c>
      <c r="E65" s="382" t="inlineStr">
        <is>
          <t>WILLIAN  RODRÍGUEZ  VELIZ</t>
        </is>
      </c>
      <c r="F65" s="380" t="n">
        <v>78408.67</v>
      </c>
      <c r="G65" s="378" t="n">
        <v>7260.559</v>
      </c>
      <c r="H65" s="379" t="n">
        <v>12443.4868</v>
      </c>
      <c r="I65" s="379" t="n"/>
      <c r="J65" s="380" t="n">
        <v>58704.6242</v>
      </c>
      <c r="K65" s="396" t="inlineStr">
        <is>
          <t>TM</t>
        </is>
      </c>
    </row>
    <row r="66" ht="15" customHeight="1" s="235">
      <c r="B66" s="420" t="n">
        <v>36</v>
      </c>
      <c r="C66" s="375" t="inlineStr">
        <is>
          <t>03202</t>
        </is>
      </c>
      <c r="D66" s="375" t="inlineStr">
        <is>
          <t>85051807420</t>
        </is>
      </c>
      <c r="E66" s="382" t="inlineStr">
        <is>
          <t>DARIEN  DELGADO  LIMA</t>
        </is>
      </c>
      <c r="F66" s="380" t="n">
        <v>3727.1</v>
      </c>
      <c r="G66" s="378" t="n">
        <v>186.355</v>
      </c>
      <c r="H66" s="379" t="n">
        <v>30.9822</v>
      </c>
      <c r="I66" s="379" t="n"/>
      <c r="J66" s="380" t="n">
        <v>3509.7628</v>
      </c>
      <c r="K66" s="396" t="inlineStr">
        <is>
          <t>TM</t>
        </is>
      </c>
    </row>
    <row r="67" ht="15" customHeight="1" s="235">
      <c r="B67" s="391" t="n">
        <v>37</v>
      </c>
      <c r="C67" s="397" t="inlineStr">
        <is>
          <t>0349</t>
        </is>
      </c>
      <c r="D67" s="397" t="inlineStr">
        <is>
          <t>50062408808</t>
        </is>
      </c>
      <c r="E67" s="398" t="inlineStr">
        <is>
          <t>JUAN  DE LEÓN   CARMENATY</t>
        </is>
      </c>
      <c r="F67" s="421" t="n">
        <v>88180.57000000001</v>
      </c>
      <c r="G67" s="422" t="n">
        <v>8340.73</v>
      </c>
      <c r="H67" s="423" t="n">
        <v>14748.0022</v>
      </c>
      <c r="I67" s="423" t="n"/>
      <c r="J67" s="421" t="n">
        <v>65091.8378</v>
      </c>
      <c r="K67" s="399" t="inlineStr">
        <is>
          <t>TM</t>
        </is>
      </c>
    </row>
    <row r="68" ht="15" customHeight="1" s="235">
      <c r="B68" s="383" t="n"/>
      <c r="C68" s="384" t="n"/>
      <c r="D68" s="384" t="n"/>
      <c r="E68" s="385" t="inlineStr">
        <is>
          <t>Sub Total</t>
        </is>
      </c>
      <c r="F68" s="424">
        <f>SUM(F63:F67)</f>
        <v/>
      </c>
      <c r="G68" s="424">
        <f>SUM(G63:G67)</f>
        <v/>
      </c>
      <c r="H68" s="424">
        <f>SUM(H63:H67)</f>
        <v/>
      </c>
      <c r="I68" s="424" t="n"/>
      <c r="J68" s="424">
        <f>SUM(J63:J67)</f>
        <v/>
      </c>
      <c r="K68" s="424" t="n"/>
    </row>
    <row r="69" ht="15" customHeight="1" s="235">
      <c r="B69" s="415" t="n"/>
      <c r="C69" s="384" t="n"/>
      <c r="D69" s="384" t="n"/>
      <c r="E69" s="385" t="n"/>
      <c r="F69" s="416" t="n"/>
      <c r="G69" s="416" t="n"/>
      <c r="H69" s="416" t="n"/>
      <c r="I69" s="389" t="n"/>
      <c r="J69" s="416" t="n"/>
      <c r="K69" s="390" t="n"/>
    </row>
    <row r="70" ht="43.5" customHeight="1" s="235">
      <c r="B70" s="365" t="inlineStr">
        <is>
          <t>No</t>
        </is>
      </c>
      <c r="C70" s="366" t="inlineStr">
        <is>
          <t>Unidad Organizativa</t>
        </is>
      </c>
      <c r="D70" s="367" t="n"/>
      <c r="E70" s="368" t="n"/>
      <c r="F70" s="369" t="inlineStr">
        <is>
          <t>Devengado Utilidades III trimestre</t>
        </is>
      </c>
      <c r="G70" s="370" t="inlineStr">
        <is>
          <t>Seg. Social Diferencia</t>
        </is>
      </c>
      <c r="H70" s="371" t="inlineStr">
        <is>
          <t>Imp. sobre Ing. Diferencia</t>
        </is>
      </c>
      <c r="I70" s="372" t="inlineStr">
        <is>
          <t>Descuentos Resp Mat.</t>
        </is>
      </c>
      <c r="J70" s="373" t="inlineStr">
        <is>
          <t>Neto a Cobrar</t>
        </is>
      </c>
      <c r="K70" s="373" t="inlineStr">
        <is>
          <t>Firma</t>
        </is>
      </c>
    </row>
    <row r="71" ht="15" customHeight="1" s="235">
      <c r="B71" s="365" t="inlineStr">
        <is>
          <t>GRUPO TALLER SIBONEY</t>
        </is>
      </c>
      <c r="C71" s="367" t="n"/>
      <c r="D71" s="367" t="n"/>
      <c r="E71" s="367" t="n"/>
      <c r="F71" s="367" t="n"/>
      <c r="G71" s="367" t="n"/>
      <c r="H71" s="367" t="n"/>
      <c r="I71" s="367" t="n"/>
      <c r="J71" s="367" t="n"/>
      <c r="K71" s="368" t="n"/>
    </row>
    <row r="72" ht="15" customHeight="1" s="235">
      <c r="B72" s="391" t="n">
        <v>38</v>
      </c>
      <c r="C72" s="392" t="inlineStr">
        <is>
          <t>0014</t>
        </is>
      </c>
      <c r="D72" s="392" t="inlineStr">
        <is>
          <t>69062900029</t>
        </is>
      </c>
      <c r="E72" s="393" t="inlineStr">
        <is>
          <t>REINALDO  RAMOS   GÓMEZ</t>
        </is>
      </c>
      <c r="F72" s="425" t="n">
        <v>37733.93</v>
      </c>
      <c r="G72" s="419" t="n">
        <v>3070.0445</v>
      </c>
      <c r="H72" s="419" t="n">
        <v>3820.392</v>
      </c>
      <c r="I72" s="419" t="n"/>
      <c r="J72" s="417" t="n">
        <v>30843.4935</v>
      </c>
      <c r="K72" s="394" t="inlineStr">
        <is>
          <t>TM</t>
        </is>
      </c>
    </row>
    <row r="73" ht="15" customHeight="1" s="235">
      <c r="B73" s="395" t="n">
        <v>39</v>
      </c>
      <c r="C73" s="375" t="inlineStr">
        <is>
          <t>0043</t>
        </is>
      </c>
      <c r="D73" s="375" t="inlineStr">
        <is>
          <t>69092100201</t>
        </is>
      </c>
      <c r="E73" s="382" t="inlineStr">
        <is>
          <t>JORGE LUIS  LÓPEZ   ORTA</t>
        </is>
      </c>
      <c r="F73" s="377" t="n">
        <v>124649.92</v>
      </c>
      <c r="G73" s="379" t="n">
        <v>12050.138</v>
      </c>
      <c r="H73" s="379" t="n">
        <v>22254.2804</v>
      </c>
      <c r="I73" s="379" t="n"/>
      <c r="J73" s="380" t="n">
        <v>90345.5016</v>
      </c>
      <c r="K73" s="396" t="inlineStr">
        <is>
          <t>TM</t>
        </is>
      </c>
    </row>
    <row r="74" ht="15" customHeight="1" s="235">
      <c r="B74" s="391" t="n">
        <v>40</v>
      </c>
      <c r="C74" s="375" t="inlineStr">
        <is>
          <t>0090</t>
        </is>
      </c>
      <c r="D74" s="375" t="inlineStr">
        <is>
          <t>87112634897</t>
        </is>
      </c>
      <c r="E74" s="382" t="inlineStr">
        <is>
          <t>YANET  DEVESA   SÁNCHEZ</t>
        </is>
      </c>
      <c r="F74" s="377" t="n">
        <v>140649.3</v>
      </c>
      <c r="G74" s="379" t="n">
        <v>13585.526</v>
      </c>
      <c r="H74" s="379" t="n">
        <v>25234.6864</v>
      </c>
      <c r="I74" s="379" t="n"/>
      <c r="J74" s="380" t="n">
        <v>101829.0876</v>
      </c>
      <c r="K74" s="396" t="inlineStr">
        <is>
          <t>TM</t>
        </is>
      </c>
    </row>
    <row r="75" ht="15" customHeight="1" s="235">
      <c r="B75" s="395" t="n">
        <v>41</v>
      </c>
      <c r="C75" s="375" t="inlineStr">
        <is>
          <t>0091</t>
        </is>
      </c>
      <c r="D75" s="375" t="inlineStr">
        <is>
          <t>70060300806</t>
        </is>
      </c>
      <c r="E75" s="382" t="inlineStr">
        <is>
          <t>ROBERTO FRANCISCO  JARDÓN   PRENDES</t>
        </is>
      </c>
      <c r="F75" s="377" t="n">
        <v>148759.27</v>
      </c>
      <c r="G75" s="379" t="n">
        <v>14480.203</v>
      </c>
      <c r="H75" s="379" t="n">
        <v>27141.1924</v>
      </c>
      <c r="I75" s="379" t="n"/>
      <c r="J75" s="380" t="n">
        <v>107137.8746</v>
      </c>
      <c r="K75" s="396" t="inlineStr">
        <is>
          <t>TM</t>
        </is>
      </c>
    </row>
    <row r="76" ht="15" customHeight="1" s="235">
      <c r="B76" s="391" t="n">
        <v>42</v>
      </c>
      <c r="C76" s="375" t="inlineStr">
        <is>
          <t>0213</t>
        </is>
      </c>
      <c r="D76" s="375" t="inlineStr">
        <is>
          <t>82102206906</t>
        </is>
      </c>
      <c r="E76" s="382" t="inlineStr">
        <is>
          <t>LEONARDO  RODRÍGUEZ   MEDINA</t>
        </is>
      </c>
      <c r="F76" s="377" t="n">
        <v>125312.98</v>
      </c>
      <c r="G76" s="379" t="n">
        <v>12351.4445</v>
      </c>
      <c r="H76" s="379" t="n">
        <v>23148.0355</v>
      </c>
      <c r="I76" s="379" t="n"/>
      <c r="J76" s="380" t="n">
        <v>89813.5</v>
      </c>
      <c r="K76" s="396" t="inlineStr">
        <is>
          <t>TM</t>
        </is>
      </c>
    </row>
    <row r="77" ht="15" customHeight="1" s="235">
      <c r="B77" s="395" t="n">
        <v>43</v>
      </c>
      <c r="C77" s="375" t="inlineStr">
        <is>
          <t>0230</t>
        </is>
      </c>
      <c r="D77" s="375" t="inlineStr">
        <is>
          <t>67060931181</t>
        </is>
      </c>
      <c r="E77" s="382" t="inlineStr">
        <is>
          <t>ERNESTO  ALARCÓN   ESPINOSA</t>
        </is>
      </c>
      <c r="F77" s="377" t="n">
        <v>134535.47</v>
      </c>
      <c r="G77" s="379" t="n">
        <v>13330.0765</v>
      </c>
      <c r="H77" s="379" t="n">
        <v>25161.6825</v>
      </c>
      <c r="I77" s="379" t="n"/>
      <c r="J77" s="380" t="n">
        <v>96043.711</v>
      </c>
      <c r="K77" s="396" t="inlineStr">
        <is>
          <t>TM</t>
        </is>
      </c>
    </row>
    <row r="78" ht="15" customHeight="1" s="235">
      <c r="B78" s="391" t="n">
        <v>44</v>
      </c>
      <c r="C78" s="375" t="inlineStr">
        <is>
          <t>0232</t>
        </is>
      </c>
      <c r="D78" s="375" t="inlineStr">
        <is>
          <t>65061729741</t>
        </is>
      </c>
      <c r="E78" s="382" t="inlineStr">
        <is>
          <t>HUMBERTO PABLO  CABEZAS    ALONSO</t>
        </is>
      </c>
      <c r="F78" s="377" t="n">
        <v>89228.25</v>
      </c>
      <c r="G78" s="379" t="n">
        <v>8730.960499999999</v>
      </c>
      <c r="H78" s="379" t="n">
        <v>15895.0565</v>
      </c>
      <c r="I78" s="379" t="n"/>
      <c r="J78" s="380" t="n">
        <v>64602.233</v>
      </c>
      <c r="K78" s="396" t="inlineStr">
        <is>
          <t>TM</t>
        </is>
      </c>
    </row>
    <row r="79" ht="15" customHeight="1" s="235">
      <c r="B79" s="395" t="n">
        <v>45</v>
      </c>
      <c r="C79" s="375" t="inlineStr">
        <is>
          <t>0235</t>
        </is>
      </c>
      <c r="D79" s="375" t="inlineStr">
        <is>
          <t>96101410001</t>
        </is>
      </c>
      <c r="E79" s="382" t="inlineStr">
        <is>
          <t>LUIS DANIEL  GONZÁLEZ   VIERA</t>
        </is>
      </c>
      <c r="F79" s="377" t="n">
        <v>122812.65</v>
      </c>
      <c r="G79" s="379" t="n">
        <v>12141.0045</v>
      </c>
      <c r="H79" s="379" t="n">
        <v>22766.7485</v>
      </c>
      <c r="I79" s="379" t="n"/>
      <c r="J79" s="380" t="n">
        <v>87904.897</v>
      </c>
      <c r="K79" s="396" t="inlineStr">
        <is>
          <t>TM</t>
        </is>
      </c>
    </row>
    <row r="80" ht="15" customHeight="1" s="235">
      <c r="B80" s="391" t="n">
        <v>46</v>
      </c>
      <c r="C80" s="375" t="inlineStr">
        <is>
          <t>0246</t>
        </is>
      </c>
      <c r="D80" s="375" t="inlineStr">
        <is>
          <t>74092311300</t>
        </is>
      </c>
      <c r="E80" s="382" t="inlineStr">
        <is>
          <t>YORGENIS  RAMÍREZ   VELÁZQUEZ</t>
        </is>
      </c>
      <c r="F80" s="377" t="n">
        <v>100287.5</v>
      </c>
      <c r="G80" s="379" t="n">
        <v>9737.316999999999</v>
      </c>
      <c r="H80" s="379" t="n">
        <v>17801.4278</v>
      </c>
      <c r="I80" s="379" t="n"/>
      <c r="J80" s="380" t="n">
        <v>72748.7552</v>
      </c>
      <c r="K80" s="396" t="inlineStr">
        <is>
          <t>TM</t>
        </is>
      </c>
    </row>
    <row r="81" ht="15" customHeight="1" s="235">
      <c r="B81" s="395" t="n">
        <v>47</v>
      </c>
      <c r="C81" s="375" t="inlineStr">
        <is>
          <t>0248</t>
        </is>
      </c>
      <c r="D81" s="375" t="inlineStr">
        <is>
          <t>66053004348</t>
        </is>
      </c>
      <c r="E81" s="382" t="inlineStr">
        <is>
          <t>JUAN CARLOS  TRELLES   CABRERA</t>
        </is>
      </c>
      <c r="F81" s="377" t="n">
        <v>121173.99</v>
      </c>
      <c r="G81" s="379" t="n">
        <v>11961.8965</v>
      </c>
      <c r="H81" s="379" t="n">
        <v>22393.2905</v>
      </c>
      <c r="I81" s="379" t="n"/>
      <c r="J81" s="380" t="n">
        <v>86818.803</v>
      </c>
      <c r="K81" s="396" t="inlineStr">
        <is>
          <t>TM</t>
        </is>
      </c>
    </row>
    <row r="82" ht="15" customHeight="1" s="235">
      <c r="B82" s="391" t="n">
        <v>48</v>
      </c>
      <c r="C82" s="375" t="inlineStr">
        <is>
          <t>0249</t>
        </is>
      </c>
      <c r="D82" s="375" t="inlineStr">
        <is>
          <t>60082001103</t>
        </is>
      </c>
      <c r="E82" s="382" t="inlineStr">
        <is>
          <t>LUIS  BULNES   CARRILLO</t>
        </is>
      </c>
      <c r="F82" s="377" t="n">
        <v>119327.57</v>
      </c>
      <c r="G82" s="379" t="n">
        <v>11673.01</v>
      </c>
      <c r="H82" s="379" t="n">
        <v>21711.273</v>
      </c>
      <c r="I82" s="379" t="n"/>
      <c r="J82" s="380" t="n">
        <v>85943.287</v>
      </c>
      <c r="K82" s="396" t="inlineStr">
        <is>
          <t>TM</t>
        </is>
      </c>
    </row>
    <row r="83" ht="15" customHeight="1" s="235">
      <c r="B83" s="395" t="n">
        <v>49</v>
      </c>
      <c r="C83" s="375" t="inlineStr">
        <is>
          <t>0270</t>
        </is>
      </c>
      <c r="D83" s="375" t="inlineStr">
        <is>
          <t>68071210806</t>
        </is>
      </c>
      <c r="E83" s="382" t="inlineStr">
        <is>
          <t>RICARDO DANIEL  PÉREZ   ALLISON</t>
        </is>
      </c>
      <c r="F83" s="377" t="n">
        <v>103120.49</v>
      </c>
      <c r="G83" s="379" t="n">
        <v>10046.1855</v>
      </c>
      <c r="H83" s="379" t="n">
        <v>18451.5075</v>
      </c>
      <c r="I83" s="379" t="n"/>
      <c r="J83" s="380" t="n">
        <v>74622.79700000001</v>
      </c>
      <c r="K83" s="396" t="inlineStr">
        <is>
          <t>TM</t>
        </is>
      </c>
    </row>
    <row r="84" ht="15" customHeight="1" s="235">
      <c r="B84" s="391" t="n">
        <v>50</v>
      </c>
      <c r="C84" s="375" t="inlineStr">
        <is>
          <t>03117</t>
        </is>
      </c>
      <c r="D84" s="375" t="inlineStr">
        <is>
          <t>99092006922</t>
        </is>
      </c>
      <c r="E84" s="382" t="inlineStr">
        <is>
          <t>MALKIEL   MOJENA  HERNANDEZ</t>
        </is>
      </c>
      <c r="F84" s="377" t="n">
        <v>120347.38</v>
      </c>
      <c r="G84" s="379" t="n">
        <v>11997.1275</v>
      </c>
      <c r="H84" s="379" t="n">
        <v>22581.6445</v>
      </c>
      <c r="I84" s="379" t="n"/>
      <c r="J84" s="380" t="n">
        <v>85768.60799999999</v>
      </c>
      <c r="K84" s="396" t="inlineStr">
        <is>
          <t>TM</t>
        </is>
      </c>
    </row>
    <row r="85" ht="15" customHeight="1" s="235">
      <c r="B85" s="395" t="n">
        <v>51</v>
      </c>
      <c r="C85" s="375" t="inlineStr">
        <is>
          <t>03118</t>
        </is>
      </c>
      <c r="D85" s="375" t="inlineStr">
        <is>
          <t>91122907042</t>
        </is>
      </c>
      <c r="E85" s="382" t="inlineStr">
        <is>
          <t>RAIDEL  RAMOS  ARREBATO</t>
        </is>
      </c>
      <c r="F85" s="377" t="n">
        <v>95069.42999999999</v>
      </c>
      <c r="G85" s="379" t="n">
        <v>9001.994500000001</v>
      </c>
      <c r="H85" s="379" t="n">
        <v>16031.8611</v>
      </c>
      <c r="I85" s="379" t="n"/>
      <c r="J85" s="380" t="n">
        <v>70035.5744</v>
      </c>
      <c r="K85" s="396" t="inlineStr">
        <is>
          <t>TM</t>
        </is>
      </c>
    </row>
    <row r="86" ht="15" customHeight="1" s="235">
      <c r="B86" s="391" t="n">
        <v>52</v>
      </c>
      <c r="C86" s="375" t="inlineStr">
        <is>
          <t>03137</t>
        </is>
      </c>
      <c r="D86" s="375" t="inlineStr">
        <is>
          <t>70010303985</t>
        </is>
      </c>
      <c r="E86" s="382" t="inlineStr">
        <is>
          <t>ANTUAN  UMPIERRE  ALVAREZ</t>
        </is>
      </c>
      <c r="F86" s="377" t="n">
        <v>122109.72</v>
      </c>
      <c r="G86" s="379" t="n">
        <v>11946.565</v>
      </c>
      <c r="H86" s="379" t="n">
        <v>22253.723</v>
      </c>
      <c r="I86" s="379" t="n"/>
      <c r="J86" s="380" t="n">
        <v>87909.432</v>
      </c>
      <c r="K86" s="396" t="inlineStr">
        <is>
          <t>TM</t>
        </is>
      </c>
    </row>
    <row r="87" ht="15" customHeight="1" s="235">
      <c r="B87" s="395" t="n">
        <v>53</v>
      </c>
      <c r="C87" s="375" t="inlineStr">
        <is>
          <t>03138</t>
        </is>
      </c>
      <c r="D87" s="375" t="inlineStr">
        <is>
          <t>96100708980</t>
        </is>
      </c>
      <c r="E87" s="382" t="inlineStr">
        <is>
          <t>ERANDIS   ALVAREZ  GARCIA</t>
        </is>
      </c>
      <c r="F87" s="377" t="n">
        <v>110437.91</v>
      </c>
      <c r="G87" s="379" t="n">
        <v>10812.1215</v>
      </c>
      <c r="H87" s="379" t="n">
        <v>20017.5735</v>
      </c>
      <c r="I87" s="379" t="n"/>
      <c r="J87" s="380" t="n">
        <v>79608.215</v>
      </c>
      <c r="K87" s="396" t="inlineStr">
        <is>
          <t>TM</t>
        </is>
      </c>
    </row>
    <row r="88" ht="15" customHeight="1" s="235">
      <c r="B88" s="391" t="n">
        <v>54</v>
      </c>
      <c r="C88" s="375" t="inlineStr">
        <is>
          <t>03148</t>
        </is>
      </c>
      <c r="D88" s="375" t="inlineStr">
        <is>
          <t>98120807485</t>
        </is>
      </c>
      <c r="E88" s="382" t="inlineStr">
        <is>
          <t>ARMANDO  LOPEZ  GUERRA</t>
        </is>
      </c>
      <c r="F88" s="410" t="n">
        <v>119340.68</v>
      </c>
      <c r="G88" s="411" t="n">
        <v>11934.068</v>
      </c>
      <c r="H88" s="412" t="n">
        <v>22515.83475</v>
      </c>
      <c r="I88" s="412" t="n"/>
      <c r="J88" s="410" t="n">
        <v>84890.77725</v>
      </c>
      <c r="K88" s="396" t="inlineStr">
        <is>
          <t>TM</t>
        </is>
      </c>
    </row>
    <row r="89" ht="15" customHeight="1" s="235">
      <c r="B89" s="395" t="n">
        <v>55</v>
      </c>
      <c r="C89" s="375" t="inlineStr">
        <is>
          <t>03152</t>
        </is>
      </c>
      <c r="D89" s="375" t="inlineStr">
        <is>
          <t>02031967364</t>
        </is>
      </c>
      <c r="E89" s="382" t="inlineStr">
        <is>
          <t>JEIBEL  ALONSO  SARDIÑAS</t>
        </is>
      </c>
      <c r="F89" s="380" t="n">
        <v>123724.66</v>
      </c>
      <c r="G89" s="378" t="n">
        <v>12146.35</v>
      </c>
      <c r="H89" s="379" t="n">
        <v>22691.584</v>
      </c>
      <c r="I89" s="379" t="n"/>
      <c r="J89" s="380" t="n">
        <v>88886.726</v>
      </c>
      <c r="K89" s="396" t="inlineStr">
        <is>
          <t>TM</t>
        </is>
      </c>
    </row>
    <row r="90" ht="15" customHeight="1" s="235">
      <c r="B90" s="391" t="n">
        <v>56</v>
      </c>
      <c r="C90" s="375" t="inlineStr">
        <is>
          <t>03156</t>
        </is>
      </c>
      <c r="D90" s="375" t="inlineStr">
        <is>
          <t>97013106925</t>
        </is>
      </c>
      <c r="E90" s="382" t="inlineStr">
        <is>
          <t>JULIO ALFREDO  WONG  SERRA</t>
        </is>
      </c>
      <c r="F90" s="380" t="n">
        <v>11788.63</v>
      </c>
      <c r="G90" s="378" t="n">
        <v>589.4315</v>
      </c>
      <c r="H90" s="379" t="n">
        <v>301.4315</v>
      </c>
      <c r="I90" s="379" t="n"/>
      <c r="J90" s="380" t="n">
        <v>10897.767</v>
      </c>
      <c r="K90" s="396" t="inlineStr">
        <is>
          <t>TM</t>
        </is>
      </c>
    </row>
    <row r="91" ht="15" customHeight="1" s="235">
      <c r="B91" s="395" t="n">
        <v>57</v>
      </c>
      <c r="C91" s="375" t="inlineStr">
        <is>
          <t>03183</t>
        </is>
      </c>
      <c r="D91" s="375" t="inlineStr">
        <is>
          <t>98112007021</t>
        </is>
      </c>
      <c r="E91" s="382" t="inlineStr">
        <is>
          <t>VICTOR MANUEL  DE POOL  O REILLY</t>
        </is>
      </c>
      <c r="F91" s="380" t="n">
        <v>93738.55</v>
      </c>
      <c r="G91" s="378" t="n">
        <v>9204.982</v>
      </c>
      <c r="H91" s="379" t="n">
        <v>16866.091</v>
      </c>
      <c r="I91" s="379" t="n"/>
      <c r="J91" s="380" t="n">
        <v>67667.477</v>
      </c>
      <c r="K91" s="396" t="inlineStr">
        <is>
          <t>TM</t>
        </is>
      </c>
    </row>
    <row r="92" ht="15" customHeight="1" s="235">
      <c r="B92" s="391" t="n">
        <v>58</v>
      </c>
      <c r="C92" s="375" t="inlineStr">
        <is>
          <t>03192</t>
        </is>
      </c>
      <c r="D92" s="375" t="inlineStr">
        <is>
          <t>86081510947</t>
        </is>
      </c>
      <c r="E92" s="382" t="inlineStr">
        <is>
          <t>JORGE  ALONSO  ARÉVALO</t>
        </is>
      </c>
      <c r="F92" s="380" t="n">
        <v>44872.78</v>
      </c>
      <c r="G92" s="378" t="n">
        <v>4164.1525</v>
      </c>
      <c r="H92" s="379" t="n">
        <v>6610.7293</v>
      </c>
      <c r="I92" s="379" t="n"/>
      <c r="J92" s="380" t="n">
        <v>34097.8982</v>
      </c>
      <c r="K92" s="396" t="inlineStr">
        <is>
          <t>TM</t>
        </is>
      </c>
    </row>
    <row r="93" ht="15" customHeight="1" s="235">
      <c r="B93" s="395" t="n">
        <v>59</v>
      </c>
      <c r="C93" s="375" t="inlineStr">
        <is>
          <t>03192</t>
        </is>
      </c>
      <c r="D93" s="375" t="inlineStr">
        <is>
          <t>69041228200</t>
        </is>
      </c>
      <c r="E93" s="382" t="inlineStr">
        <is>
          <t>JULIO ANTONIO  GARCIA  HUGES</t>
        </is>
      </c>
      <c r="F93" s="380" t="n">
        <v>37733.93</v>
      </c>
      <c r="G93" s="378" t="n">
        <v>3309.7255</v>
      </c>
      <c r="H93" s="379" t="n">
        <v>4705.1165</v>
      </c>
      <c r="I93" s="379" t="n"/>
      <c r="J93" s="380" t="n">
        <v>29719.088</v>
      </c>
      <c r="K93" s="396" t="inlineStr">
        <is>
          <t>TM</t>
        </is>
      </c>
    </row>
    <row r="94" ht="15" customHeight="1" s="235">
      <c r="B94" s="391" t="n">
        <v>60</v>
      </c>
      <c r="C94" s="375" t="inlineStr">
        <is>
          <t>03917</t>
        </is>
      </c>
      <c r="D94" s="375" t="inlineStr">
        <is>
          <t>88031608447</t>
        </is>
      </c>
      <c r="E94" s="382" t="inlineStr">
        <is>
          <t>ROLDI  AGUIAR  SANCHEZ</t>
        </is>
      </c>
      <c r="F94" s="380" t="n">
        <v>37733.93</v>
      </c>
      <c r="G94" s="378" t="n">
        <v>3358.1505</v>
      </c>
      <c r="H94" s="379" t="n">
        <v>4869.7615</v>
      </c>
      <c r="I94" s="379" t="n"/>
      <c r="J94" s="380" t="n">
        <v>29506.018</v>
      </c>
      <c r="K94" s="396" t="inlineStr">
        <is>
          <t>TM</t>
        </is>
      </c>
    </row>
    <row r="95" ht="15" customHeight="1" s="235">
      <c r="B95" s="395" t="n">
        <v>61</v>
      </c>
      <c r="C95" s="375" t="inlineStr">
        <is>
          <t>0396</t>
        </is>
      </c>
      <c r="D95" s="375" t="inlineStr">
        <is>
          <t>94013034202</t>
        </is>
      </c>
      <c r="E95" s="382" t="inlineStr">
        <is>
          <t>DANIEL  MUÑOZ  GONZÁLEZ</t>
        </is>
      </c>
      <c r="F95" s="380" t="n">
        <v>109059.91</v>
      </c>
      <c r="G95" s="378" t="n">
        <v>10699.487</v>
      </c>
      <c r="H95" s="379" t="n">
        <v>19817.47</v>
      </c>
      <c r="I95" s="379" t="n"/>
      <c r="J95" s="380" t="n">
        <v>78542.95299999999</v>
      </c>
      <c r="K95" s="396" t="inlineStr">
        <is>
          <t>TM</t>
        </is>
      </c>
    </row>
    <row r="96" ht="15" customHeight="1" s="235">
      <c r="B96" s="391" t="n">
        <v>62</v>
      </c>
      <c r="C96" s="426" t="inlineStr">
        <is>
          <t>0405</t>
        </is>
      </c>
      <c r="D96" s="426" t="inlineStr">
        <is>
          <t>74050822569</t>
        </is>
      </c>
      <c r="E96" s="427" t="inlineStr">
        <is>
          <t>YURY ROBERTO  CONYEDO  ALEJO</t>
        </is>
      </c>
      <c r="F96" s="428" t="n">
        <v>25903.85</v>
      </c>
      <c r="G96" s="429" t="n">
        <v>1840.385</v>
      </c>
      <c r="H96" s="430" t="n">
        <v>1472.5775</v>
      </c>
      <c r="I96" s="430" t="n"/>
      <c r="J96" s="428" t="n">
        <v>22590.8875</v>
      </c>
      <c r="K96" s="396" t="inlineStr">
        <is>
          <t>TM</t>
        </is>
      </c>
    </row>
    <row r="97" ht="15" customHeight="1" s="235">
      <c r="B97" s="395" t="n">
        <v>63</v>
      </c>
      <c r="C97" s="426" t="inlineStr">
        <is>
          <t>0398</t>
        </is>
      </c>
      <c r="D97" s="426" t="inlineStr">
        <is>
          <t>93060633862</t>
        </is>
      </c>
      <c r="E97" s="427" t="inlineStr">
        <is>
          <t>YASSER  BOTELLO  VIDAL</t>
        </is>
      </c>
      <c r="F97" s="428" t="n">
        <v>109475.29</v>
      </c>
      <c r="G97" s="429" t="n">
        <v>10892.5815</v>
      </c>
      <c r="H97" s="430" t="n">
        <v>20355.2155</v>
      </c>
      <c r="I97" s="430" t="n"/>
      <c r="J97" s="428" t="n">
        <v>78227.493</v>
      </c>
      <c r="K97" s="431" t="inlineStr">
        <is>
          <t>TM</t>
        </is>
      </c>
    </row>
    <row r="98" ht="15" customHeight="1" s="235">
      <c r="B98" s="391" t="n">
        <v>64</v>
      </c>
      <c r="C98" s="397" t="inlineStr">
        <is>
          <t>0389</t>
        </is>
      </c>
      <c r="D98" s="397" t="inlineStr">
        <is>
          <t>88031608447</t>
        </is>
      </c>
      <c r="E98" s="398" t="inlineStr">
        <is>
          <t>YOESLAN   VALDES  SANCHEZ</t>
        </is>
      </c>
      <c r="F98" s="421" t="n">
        <v>26923.72</v>
      </c>
      <c r="G98" s="423" t="n">
        <v>1942.372</v>
      </c>
      <c r="H98" s="423" t="n">
        <v>1625.558</v>
      </c>
      <c r="I98" s="423" t="n"/>
      <c r="J98" s="421" t="n">
        <v>23355.79</v>
      </c>
      <c r="K98" s="431" t="inlineStr">
        <is>
          <t>TM</t>
        </is>
      </c>
    </row>
    <row r="99" ht="15" customHeight="1" s="235">
      <c r="B99" s="383" t="n"/>
      <c r="C99" s="384" t="n"/>
      <c r="D99" s="384" t="n"/>
      <c r="E99" s="385" t="inlineStr">
        <is>
          <t>Sub Total</t>
        </is>
      </c>
      <c r="F99" s="424">
        <f>SUM(F72:F98)</f>
        <v/>
      </c>
      <c r="G99" s="424">
        <f>SUM(G72:G98)</f>
        <v/>
      </c>
      <c r="H99" s="424">
        <f>SUM(H72:H98)</f>
        <v/>
      </c>
      <c r="I99" s="424" t="n"/>
      <c r="J99" s="424">
        <f>SUM(J72:J98)</f>
        <v/>
      </c>
      <c r="K99" s="432" t="n"/>
    </row>
    <row r="100" ht="15" customHeight="1" s="235">
      <c r="B100" s="415" t="n"/>
      <c r="C100" s="384" t="n"/>
      <c r="D100" s="384" t="n"/>
      <c r="E100" s="385" t="n"/>
      <c r="F100" s="416" t="n"/>
      <c r="G100" s="416" t="n"/>
      <c r="H100" s="416" t="n"/>
      <c r="I100" s="389" t="n"/>
      <c r="J100" s="416" t="n"/>
      <c r="K100" s="390" t="n"/>
    </row>
    <row r="101" ht="36.75" customHeight="1" s="235">
      <c r="B101" s="365" t="inlineStr">
        <is>
          <t>No</t>
        </is>
      </c>
      <c r="C101" s="433" t="inlineStr">
        <is>
          <t>Unidad Organizativa</t>
        </is>
      </c>
      <c r="D101" s="434" t="n"/>
      <c r="E101" s="435" t="n"/>
      <c r="F101" s="369" t="inlineStr">
        <is>
          <t>Devengado Utilidades III trimestre</t>
        </is>
      </c>
      <c r="G101" s="370" t="inlineStr">
        <is>
          <t>Seguridad Social Diferencia</t>
        </is>
      </c>
      <c r="H101" s="371" t="inlineStr">
        <is>
          <t>Impuestos sobre ingresos Diferencia</t>
        </is>
      </c>
      <c r="I101" s="372" t="inlineStr">
        <is>
          <t>Descuentos Resp Mat.</t>
        </is>
      </c>
      <c r="J101" s="373" t="inlineStr">
        <is>
          <t>Neto a Cobrar</t>
        </is>
      </c>
      <c r="K101" s="373" t="inlineStr">
        <is>
          <t>Firma</t>
        </is>
      </c>
    </row>
    <row r="102" ht="20.25" customHeight="1" s="235">
      <c r="B102" s="365" t="inlineStr">
        <is>
          <t>DEPARTAMENTO AEROPUERTO</t>
        </is>
      </c>
      <c r="C102" s="367" t="n"/>
      <c r="D102" s="367" t="n"/>
      <c r="E102" s="367" t="n"/>
      <c r="F102" s="367" t="n"/>
      <c r="G102" s="367" t="n"/>
      <c r="H102" s="367" t="n"/>
      <c r="I102" s="367" t="n"/>
      <c r="J102" s="367" t="n"/>
      <c r="K102" s="368" t="n"/>
    </row>
    <row r="103" ht="15" customHeight="1" s="235">
      <c r="B103" s="391" t="n">
        <v>65</v>
      </c>
      <c r="C103" s="392" t="inlineStr">
        <is>
          <t>0003</t>
        </is>
      </c>
      <c r="D103" s="392" t="inlineStr">
        <is>
          <t>43072708657</t>
        </is>
      </c>
      <c r="E103" s="393" t="inlineStr">
        <is>
          <t>ARMINDA JULIA  ARIAS   HERNÁNDEZ</t>
        </is>
      </c>
      <c r="F103" s="425" t="n">
        <v>88070.60000000001</v>
      </c>
      <c r="G103" s="418" t="n">
        <v>8356.971</v>
      </c>
      <c r="H103" s="419" t="n">
        <v>14818.6174</v>
      </c>
      <c r="I103" s="419" t="n"/>
      <c r="J103" s="425" t="n">
        <v>64895.0116</v>
      </c>
      <c r="K103" s="394" t="inlineStr">
        <is>
          <t>TM</t>
        </is>
      </c>
    </row>
    <row r="104" ht="15" customHeight="1" s="235">
      <c r="B104" s="395" t="n">
        <v>66</v>
      </c>
      <c r="C104" s="375" t="inlineStr">
        <is>
          <t>0008</t>
        </is>
      </c>
      <c r="D104" s="375" t="inlineStr">
        <is>
          <t>65070101316</t>
        </is>
      </c>
      <c r="E104" s="382" t="inlineStr">
        <is>
          <t>CONSUELO  GONZÁLEZ   DÍAZ</t>
        </is>
      </c>
      <c r="F104" s="377" t="n">
        <v>88541.53</v>
      </c>
      <c r="G104" s="378" t="n">
        <v>8222.306500000001</v>
      </c>
      <c r="H104" s="379" t="n">
        <v>14267.92</v>
      </c>
      <c r="I104" s="379" t="n"/>
      <c r="J104" s="377" t="n">
        <v>66051.30349999999</v>
      </c>
      <c r="K104" s="396" t="inlineStr">
        <is>
          <t>TM</t>
        </is>
      </c>
    </row>
    <row r="105" ht="15" customHeight="1" s="235">
      <c r="B105" s="391" t="n">
        <v>67</v>
      </c>
      <c r="C105" s="375" t="inlineStr">
        <is>
          <t>0010</t>
        </is>
      </c>
      <c r="D105" s="375" t="inlineStr">
        <is>
          <t>66102813664</t>
        </is>
      </c>
      <c r="E105" s="382" t="inlineStr">
        <is>
          <t>LEONEL  SILVA   ABAD</t>
        </is>
      </c>
      <c r="F105" s="377" t="n">
        <v>84715.97</v>
      </c>
      <c r="G105" s="378" t="n">
        <v>7944.084</v>
      </c>
      <c r="H105" s="379" t="n">
        <v>13884.4498</v>
      </c>
      <c r="I105" s="379" t="n"/>
      <c r="J105" s="377" t="n">
        <v>62887.4362</v>
      </c>
      <c r="K105" s="396" t="inlineStr">
        <is>
          <t>TM</t>
        </is>
      </c>
    </row>
    <row r="106" ht="15" customHeight="1" s="235">
      <c r="B106" s="395" t="n">
        <v>68</v>
      </c>
      <c r="C106" s="375" t="inlineStr">
        <is>
          <t>0022</t>
        </is>
      </c>
      <c r="D106" s="375" t="inlineStr">
        <is>
          <t>82081709443</t>
        </is>
      </c>
      <c r="E106" s="382" t="inlineStr">
        <is>
          <t>YUNIERT  CUTIÑO   GRIÑAN</t>
        </is>
      </c>
      <c r="F106" s="377" t="n">
        <v>78063</v>
      </c>
      <c r="G106" s="378" t="n">
        <v>7245.143</v>
      </c>
      <c r="H106" s="379" t="n">
        <v>12439.4662</v>
      </c>
      <c r="I106" s="379" t="n">
        <v>5837.84</v>
      </c>
      <c r="J106" s="377">
        <f>+F106-G106-H106-I106</f>
        <v/>
      </c>
      <c r="K106" s="436" t="inlineStr">
        <is>
          <t>TM</t>
        </is>
      </c>
    </row>
    <row r="107" ht="15" customHeight="1" s="235">
      <c r="B107" s="391" t="n">
        <v>69</v>
      </c>
      <c r="C107" s="375" t="inlineStr">
        <is>
          <t>0025</t>
        </is>
      </c>
      <c r="D107" s="375" t="inlineStr">
        <is>
          <t>88071806360</t>
        </is>
      </c>
      <c r="E107" s="382" t="inlineStr">
        <is>
          <t>EDUARDO  GONZÁLEZ   FERNÁNDEZ</t>
        </is>
      </c>
      <c r="F107" s="377" t="n">
        <v>50703.62</v>
      </c>
      <c r="G107" s="378" t="n">
        <v>4320.362</v>
      </c>
      <c r="H107" s="379" t="n">
        <v>6227.724</v>
      </c>
      <c r="I107" s="379" t="n"/>
      <c r="J107" s="377" t="n">
        <v>40155.534</v>
      </c>
      <c r="K107" s="396" t="inlineStr">
        <is>
          <t>TM</t>
        </is>
      </c>
    </row>
    <row r="108" ht="15" customHeight="1" s="235">
      <c r="B108" s="395" t="n">
        <v>70</v>
      </c>
      <c r="C108" s="375" t="inlineStr">
        <is>
          <t>0033</t>
        </is>
      </c>
      <c r="D108" s="375" t="inlineStr">
        <is>
          <t>67103030292</t>
        </is>
      </c>
      <c r="E108" s="382" t="inlineStr">
        <is>
          <t>IDARMIS  RIVERA   LEÓN</t>
        </is>
      </c>
      <c r="F108" s="377" t="n">
        <v>83555.75999999999</v>
      </c>
      <c r="G108" s="378" t="n">
        <v>7804.553</v>
      </c>
      <c r="H108" s="379" t="n">
        <v>13572.4738</v>
      </c>
      <c r="I108" s="379" t="n"/>
      <c r="J108" s="377" t="n">
        <v>62178.7332</v>
      </c>
      <c r="K108" s="396" t="inlineStr">
        <is>
          <t>TM</t>
        </is>
      </c>
    </row>
    <row r="109" ht="15" customHeight="1" s="235">
      <c r="B109" s="391" t="n">
        <v>71</v>
      </c>
      <c r="C109" s="375" t="inlineStr">
        <is>
          <t>0052</t>
        </is>
      </c>
      <c r="D109" s="375" t="inlineStr">
        <is>
          <t>63122631988</t>
        </is>
      </c>
      <c r="E109" s="382" t="inlineStr">
        <is>
          <t>ESTEBAN DAVID  SÁNCHEZ   NOVO</t>
        </is>
      </c>
      <c r="F109" s="377" t="n">
        <v>110616.74</v>
      </c>
      <c r="G109" s="378" t="n">
        <v>10482.2235</v>
      </c>
      <c r="H109" s="379" t="n">
        <v>18888.0163</v>
      </c>
      <c r="I109" s="379" t="n"/>
      <c r="J109" s="377" t="n">
        <v>81246.50019999999</v>
      </c>
      <c r="K109" s="396" t="inlineStr">
        <is>
          <t>TM</t>
        </is>
      </c>
    </row>
    <row r="110" ht="15" customHeight="1" s="235">
      <c r="B110" s="395" t="n">
        <v>72</v>
      </c>
      <c r="C110" s="375" t="inlineStr">
        <is>
          <t>0057</t>
        </is>
      </c>
      <c r="D110" s="375" t="inlineStr">
        <is>
          <t>70102218444</t>
        </is>
      </c>
      <c r="E110" s="382" t="inlineStr">
        <is>
          <t>JULIO ESTEBAN  FIGUEREDO   DEL TORO</t>
        </is>
      </c>
      <c r="F110" s="377" t="n">
        <v>82452.02</v>
      </c>
      <c r="G110" s="378" t="n">
        <v>7731.509</v>
      </c>
      <c r="H110" s="379" t="n">
        <v>13478.6478</v>
      </c>
      <c r="I110" s="379" t="n"/>
      <c r="J110" s="377" t="n">
        <v>61241.8632</v>
      </c>
      <c r="K110" s="396" t="inlineStr">
        <is>
          <t>TM</t>
        </is>
      </c>
    </row>
    <row r="111" ht="15" customHeight="1" s="235">
      <c r="B111" s="391" t="n">
        <v>73</v>
      </c>
      <c r="C111" s="375" t="inlineStr">
        <is>
          <t>0059</t>
        </is>
      </c>
      <c r="D111" s="375" t="inlineStr">
        <is>
          <t>72040801628</t>
        </is>
      </c>
      <c r="E111" s="382" t="inlineStr">
        <is>
          <t>MIGUEL ANGEL  CÁRDENAS   FERNÁNDEZ</t>
        </is>
      </c>
      <c r="F111" s="377" t="n">
        <v>85638.83</v>
      </c>
      <c r="G111" s="378" t="n">
        <v>8020.6515</v>
      </c>
      <c r="H111" s="379" t="n">
        <v>14015.5789</v>
      </c>
      <c r="I111" s="379" t="n"/>
      <c r="J111" s="377" t="n">
        <v>63602.5996</v>
      </c>
      <c r="K111" s="396" t="inlineStr">
        <is>
          <t>TM</t>
        </is>
      </c>
    </row>
    <row r="112" ht="15" customHeight="1" s="235">
      <c r="B112" s="395" t="n">
        <v>74</v>
      </c>
      <c r="C112" s="375" t="inlineStr">
        <is>
          <t>0062</t>
        </is>
      </c>
      <c r="D112" s="375" t="inlineStr">
        <is>
          <t>77071731568</t>
        </is>
      </c>
      <c r="E112" s="382" t="inlineStr">
        <is>
          <t>DANCÉS  LEÓN   HERRERA</t>
        </is>
      </c>
      <c r="F112" s="377" t="n">
        <v>84805.96000000001</v>
      </c>
      <c r="G112" s="378" t="n">
        <v>7937.357</v>
      </c>
      <c r="H112" s="379" t="n">
        <v>13848.9794</v>
      </c>
      <c r="I112" s="379" t="n"/>
      <c r="J112" s="377" t="n">
        <v>63019.6236</v>
      </c>
      <c r="K112" s="396" t="inlineStr">
        <is>
          <t>TM</t>
        </is>
      </c>
    </row>
    <row r="113" ht="15" customHeight="1" s="235">
      <c r="B113" s="391" t="n">
        <v>75</v>
      </c>
      <c r="C113" s="375" t="inlineStr">
        <is>
          <t>0064</t>
        </is>
      </c>
      <c r="D113" s="375" t="inlineStr">
        <is>
          <t>82022408624</t>
        </is>
      </c>
      <c r="E113" s="382" t="inlineStr">
        <is>
          <t>YUSNIEL  MOJENA   CAMPILLO</t>
        </is>
      </c>
      <c r="F113" s="377" t="n">
        <v>113372.27</v>
      </c>
      <c r="G113" s="378" t="n">
        <v>10940.103</v>
      </c>
      <c r="H113" s="379" t="n">
        <v>20059.0324</v>
      </c>
      <c r="I113" s="379" t="n"/>
      <c r="J113" s="377" t="n">
        <v>82373.1346</v>
      </c>
      <c r="K113" s="396" t="inlineStr">
        <is>
          <t>TM</t>
        </is>
      </c>
    </row>
    <row r="114" ht="15" customHeight="1" s="235">
      <c r="B114" s="395" t="n">
        <v>76</v>
      </c>
      <c r="C114" s="375" t="inlineStr">
        <is>
          <t>0078</t>
        </is>
      </c>
      <c r="D114" s="375" t="inlineStr">
        <is>
          <t>78011708481</t>
        </is>
      </c>
      <c r="E114" s="382" t="inlineStr">
        <is>
          <t>YOEL  MONDUY   RODRÍGUEZ</t>
        </is>
      </c>
      <c r="F114" s="377" t="n">
        <v>131208.39</v>
      </c>
      <c r="G114" s="378" t="n">
        <v>12687.419</v>
      </c>
      <c r="H114" s="379" t="n">
        <v>23502.85</v>
      </c>
      <c r="I114" s="379" t="n"/>
      <c r="J114" s="377" t="n">
        <v>95018.121</v>
      </c>
      <c r="K114" s="396" t="inlineStr">
        <is>
          <t>TM</t>
        </is>
      </c>
    </row>
    <row r="115" ht="15" customHeight="1" s="235">
      <c r="B115" s="391" t="n">
        <v>77</v>
      </c>
      <c r="C115" s="375" t="inlineStr">
        <is>
          <t>0096</t>
        </is>
      </c>
      <c r="D115" s="375" t="inlineStr">
        <is>
          <t>78081710301</t>
        </is>
      </c>
      <c r="E115" s="382" t="inlineStr">
        <is>
          <t>ELIEZER SENÉN  MEDINA   CARBONELL</t>
        </is>
      </c>
      <c r="F115" s="377" t="n">
        <v>124903.2</v>
      </c>
      <c r="G115" s="378" t="n">
        <v>12050.9145</v>
      </c>
      <c r="H115" s="379" t="n">
        <v>22221.4613</v>
      </c>
      <c r="I115" s="379" t="n"/>
      <c r="J115" s="377" t="n">
        <v>90630.8242</v>
      </c>
      <c r="K115" s="396" t="inlineStr">
        <is>
          <t>TM</t>
        </is>
      </c>
    </row>
    <row r="116" ht="15" customHeight="1" s="235">
      <c r="B116" s="395" t="n">
        <v>78</v>
      </c>
      <c r="C116" s="375" t="inlineStr">
        <is>
          <t>0115</t>
        </is>
      </c>
      <c r="D116" s="375" t="inlineStr">
        <is>
          <t>64060502016</t>
        </is>
      </c>
      <c r="E116" s="382" t="inlineStr">
        <is>
          <t>ANA JULIA  GONZÁLEZ  GÓMEZ</t>
        </is>
      </c>
      <c r="F116" s="377" t="n">
        <v>124226.63</v>
      </c>
      <c r="G116" s="378" t="n">
        <v>11949.6705</v>
      </c>
      <c r="H116" s="379" t="n">
        <v>21971.9515</v>
      </c>
      <c r="I116" s="379" t="n"/>
      <c r="J116" s="377" t="n">
        <v>90305.008</v>
      </c>
      <c r="K116" s="396" t="inlineStr">
        <is>
          <t>TM</t>
        </is>
      </c>
    </row>
    <row r="117" ht="15" customHeight="1" s="235">
      <c r="B117" s="391" t="n">
        <v>79</v>
      </c>
      <c r="C117" s="375" t="inlineStr">
        <is>
          <t>0120</t>
        </is>
      </c>
      <c r="D117" s="375" t="inlineStr">
        <is>
          <t>66090527133</t>
        </is>
      </c>
      <c r="E117" s="382" t="inlineStr">
        <is>
          <t>VIRGINIA ISABEL  SOTO   CASTRO</t>
        </is>
      </c>
      <c r="F117" s="377" t="n">
        <v>123770.79</v>
      </c>
      <c r="G117" s="378" t="n">
        <v>12011.034</v>
      </c>
      <c r="H117" s="379" t="n">
        <v>22244.405</v>
      </c>
      <c r="I117" s="379" t="n"/>
      <c r="J117" s="377" t="n">
        <v>89515.351</v>
      </c>
      <c r="K117" s="396" t="inlineStr">
        <is>
          <t>TM</t>
        </is>
      </c>
    </row>
    <row r="118" ht="15" customHeight="1" s="235">
      <c r="B118" s="395" t="n">
        <v>80</v>
      </c>
      <c r="C118" s="375" t="inlineStr">
        <is>
          <t>0130</t>
        </is>
      </c>
      <c r="D118" s="375" t="inlineStr">
        <is>
          <t>73022234416</t>
        </is>
      </c>
      <c r="E118" s="382" t="inlineStr">
        <is>
          <t>YAMILKA DE LA CARIDAD  SOSA   REMÓN</t>
        </is>
      </c>
      <c r="F118" s="377" t="n">
        <v>122774.7</v>
      </c>
      <c r="G118" s="378" t="n">
        <v>11902.2325</v>
      </c>
      <c r="H118" s="379" t="n">
        <v>22013.9325</v>
      </c>
      <c r="I118" s="379" t="n"/>
      <c r="J118" s="377" t="n">
        <v>88858.535</v>
      </c>
      <c r="K118" s="396" t="inlineStr">
        <is>
          <t>TM</t>
        </is>
      </c>
    </row>
    <row r="119" ht="15" customHeight="1" s="235">
      <c r="B119" s="391" t="n">
        <v>81</v>
      </c>
      <c r="C119" s="375" t="inlineStr">
        <is>
          <t>0133</t>
        </is>
      </c>
      <c r="D119" s="375" t="inlineStr">
        <is>
          <t>75082000671</t>
        </is>
      </c>
      <c r="E119" s="382" t="inlineStr">
        <is>
          <t>VALIA  NOGUERA  FIGUEROA</t>
        </is>
      </c>
      <c r="F119" s="377" t="n">
        <v>121873.3</v>
      </c>
      <c r="G119" s="378" t="n">
        <v>11748.7555</v>
      </c>
      <c r="H119" s="379" t="n">
        <v>21618.3067</v>
      </c>
      <c r="I119" s="379" t="n"/>
      <c r="J119" s="377" t="n">
        <v>88506.2378</v>
      </c>
      <c r="K119" s="396" t="inlineStr">
        <is>
          <t>TM</t>
        </is>
      </c>
    </row>
    <row r="120" ht="15" customHeight="1" s="235">
      <c r="B120" s="395" t="n">
        <v>82</v>
      </c>
      <c r="C120" s="375" t="inlineStr">
        <is>
          <t>0135</t>
        </is>
      </c>
      <c r="D120" s="375" t="inlineStr">
        <is>
          <t>75101926625</t>
        </is>
      </c>
      <c r="E120" s="382" t="inlineStr">
        <is>
          <t>SANDOR  RUBÉN   ROLDÁN</t>
        </is>
      </c>
      <c r="F120" s="377" t="n">
        <v>124216.94</v>
      </c>
      <c r="G120" s="378" t="n">
        <v>11948.7015</v>
      </c>
      <c r="H120" s="379" t="n">
        <v>21970.0135</v>
      </c>
      <c r="I120" s="379" t="n"/>
      <c r="J120" s="377" t="n">
        <v>90298.22500000001</v>
      </c>
      <c r="K120" s="396" t="inlineStr">
        <is>
          <t>TM</t>
        </is>
      </c>
    </row>
    <row r="121" ht="15" customHeight="1" s="235">
      <c r="B121" s="391" t="n">
        <v>83</v>
      </c>
      <c r="C121" s="375" t="inlineStr">
        <is>
          <t>0136</t>
        </is>
      </c>
      <c r="D121" s="375" t="inlineStr">
        <is>
          <t>76011103251</t>
        </is>
      </c>
      <c r="E121" s="382" t="inlineStr">
        <is>
          <t>ARIANNA  GUZMÁN  RIVERO</t>
        </is>
      </c>
      <c r="F121" s="377" t="n">
        <v>121086.62</v>
      </c>
      <c r="G121" s="378" t="n">
        <v>11596.097</v>
      </c>
      <c r="H121" s="379" t="n">
        <v>21209.403</v>
      </c>
      <c r="I121" s="379" t="n"/>
      <c r="J121" s="377" t="n">
        <v>88281.12</v>
      </c>
      <c r="K121" s="396" t="inlineStr">
        <is>
          <t>TM</t>
        </is>
      </c>
    </row>
    <row r="122" ht="15" customHeight="1" s="235">
      <c r="B122" s="395" t="n">
        <v>84</v>
      </c>
      <c r="C122" s="375" t="inlineStr">
        <is>
          <t>0137</t>
        </is>
      </c>
      <c r="D122" s="375" t="inlineStr">
        <is>
          <t>76022001852</t>
        </is>
      </c>
      <c r="E122" s="382" t="inlineStr">
        <is>
          <t>KENIA AMINTA  DELGADO   RODRÍGUEZ</t>
        </is>
      </c>
      <c r="F122" s="377" t="n">
        <v>114840.67</v>
      </c>
      <c r="G122" s="378" t="n">
        <v>11011.0745</v>
      </c>
      <c r="H122" s="379" t="n">
        <v>20094.7595</v>
      </c>
      <c r="I122" s="379" t="n"/>
      <c r="J122" s="377" t="n">
        <v>83734.836</v>
      </c>
      <c r="K122" s="431" t="inlineStr">
        <is>
          <t>TM</t>
        </is>
      </c>
    </row>
    <row r="123" ht="15" customHeight="1" s="235">
      <c r="B123" s="391" t="n">
        <v>85</v>
      </c>
      <c r="C123" s="397" t="inlineStr">
        <is>
          <t>0140</t>
        </is>
      </c>
      <c r="D123" s="397" t="inlineStr">
        <is>
          <t>76091009576</t>
        </is>
      </c>
      <c r="E123" s="398" t="inlineStr">
        <is>
          <t>ANAEVI  MARTÍNEZ   RAMOS</t>
        </is>
      </c>
      <c r="F123" s="437" t="n">
        <v>117209.81</v>
      </c>
      <c r="G123" s="422" t="n">
        <v>11287.561</v>
      </c>
      <c r="H123" s="423" t="n">
        <v>20703.134</v>
      </c>
      <c r="I123" s="423" t="n"/>
      <c r="J123" s="437" t="n">
        <v>85219.11500000001</v>
      </c>
      <c r="K123" s="399" t="inlineStr">
        <is>
          <t>TM</t>
        </is>
      </c>
      <c r="N123" s="404" t="n"/>
    </row>
    <row r="124" ht="15" customHeight="1" s="235">
      <c r="B124" s="383" t="n"/>
      <c r="C124" s="384" t="n"/>
      <c r="D124" s="384" t="n"/>
      <c r="E124" s="387" t="n"/>
      <c r="F124" s="388" t="n"/>
      <c r="G124" s="389" t="n"/>
      <c r="H124" s="389" t="n"/>
      <c r="I124" s="389" t="n"/>
      <c r="J124" s="388" t="n"/>
      <c r="K124" s="438" t="n"/>
    </row>
    <row r="125" ht="36.75" customHeight="1" s="235">
      <c r="B125" s="365" t="inlineStr">
        <is>
          <t>No</t>
        </is>
      </c>
      <c r="C125" s="439" t="inlineStr">
        <is>
          <t>Unidad Organizativa</t>
        </is>
      </c>
      <c r="D125" s="440" t="n"/>
      <c r="E125" s="441" t="n"/>
      <c r="F125" s="442" t="inlineStr">
        <is>
          <t>Devengado Utilidades III trimestre</t>
        </is>
      </c>
      <c r="G125" s="443" t="inlineStr">
        <is>
          <t>Seguridad Social Diferencia</t>
        </is>
      </c>
      <c r="H125" s="444" t="inlineStr">
        <is>
          <t>Impuestos sobre ingresos Diferencia</t>
        </is>
      </c>
      <c r="I125" s="445" t="inlineStr">
        <is>
          <t>Descuentos Resp Mat.</t>
        </is>
      </c>
      <c r="J125" s="446" t="inlineStr">
        <is>
          <t>Neto a Cobrar</t>
        </is>
      </c>
      <c r="K125" s="447" t="inlineStr">
        <is>
          <t>Firma</t>
        </is>
      </c>
    </row>
    <row r="126" ht="15.75" customHeight="1" s="235">
      <c r="B126" s="407" t="inlineStr">
        <is>
          <t>DEPARTAMENTO AEROPUERTO</t>
        </is>
      </c>
      <c r="C126" s="244" t="n"/>
      <c r="D126" s="244" t="n"/>
      <c r="E126" s="244" t="n"/>
      <c r="F126" s="244" t="n"/>
      <c r="G126" s="244" t="n"/>
      <c r="H126" s="244" t="n"/>
      <c r="I126" s="244" t="n"/>
      <c r="J126" s="244" t="n"/>
      <c r="K126" s="242" t="n"/>
    </row>
    <row r="127" ht="15" customHeight="1" s="235">
      <c r="B127" s="408" t="n">
        <v>86</v>
      </c>
      <c r="C127" s="375" t="inlineStr">
        <is>
          <t>0142</t>
        </is>
      </c>
      <c r="D127" s="375" t="inlineStr">
        <is>
          <t>77011307082</t>
        </is>
      </c>
      <c r="E127" s="382" t="inlineStr">
        <is>
          <t>ALAIN  GARCÍA   JEREZ</t>
        </is>
      </c>
      <c r="F127" s="380" t="n">
        <v>120314.04</v>
      </c>
      <c r="G127" s="379" t="n">
        <v>11580.9975</v>
      </c>
      <c r="H127" s="406" t="n">
        <v>21266.2259</v>
      </c>
      <c r="I127" s="379" t="n"/>
      <c r="J127" s="380" t="n">
        <v>87466.81660000001</v>
      </c>
      <c r="K127" s="381" t="inlineStr">
        <is>
          <t>TM</t>
        </is>
      </c>
    </row>
    <row r="128" ht="15" customHeight="1" s="235">
      <c r="B128" s="408" t="n">
        <v>87</v>
      </c>
      <c r="C128" s="375" t="inlineStr">
        <is>
          <t>0148</t>
        </is>
      </c>
      <c r="D128" s="375" t="inlineStr">
        <is>
          <t>79122007759</t>
        </is>
      </c>
      <c r="E128" s="382" t="inlineStr">
        <is>
          <t>MARIA DEL  CARMEN  CASTAÑER   AVERHOFF</t>
        </is>
      </c>
      <c r="F128" s="380" t="n">
        <v>122552.58</v>
      </c>
      <c r="G128" s="379" t="n">
        <v>11821.838</v>
      </c>
      <c r="H128" s="406" t="n">
        <v>21771.688</v>
      </c>
      <c r="I128" s="379" t="n"/>
      <c r="J128" s="380" t="n">
        <v>88959.054</v>
      </c>
      <c r="K128" s="381" t="inlineStr">
        <is>
          <t>TM</t>
        </is>
      </c>
    </row>
    <row r="129" ht="15" customHeight="1" s="235">
      <c r="B129" s="408" t="n">
        <v>88</v>
      </c>
      <c r="C129" s="375" t="inlineStr">
        <is>
          <t>0156</t>
        </is>
      </c>
      <c r="D129" s="375" t="inlineStr">
        <is>
          <t>61101312181</t>
        </is>
      </c>
      <c r="E129" s="382" t="inlineStr">
        <is>
          <t>LUIS ANGEL  GARCÍA  ALARCÓN</t>
        </is>
      </c>
      <c r="F129" s="380" t="n">
        <v>75071.71000000001</v>
      </c>
      <c r="G129" s="379" t="n">
        <v>6875.3245</v>
      </c>
      <c r="H129" s="406" t="n">
        <v>11573.956</v>
      </c>
      <c r="I129" s="379" t="n"/>
      <c r="J129" s="380" t="n">
        <v>56622.4295</v>
      </c>
      <c r="K129" s="381" t="inlineStr">
        <is>
          <t>TM</t>
        </is>
      </c>
    </row>
    <row r="130" ht="15" customHeight="1" s="235">
      <c r="B130" s="408" t="n">
        <v>89</v>
      </c>
      <c r="C130" s="375" t="inlineStr">
        <is>
          <t>0158</t>
        </is>
      </c>
      <c r="D130" s="375" t="inlineStr">
        <is>
          <t>64101405101</t>
        </is>
      </c>
      <c r="E130" s="382" t="inlineStr">
        <is>
          <t>BÁRBARO PABLO  GONZÁLEZ   RODRÍGUEZ</t>
        </is>
      </c>
      <c r="F130" s="380" t="n">
        <v>83854.71000000001</v>
      </c>
      <c r="G130" s="379" t="n">
        <v>7980.2585</v>
      </c>
      <c r="H130" s="406" t="n">
        <v>14128.0195</v>
      </c>
      <c r="I130" s="379" t="n"/>
      <c r="J130" s="380" t="n">
        <v>61746.432</v>
      </c>
      <c r="K130" s="381" t="inlineStr">
        <is>
          <t>TM</t>
        </is>
      </c>
    </row>
    <row r="131" ht="15" customHeight="1" s="235">
      <c r="B131" s="408" t="n">
        <v>90</v>
      </c>
      <c r="C131" s="375" t="inlineStr">
        <is>
          <t>0160</t>
        </is>
      </c>
      <c r="D131" s="375" t="inlineStr">
        <is>
          <t>67091002169</t>
        </is>
      </c>
      <c r="E131" s="382" t="inlineStr">
        <is>
          <t>ORLANDO  LLANES   MESA</t>
        </is>
      </c>
      <c r="F131" s="380" t="n">
        <v>95781.92</v>
      </c>
      <c r="G131" s="379" t="n">
        <v>9118.3045</v>
      </c>
      <c r="H131" s="406" t="n">
        <v>16327.5665</v>
      </c>
      <c r="I131" s="379" t="n"/>
      <c r="J131" s="380" t="n">
        <v>70336.049</v>
      </c>
      <c r="K131" s="381" t="inlineStr">
        <is>
          <t>TM</t>
        </is>
      </c>
    </row>
    <row r="132" ht="15" customHeight="1" s="235">
      <c r="B132" s="408" t="n">
        <v>91</v>
      </c>
      <c r="C132" s="375" t="inlineStr">
        <is>
          <t>0162</t>
        </is>
      </c>
      <c r="D132" s="375" t="inlineStr">
        <is>
          <t>71102614788</t>
        </is>
      </c>
      <c r="E132" s="382" t="inlineStr">
        <is>
          <t>JESUS  BARCELONA   ALAMBARES</t>
        </is>
      </c>
      <c r="F132" s="380" t="n">
        <v>105123.8</v>
      </c>
      <c r="G132" s="379" t="n">
        <v>10019.037</v>
      </c>
      <c r="H132" s="406" t="n">
        <v>18082.1938</v>
      </c>
      <c r="I132" s="379" t="n"/>
      <c r="J132" s="380" t="n">
        <v>77022.5692</v>
      </c>
      <c r="K132" s="381" t="inlineStr">
        <is>
          <t>TM</t>
        </is>
      </c>
    </row>
    <row r="133" ht="15" customHeight="1" s="235">
      <c r="B133" s="408" t="n">
        <v>92</v>
      </c>
      <c r="C133" s="375" t="inlineStr">
        <is>
          <t>0163</t>
        </is>
      </c>
      <c r="D133" s="375" t="inlineStr">
        <is>
          <t>72061530046</t>
        </is>
      </c>
      <c r="E133" s="382" t="inlineStr">
        <is>
          <t>OSMEL  DÍAZ   CRUZ</t>
        </is>
      </c>
      <c r="F133" s="380" t="n">
        <v>98158.47</v>
      </c>
      <c r="G133" s="379" t="n">
        <v>9305.3935</v>
      </c>
      <c r="H133" s="406" t="n">
        <v>16630.9521</v>
      </c>
      <c r="I133" s="379" t="n"/>
      <c r="J133" s="380" t="n">
        <v>72222.1244</v>
      </c>
      <c r="K133" s="381" t="inlineStr">
        <is>
          <t>TM</t>
        </is>
      </c>
    </row>
    <row r="134" ht="15" customHeight="1" s="235">
      <c r="B134" s="408" t="n">
        <v>93</v>
      </c>
      <c r="C134" s="375" t="inlineStr">
        <is>
          <t>0167</t>
        </is>
      </c>
      <c r="D134" s="375" t="inlineStr">
        <is>
          <t>74071201582</t>
        </is>
      </c>
      <c r="E134" s="382" t="inlineStr">
        <is>
          <t>JULIO CÉSAR  ESCAÑO   RODRÍGUEZ</t>
        </is>
      </c>
      <c r="F134" s="380" t="n">
        <v>107694.57</v>
      </c>
      <c r="G134" s="379" t="n">
        <v>10259.0035</v>
      </c>
      <c r="H134" s="406" t="n">
        <v>18538.1721</v>
      </c>
      <c r="I134" s="379" t="n"/>
      <c r="J134" s="380" t="n">
        <v>78897.3944</v>
      </c>
      <c r="K134" s="381" t="inlineStr">
        <is>
          <t>TM</t>
        </is>
      </c>
    </row>
    <row r="135" ht="15" customHeight="1" s="235">
      <c r="B135" s="408" t="n">
        <v>94</v>
      </c>
      <c r="C135" s="375" t="inlineStr">
        <is>
          <t>0173</t>
        </is>
      </c>
      <c r="D135" s="375" t="inlineStr">
        <is>
          <t>75042727021</t>
        </is>
      </c>
      <c r="E135" s="382" t="inlineStr">
        <is>
          <t>ALAIN  MERCHÁN   OLIVA</t>
        </is>
      </c>
      <c r="F135" s="380" t="n">
        <v>85638.83</v>
      </c>
      <c r="G135" s="379" t="n">
        <v>8020.6515</v>
      </c>
      <c r="H135" s="406" t="n">
        <v>14015.5789</v>
      </c>
      <c r="I135" s="379" t="n"/>
      <c r="J135" s="380" t="n">
        <v>63602.5996</v>
      </c>
      <c r="K135" s="381" t="inlineStr">
        <is>
          <t>TM</t>
        </is>
      </c>
    </row>
    <row r="136" ht="15" customHeight="1" s="235">
      <c r="B136" s="408" t="n">
        <v>95</v>
      </c>
      <c r="C136" s="375" t="inlineStr">
        <is>
          <t>0175</t>
        </is>
      </c>
      <c r="D136" s="375" t="inlineStr">
        <is>
          <t>75091303206</t>
        </is>
      </c>
      <c r="E136" s="382" t="inlineStr">
        <is>
          <t>JORGE ALBERTO  GOENAGA   MARTÍNEZ</t>
        </is>
      </c>
      <c r="F136" s="380" t="n">
        <v>79297.11</v>
      </c>
      <c r="G136" s="379" t="n">
        <v>7413.476</v>
      </c>
      <c r="H136" s="406" t="n">
        <v>12839.023</v>
      </c>
      <c r="I136" s="379" t="n"/>
      <c r="J136" s="380" t="n">
        <v>59044.611</v>
      </c>
      <c r="K136" s="381" t="inlineStr">
        <is>
          <t>TM</t>
        </is>
      </c>
    </row>
    <row r="137" ht="15" customHeight="1" s="235">
      <c r="B137" s="408" t="n">
        <v>96</v>
      </c>
      <c r="C137" s="375" t="inlineStr">
        <is>
          <t>0176</t>
        </is>
      </c>
      <c r="D137" s="375" t="inlineStr">
        <is>
          <t>76010302983</t>
        </is>
      </c>
      <c r="E137" s="382" t="inlineStr">
        <is>
          <t>DENNIS  ORTIZ   HERNÁNDEZ</t>
        </is>
      </c>
      <c r="F137" s="380" t="n">
        <v>98202.02</v>
      </c>
      <c r="G137" s="379" t="n">
        <v>9343.969499999999</v>
      </c>
      <c r="H137" s="406" t="n">
        <v>16756.0135</v>
      </c>
      <c r="I137" s="379" t="n"/>
      <c r="J137" s="380" t="n">
        <v>72102.037</v>
      </c>
      <c r="K137" s="381" t="inlineStr">
        <is>
          <t>TM</t>
        </is>
      </c>
    </row>
    <row r="138" ht="15" customHeight="1" s="235">
      <c r="B138" s="408" t="n">
        <v>97</v>
      </c>
      <c r="C138" s="375" t="inlineStr">
        <is>
          <t>0182</t>
        </is>
      </c>
      <c r="D138" s="375" t="inlineStr">
        <is>
          <t>78052910322</t>
        </is>
      </c>
      <c r="E138" s="382" t="inlineStr">
        <is>
          <t>JULIO CESAR  BERMUDEZ   LOPEZ</t>
        </is>
      </c>
      <c r="F138" s="380" t="n">
        <v>104818.39</v>
      </c>
      <c r="G138" s="379" t="n">
        <v>10005.6065</v>
      </c>
      <c r="H138" s="406" t="n">
        <v>18079.2875</v>
      </c>
      <c r="I138" s="379" t="n"/>
      <c r="J138" s="380" t="n">
        <v>76733.496</v>
      </c>
      <c r="K138" s="381" t="inlineStr">
        <is>
          <t>TM</t>
        </is>
      </c>
    </row>
    <row r="139" ht="15" customHeight="1" s="235">
      <c r="B139" s="408" t="n">
        <v>98</v>
      </c>
      <c r="C139" s="375" t="inlineStr">
        <is>
          <t>0183</t>
        </is>
      </c>
      <c r="D139" s="375" t="inlineStr">
        <is>
          <t>78111703042</t>
        </is>
      </c>
      <c r="E139" s="382" t="inlineStr">
        <is>
          <t>YANOSKY  ESCAÑO   RODRÍGUEZ</t>
        </is>
      </c>
      <c r="F139" s="380" t="n">
        <v>80456.92</v>
      </c>
      <c r="G139" s="379" t="n">
        <v>7518.2205</v>
      </c>
      <c r="H139" s="406" t="n">
        <v>13032.7809</v>
      </c>
      <c r="I139" s="379" t="n"/>
      <c r="J139" s="380" t="n">
        <v>59905.9186</v>
      </c>
      <c r="K139" s="381" t="inlineStr">
        <is>
          <t>TM</t>
        </is>
      </c>
    </row>
    <row r="140" ht="15" customHeight="1" s="235">
      <c r="B140" s="408" t="n">
        <v>99</v>
      </c>
      <c r="C140" s="375" t="inlineStr">
        <is>
          <t>0189</t>
        </is>
      </c>
      <c r="D140" s="375" t="inlineStr">
        <is>
          <t>83051405903</t>
        </is>
      </c>
      <c r="E140" s="382" t="inlineStr">
        <is>
          <t>RAYWER  SIERRA   RODRÍGUEZ</t>
        </is>
      </c>
      <c r="F140" s="380" t="n">
        <v>86427.67</v>
      </c>
      <c r="G140" s="379" t="n">
        <v>8099.6525</v>
      </c>
      <c r="H140" s="406" t="n">
        <v>14173.7447</v>
      </c>
      <c r="I140" s="379" t="n"/>
      <c r="J140" s="380" t="n">
        <v>64154.2728</v>
      </c>
      <c r="K140" s="381" t="inlineStr">
        <is>
          <t>TM</t>
        </is>
      </c>
    </row>
    <row r="141" ht="15" customHeight="1" s="235">
      <c r="B141" s="408" t="n">
        <v>100</v>
      </c>
      <c r="C141" s="375" t="inlineStr">
        <is>
          <t>0196</t>
        </is>
      </c>
      <c r="D141" s="375" t="inlineStr">
        <is>
          <t>89103003841</t>
        </is>
      </c>
      <c r="E141" s="382" t="inlineStr">
        <is>
          <t>JONAH  LÓPEZ   DÍAZ</t>
        </is>
      </c>
      <c r="F141" s="380" t="n">
        <v>79611.37</v>
      </c>
      <c r="G141" s="379" t="n">
        <v>7447.444</v>
      </c>
      <c r="H141" s="406" t="n">
        <v>12910.5178</v>
      </c>
      <c r="I141" s="379" t="n"/>
      <c r="J141" s="380" t="n">
        <v>59253.4082</v>
      </c>
      <c r="K141" s="381" t="inlineStr">
        <is>
          <t>TM</t>
        </is>
      </c>
    </row>
    <row r="142" ht="15" customHeight="1" s="235">
      <c r="B142" s="408" t="n">
        <v>101</v>
      </c>
      <c r="C142" s="375" t="inlineStr">
        <is>
          <t>0261</t>
        </is>
      </c>
      <c r="D142" s="375" t="inlineStr">
        <is>
          <t>71123000994</t>
        </is>
      </c>
      <c r="E142" s="382" t="inlineStr">
        <is>
          <t>YADIRA  FERRARI   SUÁREZ</t>
        </is>
      </c>
      <c r="F142" s="380" t="n">
        <v>166768.03</v>
      </c>
      <c r="G142" s="379" t="n">
        <v>16321.529</v>
      </c>
      <c r="H142" s="406" t="n">
        <v>30880.4744</v>
      </c>
      <c r="I142" s="379" t="n"/>
      <c r="J142" s="380" t="n">
        <v>119566.0266</v>
      </c>
      <c r="K142" s="381" t="inlineStr">
        <is>
          <t>TM</t>
        </is>
      </c>
    </row>
    <row r="143" ht="15" customHeight="1" s="235">
      <c r="B143" s="408" t="n">
        <v>102</v>
      </c>
      <c r="C143" s="375" t="inlineStr">
        <is>
          <t>0275</t>
        </is>
      </c>
      <c r="D143" s="375" t="inlineStr">
        <is>
          <t>83102420907</t>
        </is>
      </c>
      <c r="E143" s="382" t="inlineStr">
        <is>
          <t>MAIKEL  CÓRDOVA   GÓNGORA</t>
        </is>
      </c>
      <c r="F143" s="380" t="n">
        <v>128462.61</v>
      </c>
      <c r="G143" s="379" t="n">
        <v>12373.2685</v>
      </c>
      <c r="H143" s="406" t="n">
        <v>22819.1475</v>
      </c>
      <c r="I143" s="379" t="n"/>
      <c r="J143" s="380" t="n">
        <v>93270.194</v>
      </c>
      <c r="K143" s="381" t="inlineStr">
        <is>
          <t>TM</t>
        </is>
      </c>
    </row>
    <row r="144" ht="15" customHeight="1" s="235">
      <c r="B144" s="408" t="n">
        <v>103</v>
      </c>
      <c r="C144" s="375" t="inlineStr">
        <is>
          <t>0285</t>
        </is>
      </c>
      <c r="D144" s="375" t="inlineStr">
        <is>
          <t>83112329161</t>
        </is>
      </c>
      <c r="E144" s="382" t="inlineStr">
        <is>
          <t>OSMEL IGNACIO  FERNÁNDEZ   CAMPILLO</t>
        </is>
      </c>
      <c r="F144" s="380" t="n">
        <v>126185.13</v>
      </c>
      <c r="G144" s="379" t="n">
        <v>12166.4305</v>
      </c>
      <c r="H144" s="406" t="n">
        <v>22434.7455</v>
      </c>
      <c r="I144" s="379" t="n"/>
      <c r="J144" s="380" t="n">
        <v>91583.954</v>
      </c>
      <c r="K144" s="381" t="inlineStr">
        <is>
          <t>TM</t>
        </is>
      </c>
    </row>
    <row r="145" ht="15" customHeight="1" s="235">
      <c r="B145" s="408" t="n">
        <v>104</v>
      </c>
      <c r="C145" s="375" t="inlineStr">
        <is>
          <t>03124</t>
        </is>
      </c>
      <c r="D145" s="375" t="inlineStr">
        <is>
          <t>64101933586</t>
        </is>
      </c>
      <c r="E145" s="382" t="inlineStr">
        <is>
          <t>LIVIO AVELINO  LIMONTA  JIMENEZ</t>
        </is>
      </c>
      <c r="F145" s="380" t="n">
        <v>94559.3</v>
      </c>
      <c r="G145" s="379" t="n">
        <v>8939.695</v>
      </c>
      <c r="H145" s="406" t="n">
        <v>15891.461</v>
      </c>
      <c r="I145" s="379" t="n"/>
      <c r="J145" s="380" t="n">
        <v>69728.144</v>
      </c>
      <c r="K145" s="381" t="inlineStr">
        <is>
          <t>TM</t>
        </is>
      </c>
    </row>
    <row r="146" ht="15" customHeight="1" s="235">
      <c r="B146" s="408" t="n">
        <v>105</v>
      </c>
      <c r="C146" s="375" t="inlineStr">
        <is>
          <t>03126</t>
        </is>
      </c>
      <c r="D146" s="375" t="inlineStr">
        <is>
          <t>01061766707</t>
        </is>
      </c>
      <c r="E146" s="382" t="inlineStr">
        <is>
          <t>YAN LUIS  MARTINEZ  GONZALEZ</t>
        </is>
      </c>
      <c r="F146" s="380" t="n">
        <v>85628.2</v>
      </c>
      <c r="G146" s="379" t="n">
        <v>8019.5885</v>
      </c>
      <c r="H146" s="406" t="n">
        <v>14013.4529</v>
      </c>
      <c r="I146" s="379" t="n"/>
      <c r="J146" s="380" t="n">
        <v>63595.1586</v>
      </c>
      <c r="K146" s="381" t="inlineStr">
        <is>
          <t>TM</t>
        </is>
      </c>
    </row>
    <row r="147" ht="15" customHeight="1" s="235">
      <c r="B147" s="408" t="n">
        <v>106</v>
      </c>
      <c r="C147" s="375" t="inlineStr">
        <is>
          <t>03187</t>
        </is>
      </c>
      <c r="D147" s="375" t="inlineStr">
        <is>
          <t>00091382982</t>
        </is>
      </c>
      <c r="E147" s="382" t="inlineStr">
        <is>
          <t>JOSE GABRIEL  BLET  GONZALEZ</t>
        </is>
      </c>
      <c r="F147" s="380" t="n">
        <v>60336.47</v>
      </c>
      <c r="G147" s="379" t="n">
        <v>5519.954</v>
      </c>
      <c r="H147" s="406" t="n">
        <v>9055.5378</v>
      </c>
      <c r="I147" s="379" t="n"/>
      <c r="J147" s="380" t="n">
        <v>45760.9782</v>
      </c>
      <c r="K147" s="381" t="inlineStr">
        <is>
          <t>TM</t>
        </is>
      </c>
    </row>
    <row r="148" ht="15" customHeight="1" s="235">
      <c r="B148" s="408" t="n">
        <v>107</v>
      </c>
      <c r="C148" s="375" t="inlineStr">
        <is>
          <t>0392</t>
        </is>
      </c>
      <c r="D148" s="375" t="inlineStr">
        <is>
          <t>71070826900</t>
        </is>
      </c>
      <c r="E148" s="382" t="inlineStr">
        <is>
          <t>MAXIMO  MENDEZ  MOLINA</t>
        </is>
      </c>
      <c r="F148" s="377" t="n">
        <v>85737.5</v>
      </c>
      <c r="G148" s="379" t="n">
        <v>8047.986</v>
      </c>
      <c r="H148" s="406" t="n">
        <v>14094.7024</v>
      </c>
      <c r="I148" s="379" t="n"/>
      <c r="J148" s="380" t="n">
        <v>63594.8116</v>
      </c>
      <c r="K148" s="381" t="inlineStr">
        <is>
          <t>TM</t>
        </is>
      </c>
    </row>
    <row r="149" ht="15" customHeight="1" s="235">
      <c r="B149" s="383" t="n"/>
      <c r="C149" s="384" t="n"/>
      <c r="D149" s="384" t="n"/>
      <c r="E149" s="385" t="inlineStr">
        <is>
          <t>Sub Total</t>
        </is>
      </c>
      <c r="F149" s="413">
        <f>+F148+F147+F146+F145+F144+F143+F142+F141+F140+F139+F138+F137+F136+F135+F134+F133+F132+F131+F130+F129+F128+F127+F123+F122+F121+F120+F119+F118+F117+F116+F115+F114+F113+F112+F111+F110+F109+F108+F107+F106+F105+F104+F103</f>
        <v/>
      </c>
      <c r="G149" s="413">
        <f>+G148+G147+G146+G145+G144+G143+G142+G141+G140+G139+G138+G137+G136+G135+G134+G133+G132+G131+G130+G129+G128+G127+G123+G122+G121+G120+G119+G118+G117+G116+G115+G114+G113+G112+G111+G110+G109+G108+G107+G106+G105+G104+G103</f>
        <v/>
      </c>
      <c r="H149" s="413">
        <f>+H148+H147+H146+H145+H144+H143+H142+H141+H140+H139+H138+H137+H136+H135+H134+H133+H132+H131+H130+H129+H128+H127+H123+H122+H121+H120+H119+H118+H117+H116+H115+H114+H113+H112+H111+H110+H109+H108+H107+H106+H105+H104+H103</f>
        <v/>
      </c>
      <c r="I149" s="413">
        <f>+I106</f>
        <v/>
      </c>
      <c r="J149" s="413">
        <f>+J148+J147+J146+J145+J144+J143+J142+J141+J140+J139+J138+J137+J136+J135+J134+J133+J132+J131+J130+J129+J128+J127+J123+J122+J121+J120+J119+J118+J117+J116+J115+J114+J113+J112+J111+J110+J109+J108+J107+J106+J105+J104+J103</f>
        <v/>
      </c>
      <c r="K149" s="414" t="n"/>
    </row>
    <row r="150" ht="15" customHeight="1" s="235">
      <c r="B150" s="415" t="n"/>
      <c r="C150" s="384" t="n"/>
      <c r="D150" s="384" t="n"/>
      <c r="E150" s="385" t="n"/>
      <c r="F150" s="416" t="n"/>
      <c r="G150" s="416" t="n"/>
      <c r="H150" s="416" t="n"/>
      <c r="I150" s="389" t="n"/>
      <c r="J150" s="416" t="n"/>
      <c r="K150" s="390" t="n"/>
      <c r="M150" s="404" t="n"/>
    </row>
    <row r="151" ht="36.75" customHeight="1" s="235">
      <c r="B151" s="365" t="inlineStr">
        <is>
          <t>No</t>
        </is>
      </c>
      <c r="C151" s="433" t="inlineStr">
        <is>
          <t>Unidad Organizativa</t>
        </is>
      </c>
      <c r="D151" s="434" t="n"/>
      <c r="E151" s="435" t="n"/>
      <c r="F151" s="369" t="inlineStr">
        <is>
          <t>Devengado Utilidades III trimestre</t>
        </is>
      </c>
      <c r="G151" s="370" t="inlineStr">
        <is>
          <t>Seguridad Social Diferencia</t>
        </is>
      </c>
      <c r="H151" s="371" t="inlineStr">
        <is>
          <t>Impuestos sobre ingresos Diferencia</t>
        </is>
      </c>
      <c r="I151" s="372" t="inlineStr">
        <is>
          <t>Descuentos Resp Mat.</t>
        </is>
      </c>
      <c r="J151" s="373" t="inlineStr">
        <is>
          <t>Neto a Cobrar</t>
        </is>
      </c>
      <c r="K151" s="373" t="inlineStr">
        <is>
          <t>Firma</t>
        </is>
      </c>
    </row>
    <row r="152" ht="15.75" customHeight="1" s="235">
      <c r="B152" s="365" t="inlineStr">
        <is>
          <t>GRUPO DE VENTAS PINAR DEL RIO</t>
        </is>
      </c>
      <c r="C152" s="367" t="n"/>
      <c r="D152" s="367" t="n"/>
      <c r="E152" s="367" t="n"/>
      <c r="F152" s="367" t="n"/>
      <c r="G152" s="367" t="n"/>
      <c r="H152" s="367" t="n"/>
      <c r="I152" s="367" t="n"/>
      <c r="J152" s="367" t="n"/>
      <c r="K152" s="368" t="n"/>
    </row>
    <row r="153" ht="15" customHeight="1" s="235">
      <c r="B153" s="391" t="n">
        <v>108</v>
      </c>
      <c r="C153" s="392" t="inlineStr">
        <is>
          <t>0172</t>
        </is>
      </c>
      <c r="D153" s="392" t="inlineStr">
        <is>
          <t>75041800428</t>
        </is>
      </c>
      <c r="E153" s="393" t="inlineStr">
        <is>
          <t>LUIS MANUEL  PUENTES   CID</t>
        </is>
      </c>
      <c r="F153" s="417" t="n">
        <v>107048.17</v>
      </c>
      <c r="G153" s="419" t="n">
        <v>10126.0715</v>
      </c>
      <c r="H153" s="419" t="n">
        <v>18176.6993</v>
      </c>
      <c r="I153" s="419" t="n"/>
      <c r="J153" s="417" t="n">
        <v>78745.3992</v>
      </c>
      <c r="K153" s="394" t="inlineStr">
        <is>
          <t>TM</t>
        </is>
      </c>
    </row>
    <row r="154" ht="15" customHeight="1" s="235">
      <c r="B154" s="395" t="n">
        <v>109</v>
      </c>
      <c r="C154" s="375" t="inlineStr">
        <is>
          <t>0297</t>
        </is>
      </c>
      <c r="D154" s="375" t="inlineStr">
        <is>
          <t>70022129062</t>
        </is>
      </c>
      <c r="E154" s="382" t="inlineStr">
        <is>
          <t>FRANCISCO  PALACIOS  CABRERA</t>
        </is>
      </c>
      <c r="F154" s="380" t="n">
        <v>121753.11</v>
      </c>
      <c r="G154" s="379" t="n">
        <v>11710.86</v>
      </c>
      <c r="H154" s="379" t="n">
        <v>21506.2886</v>
      </c>
      <c r="I154" s="379" t="n"/>
      <c r="J154" s="380" t="n">
        <v>88535.9614</v>
      </c>
      <c r="K154" s="396" t="inlineStr">
        <is>
          <t>TM</t>
        </is>
      </c>
    </row>
    <row r="155" ht="15" customHeight="1" s="235">
      <c r="B155" s="391" t="n">
        <v>110</v>
      </c>
      <c r="C155" s="375" t="inlineStr">
        <is>
          <t>0298</t>
        </is>
      </c>
      <c r="D155" s="375" t="inlineStr">
        <is>
          <t>58070607565</t>
        </is>
      </c>
      <c r="E155" s="382" t="inlineStr">
        <is>
          <t>PEDRO  BEC  LÓPEZ</t>
        </is>
      </c>
      <c r="F155" s="380" t="n">
        <v>163437.73</v>
      </c>
      <c r="G155" s="379" t="n">
        <v>15975.095</v>
      </c>
      <c r="H155" s="379" t="n">
        <v>30168.8408</v>
      </c>
      <c r="I155" s="379" t="n"/>
      <c r="J155" s="380" t="n">
        <v>117293.7942</v>
      </c>
      <c r="K155" s="396" t="inlineStr">
        <is>
          <t>TM</t>
        </is>
      </c>
    </row>
    <row r="156" ht="15" customHeight="1" s="235">
      <c r="B156" s="395" t="n">
        <v>111</v>
      </c>
      <c r="C156" s="397" t="inlineStr">
        <is>
          <t>0302</t>
        </is>
      </c>
      <c r="D156" s="397" t="inlineStr">
        <is>
          <t>87102002268</t>
        </is>
      </c>
      <c r="E156" s="398" t="inlineStr">
        <is>
          <t>ADOLFO DAMIÁN  MORENO  GONZÁLEZ</t>
        </is>
      </c>
      <c r="F156" s="421" t="n">
        <v>123424.59</v>
      </c>
      <c r="G156" s="423" t="n">
        <v>11909.039</v>
      </c>
      <c r="H156" s="423" t="n">
        <v>21946.09</v>
      </c>
      <c r="I156" s="423" t="n"/>
      <c r="J156" s="421" t="n">
        <v>89569.461</v>
      </c>
      <c r="K156" s="399" t="inlineStr">
        <is>
          <t>TM</t>
        </is>
      </c>
    </row>
    <row r="157" ht="15" customHeight="1" s="235">
      <c r="B157" s="383" t="n"/>
      <c r="C157" s="384" t="n"/>
      <c r="D157" s="384" t="n"/>
      <c r="E157" s="385" t="inlineStr">
        <is>
          <t>Sub Total</t>
        </is>
      </c>
      <c r="F157" s="424">
        <f>SUM(F153:F156)</f>
        <v/>
      </c>
      <c r="G157" s="424">
        <f>SUM(G153:G156)</f>
        <v/>
      </c>
      <c r="H157" s="424">
        <f>SUM(H153:H156)</f>
        <v/>
      </c>
      <c r="I157" s="424" t="n"/>
      <c r="J157" s="424">
        <f>SUM(J153:J156)</f>
        <v/>
      </c>
      <c r="K157" s="432" t="n"/>
    </row>
    <row r="158" ht="15" customHeight="1" s="235">
      <c r="B158" s="415" t="n"/>
      <c r="C158" s="384" t="n"/>
      <c r="D158" s="384" t="n"/>
      <c r="E158" s="385" t="n"/>
      <c r="F158" s="416" t="n"/>
      <c r="G158" s="416" t="n"/>
      <c r="H158" s="416" t="n"/>
      <c r="I158" s="389" t="n"/>
      <c r="J158" s="416" t="n"/>
      <c r="K158" s="390" t="n"/>
    </row>
    <row r="159" ht="36.75" customHeight="1" s="235">
      <c r="A159" s="448" t="n"/>
      <c r="B159" s="365" t="inlineStr">
        <is>
          <t>No</t>
        </is>
      </c>
      <c r="C159" s="433" t="inlineStr">
        <is>
          <t>Unidad Organizativa</t>
        </is>
      </c>
      <c r="D159" s="434" t="n"/>
      <c r="E159" s="435" t="n"/>
      <c r="F159" s="369" t="inlineStr">
        <is>
          <t>Devengado Utilidades III trimestre</t>
        </is>
      </c>
      <c r="G159" s="370" t="inlineStr">
        <is>
          <t>Seguridad Social Diferencia</t>
        </is>
      </c>
      <c r="H159" s="371" t="inlineStr">
        <is>
          <t>Impuestos sobre ingresos Diferencia</t>
        </is>
      </c>
      <c r="I159" s="372" t="inlineStr">
        <is>
          <t>Descuentos Resp Mat.</t>
        </is>
      </c>
      <c r="J159" s="373" t="inlineStr">
        <is>
          <t>Neto a Cobrar</t>
        </is>
      </c>
      <c r="K159" s="373" t="inlineStr">
        <is>
          <t>Firma</t>
        </is>
      </c>
    </row>
    <row r="160" ht="15.75" customHeight="1" s="235">
      <c r="B160" s="449" t="inlineStr">
        <is>
          <t>DEPARTAMENTO CIUDAD</t>
        </is>
      </c>
      <c r="C160" s="450" t="n"/>
      <c r="D160" s="450" t="n"/>
      <c r="E160" s="450" t="n"/>
      <c r="F160" s="450" t="n"/>
      <c r="G160" s="450" t="n"/>
      <c r="H160" s="450" t="n"/>
      <c r="I160" s="450" t="n"/>
      <c r="J160" s="450" t="n"/>
      <c r="K160" s="451" t="n"/>
    </row>
    <row r="161" ht="15" customHeight="1" s="235">
      <c r="B161" s="409" t="n">
        <v>112</v>
      </c>
      <c r="C161" s="452" t="inlineStr">
        <is>
          <t>0034</t>
        </is>
      </c>
      <c r="D161" s="452" t="inlineStr">
        <is>
          <t>76111901935</t>
        </is>
      </c>
      <c r="E161" s="453" t="inlineStr">
        <is>
          <t>YOASMIN  CALDERON   PÉREZ</t>
        </is>
      </c>
      <c r="F161" s="454" t="n">
        <v>72429.2</v>
      </c>
      <c r="G161" s="411" t="n">
        <v>6691.897</v>
      </c>
      <c r="H161" s="412" t="n">
        <v>11347.1618</v>
      </c>
      <c r="I161" s="412" t="n"/>
      <c r="J161" s="454" t="n">
        <v>54390.1412</v>
      </c>
      <c r="K161" s="455" t="inlineStr">
        <is>
          <t>TM</t>
        </is>
      </c>
    </row>
    <row r="162" ht="15" customHeight="1" s="235">
      <c r="B162" s="408" t="n">
        <v>113</v>
      </c>
      <c r="C162" s="375" t="inlineStr">
        <is>
          <t>0053</t>
        </is>
      </c>
      <c r="D162" s="375" t="inlineStr">
        <is>
          <t>65050910745</t>
        </is>
      </c>
      <c r="E162" s="382" t="inlineStr">
        <is>
          <t>AVELARDO  IZQUIERDO   REYES</t>
        </is>
      </c>
      <c r="F162" s="377" t="n">
        <v>105979.34</v>
      </c>
      <c r="G162" s="378" t="n">
        <v>10121.7015</v>
      </c>
      <c r="H162" s="379" t="n">
        <v>18311.4775</v>
      </c>
      <c r="I162" s="379" t="n"/>
      <c r="J162" s="377" t="n">
        <v>77546.16099999999</v>
      </c>
      <c r="K162" s="381" t="inlineStr">
        <is>
          <t>TM</t>
        </is>
      </c>
    </row>
    <row r="163" ht="15" customHeight="1" s="235">
      <c r="B163" s="409" t="n">
        <v>114</v>
      </c>
      <c r="C163" s="375" t="inlineStr">
        <is>
          <t>0066</t>
        </is>
      </c>
      <c r="D163" s="375" t="inlineStr">
        <is>
          <t>87031710740</t>
        </is>
      </c>
      <c r="E163" s="382" t="inlineStr">
        <is>
          <t>MANUEL RAÚL  GÓMEZ   FERRO</t>
        </is>
      </c>
      <c r="F163" s="377" t="n">
        <v>125160.18</v>
      </c>
      <c r="G163" s="378" t="n">
        <v>12043.0255</v>
      </c>
      <c r="H163" s="379" t="n">
        <v>22158.6615</v>
      </c>
      <c r="I163" s="379" t="n"/>
      <c r="J163" s="377" t="n">
        <v>90958.493</v>
      </c>
      <c r="K163" s="381" t="inlineStr">
        <is>
          <t>TM</t>
        </is>
      </c>
    </row>
    <row r="164" ht="15" customHeight="1" s="235">
      <c r="B164" s="408" t="n">
        <v>115</v>
      </c>
      <c r="C164" s="375" t="inlineStr">
        <is>
          <t>0113</t>
        </is>
      </c>
      <c r="D164" s="375" t="inlineStr">
        <is>
          <t>60052814445</t>
        </is>
      </c>
      <c r="E164" s="382" t="inlineStr">
        <is>
          <t>PEDRO EMILIO  CARNOT   PEREIRA</t>
        </is>
      </c>
      <c r="F164" s="377" t="n">
        <v>123184.02</v>
      </c>
      <c r="G164" s="378" t="n">
        <v>11845.4095</v>
      </c>
      <c r="H164" s="379" t="n">
        <v>21763.4295</v>
      </c>
      <c r="I164" s="379" t="n"/>
      <c r="J164" s="377" t="n">
        <v>89575.181</v>
      </c>
      <c r="K164" s="381" t="inlineStr">
        <is>
          <t>TM</t>
        </is>
      </c>
    </row>
    <row r="165" ht="15" customHeight="1" s="235">
      <c r="B165" s="409" t="n">
        <v>116</v>
      </c>
      <c r="C165" s="375" t="inlineStr">
        <is>
          <t>0141</t>
        </is>
      </c>
      <c r="D165" s="375" t="inlineStr">
        <is>
          <t>76102902291</t>
        </is>
      </c>
      <c r="E165" s="382" t="inlineStr">
        <is>
          <t>YUDITH  REMIS   RODRÍGUEZ</t>
        </is>
      </c>
      <c r="F165" s="377" t="n">
        <v>119832.83</v>
      </c>
      <c r="G165" s="378" t="n">
        <v>11549.863</v>
      </c>
      <c r="H165" s="379" t="n">
        <v>21227.738</v>
      </c>
      <c r="I165" s="379" t="n"/>
      <c r="J165" s="377" t="n">
        <v>87055.22900000001</v>
      </c>
      <c r="K165" s="381" t="inlineStr">
        <is>
          <t>TM</t>
        </is>
      </c>
    </row>
    <row r="166" ht="15" customHeight="1" s="235">
      <c r="B166" s="408" t="n">
        <v>117</v>
      </c>
      <c r="C166" s="375" t="inlineStr">
        <is>
          <t>0159</t>
        </is>
      </c>
      <c r="D166" s="375" t="inlineStr">
        <is>
          <t>65032131369</t>
        </is>
      </c>
      <c r="E166" s="382" t="inlineStr">
        <is>
          <t>ALEXIS  SUÁREZ   CAPOTE</t>
        </is>
      </c>
      <c r="F166" s="377" t="n">
        <v>108234.22</v>
      </c>
      <c r="G166" s="378" t="n">
        <v>10418.8925</v>
      </c>
      <c r="H166" s="379" t="n">
        <v>19006.2437</v>
      </c>
      <c r="I166" s="379" t="n"/>
      <c r="J166" s="377" t="n">
        <v>78809.08379999999</v>
      </c>
      <c r="K166" s="381" t="inlineStr">
        <is>
          <t>TM</t>
        </is>
      </c>
    </row>
    <row r="167" ht="15" customHeight="1" s="235">
      <c r="B167" s="409" t="n">
        <v>118</v>
      </c>
      <c r="C167" s="375" t="inlineStr">
        <is>
          <t>0199</t>
        </is>
      </c>
      <c r="D167" s="375" t="inlineStr">
        <is>
          <t>66121126709</t>
        </is>
      </c>
      <c r="E167" s="382" t="inlineStr">
        <is>
          <t>OSVALDO  MORENO   HERNÁNDEZ</t>
        </is>
      </c>
      <c r="F167" s="377" t="n">
        <v>167746.59</v>
      </c>
      <c r="G167" s="378" t="n">
        <v>16427.466</v>
      </c>
      <c r="H167" s="379" t="n">
        <v>31103.6618</v>
      </c>
      <c r="I167" s="379" t="n"/>
      <c r="J167" s="377" t="n">
        <v>120215.4622</v>
      </c>
      <c r="K167" s="381" t="inlineStr">
        <is>
          <t>TM</t>
        </is>
      </c>
      <c r="N167" s="303" t="n">
        <v>8</v>
      </c>
    </row>
    <row r="168" ht="15" customHeight="1" s="235">
      <c r="B168" s="408" t="n">
        <v>119</v>
      </c>
      <c r="C168" s="375" t="inlineStr">
        <is>
          <t>0293</t>
        </is>
      </c>
      <c r="D168" s="375" t="inlineStr">
        <is>
          <t>91030729164</t>
        </is>
      </c>
      <c r="E168" s="382" t="inlineStr">
        <is>
          <t>DARIEL  ORTIZ  VALDEZ</t>
        </is>
      </c>
      <c r="F168" s="377" t="n">
        <v>93896.10000000001</v>
      </c>
      <c r="G168" s="378" t="n">
        <v>8873.375</v>
      </c>
      <c r="H168" s="379" t="n">
        <v>15758.821</v>
      </c>
      <c r="I168" s="379" t="n"/>
      <c r="J168" s="377" t="n">
        <v>69263.90399999999</v>
      </c>
      <c r="K168" s="381" t="inlineStr">
        <is>
          <t>TM</t>
        </is>
      </c>
    </row>
    <row r="169" ht="15" customHeight="1" s="235">
      <c r="B169" s="409" t="n">
        <v>120</v>
      </c>
      <c r="C169" s="375" t="inlineStr">
        <is>
          <t>03168</t>
        </is>
      </c>
      <c r="D169" s="375" t="inlineStr">
        <is>
          <t>83101629508</t>
        </is>
      </c>
      <c r="E169" s="382" t="inlineStr">
        <is>
          <t>LOYSLI REINALDO  CORDERO  GÓMEZ</t>
        </is>
      </c>
      <c r="F169" s="377" t="n">
        <v>96571.24000000001</v>
      </c>
      <c r="G169" s="378" t="n">
        <v>9131.360000000001</v>
      </c>
      <c r="H169" s="379" t="n">
        <v>16261.4504</v>
      </c>
      <c r="I169" s="379" t="n"/>
      <c r="J169" s="377" t="n">
        <v>71178.4296</v>
      </c>
      <c r="K169" s="381" t="inlineStr">
        <is>
          <t>TM</t>
        </is>
      </c>
    </row>
    <row r="170" ht="15" customHeight="1" s="235">
      <c r="B170" s="408" t="n">
        <v>121</v>
      </c>
      <c r="C170" s="375" t="inlineStr">
        <is>
          <t>03190</t>
        </is>
      </c>
      <c r="D170" s="375" t="inlineStr">
        <is>
          <t>91092229722</t>
        </is>
      </c>
      <c r="E170" s="382" t="inlineStr">
        <is>
          <t>JORGE LEANDRO FERNANDEZ CAPOTE</t>
        </is>
      </c>
      <c r="F170" s="377" t="n">
        <v>46901.59</v>
      </c>
      <c r="G170" s="378" t="n">
        <v>4173.924</v>
      </c>
      <c r="H170" s="379" t="n">
        <v>6359.919</v>
      </c>
      <c r="I170" s="379" t="n"/>
      <c r="J170" s="377" t="n">
        <v>36367.747</v>
      </c>
      <c r="K170" s="381" t="n"/>
    </row>
    <row r="171" ht="15" customHeight="1" s="235">
      <c r="B171" s="409" t="n">
        <v>122</v>
      </c>
      <c r="C171" s="375" t="inlineStr">
        <is>
          <t>0351</t>
        </is>
      </c>
      <c r="D171" s="375" t="inlineStr">
        <is>
          <t>72120822621</t>
        </is>
      </c>
      <c r="E171" s="382" t="inlineStr">
        <is>
          <t>ISEL  ENAMORADO  ODUARDO</t>
        </is>
      </c>
      <c r="F171" s="377" t="n">
        <v>102678.16</v>
      </c>
      <c r="G171" s="378" t="n">
        <v>9791.583500000001</v>
      </c>
      <c r="H171" s="379" t="n">
        <v>17651.2415</v>
      </c>
      <c r="I171" s="379" t="n"/>
      <c r="J171" s="377" t="n">
        <v>75235.33500000001</v>
      </c>
      <c r="K171" s="381" t="inlineStr">
        <is>
          <t>TM</t>
        </is>
      </c>
    </row>
    <row r="172" ht="15" customHeight="1" s="235">
      <c r="B172" s="408" t="n">
        <v>123</v>
      </c>
      <c r="C172" s="375" t="inlineStr">
        <is>
          <t>0353</t>
        </is>
      </c>
      <c r="D172" s="375" t="inlineStr">
        <is>
          <t>91071629640</t>
        </is>
      </c>
      <c r="E172" s="382" t="inlineStr">
        <is>
          <t>ALFREDO  LOPEZ  ALEMAN</t>
        </is>
      </c>
      <c r="F172" s="377" t="n">
        <v>105129.33</v>
      </c>
      <c r="G172" s="378" t="n">
        <v>9978.919</v>
      </c>
      <c r="H172" s="379" t="n">
        <v>17945.0184</v>
      </c>
      <c r="I172" s="379" t="n"/>
      <c r="J172" s="377" t="n">
        <v>77205.39260000001</v>
      </c>
      <c r="K172" s="381" t="inlineStr">
        <is>
          <t>TM</t>
        </is>
      </c>
    </row>
    <row r="173" ht="15" customHeight="1" s="235">
      <c r="B173" s="383" t="n"/>
      <c r="C173" s="384" t="n"/>
      <c r="D173" s="384" t="n"/>
      <c r="E173" s="385" t="inlineStr">
        <is>
          <t>Sub Total</t>
        </is>
      </c>
      <c r="F173" s="413">
        <f>SUM(F161:F172)</f>
        <v/>
      </c>
      <c r="G173" s="413">
        <f>SUM(G161:G172)</f>
        <v/>
      </c>
      <c r="H173" s="424">
        <f>SUM(H161:H172)</f>
        <v/>
      </c>
      <c r="I173" s="413" t="n"/>
      <c r="J173" s="413">
        <f>SUM(J161:J172)</f>
        <v/>
      </c>
      <c r="K173" s="414" t="n"/>
    </row>
    <row r="174" ht="15" customHeight="1" s="235">
      <c r="B174" s="415" t="n"/>
      <c r="C174" s="384" t="n"/>
      <c r="D174" s="384" t="n"/>
      <c r="E174" s="385" t="n"/>
      <c r="F174" s="416" t="n"/>
      <c r="G174" s="416" t="n"/>
      <c r="H174" s="416" t="n"/>
      <c r="I174" s="389" t="n"/>
      <c r="J174" s="416" t="n"/>
      <c r="K174" s="390" t="n"/>
    </row>
    <row r="175" ht="36.75" customHeight="1" s="235">
      <c r="B175" s="365" t="inlineStr">
        <is>
          <t>No</t>
        </is>
      </c>
      <c r="C175" s="433" t="inlineStr">
        <is>
          <t>Unidad Organizativa</t>
        </is>
      </c>
      <c r="D175" s="434" t="n"/>
      <c r="E175" s="435" t="n"/>
      <c r="F175" s="369" t="inlineStr">
        <is>
          <t>Devengado Utilidades III trimestre</t>
        </is>
      </c>
      <c r="G175" s="370" t="inlineStr">
        <is>
          <t>Seguridad Social Diferencia</t>
        </is>
      </c>
      <c r="H175" s="371" t="inlineStr">
        <is>
          <t>Impuestos sobre ingresos Diferencia</t>
        </is>
      </c>
      <c r="I175" s="372" t="inlineStr">
        <is>
          <t>Descuentos Resp Mat.</t>
        </is>
      </c>
      <c r="J175" s="373" t="inlineStr">
        <is>
          <t>Neto a Cobrar</t>
        </is>
      </c>
      <c r="K175" s="373" t="inlineStr">
        <is>
          <t>Firma</t>
        </is>
      </c>
    </row>
    <row r="176" ht="15.75" customHeight="1" s="235">
      <c r="B176" s="407" t="inlineStr">
        <is>
          <t>DEPARTAMENTO VARADERO</t>
        </is>
      </c>
      <c r="C176" s="244" t="n"/>
      <c r="D176" s="244" t="n"/>
      <c r="E176" s="244" t="n"/>
      <c r="F176" s="244" t="n"/>
      <c r="G176" s="244" t="n"/>
      <c r="H176" s="244" t="n"/>
      <c r="I176" s="244" t="n"/>
      <c r="J176" s="244" t="n"/>
      <c r="K176" s="242" t="n"/>
    </row>
    <row r="177" ht="15" customHeight="1" s="235">
      <c r="B177" s="408" t="n">
        <v>124</v>
      </c>
      <c r="C177" s="375" t="inlineStr">
        <is>
          <t>0009</t>
        </is>
      </c>
      <c r="D177" s="375" t="inlineStr">
        <is>
          <t>65110800422</t>
        </is>
      </c>
      <c r="E177" s="382" t="inlineStr">
        <is>
          <t>DIOSDADO  VIZCAINO   RODRÍGUEZ</t>
        </is>
      </c>
      <c r="F177" s="380" t="n">
        <v>91994.06</v>
      </c>
      <c r="G177" s="379" t="n">
        <v>8683.171</v>
      </c>
      <c r="H177" s="406" t="n">
        <v>15378.413</v>
      </c>
      <c r="I177" s="379" t="n"/>
      <c r="J177" s="380" t="n">
        <v>67932.476</v>
      </c>
      <c r="K177" s="381" t="inlineStr">
        <is>
          <t>TM</t>
        </is>
      </c>
    </row>
    <row r="178" ht="15" customHeight="1" s="235">
      <c r="B178" s="408" t="n">
        <v>125</v>
      </c>
      <c r="C178" s="375" t="inlineStr">
        <is>
          <t>0134</t>
        </is>
      </c>
      <c r="D178" s="375" t="inlineStr">
        <is>
          <t>75082505833</t>
        </is>
      </c>
      <c r="E178" s="382" t="inlineStr">
        <is>
          <t>MARIANELA  MANCHA  TARAJANO</t>
        </is>
      </c>
      <c r="F178" s="380" t="n">
        <v>122552.58</v>
      </c>
      <c r="G178" s="379" t="n">
        <v>11821.838</v>
      </c>
      <c r="H178" s="406" t="n">
        <v>21771.688</v>
      </c>
      <c r="I178" s="379" t="n"/>
      <c r="J178" s="380" t="n">
        <v>88959.054</v>
      </c>
      <c r="K178" s="381" t="inlineStr">
        <is>
          <t>TM</t>
        </is>
      </c>
    </row>
    <row r="179" ht="15" customHeight="1" s="235">
      <c r="B179" s="408" t="n">
        <v>126</v>
      </c>
      <c r="C179" s="375" t="inlineStr">
        <is>
          <t>0145</t>
        </is>
      </c>
      <c r="D179" s="375" t="inlineStr">
        <is>
          <t>77071308519</t>
        </is>
      </c>
      <c r="E179" s="382" t="inlineStr">
        <is>
          <t>YUDIETH  PALENZUELA   YANES</t>
        </is>
      </c>
      <c r="F179" s="380" t="n">
        <v>123990.07</v>
      </c>
      <c r="G179" s="379" t="n">
        <v>11976.495</v>
      </c>
      <c r="H179" s="406" t="n">
        <v>22096.2732</v>
      </c>
      <c r="I179" s="379" t="n"/>
      <c r="J179" s="380" t="n">
        <v>89917.3018</v>
      </c>
      <c r="K179" s="381" t="inlineStr">
        <is>
          <t>TM</t>
        </is>
      </c>
    </row>
    <row r="180" ht="15" customHeight="1" s="235">
      <c r="B180" s="408" t="n">
        <v>127</v>
      </c>
      <c r="C180" s="375" t="inlineStr">
        <is>
          <t>0146</t>
        </is>
      </c>
      <c r="D180" s="375" t="inlineStr">
        <is>
          <t>77102408513</t>
        </is>
      </c>
      <c r="E180" s="382" t="inlineStr">
        <is>
          <t>SHEYLA  NORES   GONZÁLEZ</t>
        </is>
      </c>
      <c r="F180" s="380" t="n">
        <v>123421.56</v>
      </c>
      <c r="G180" s="379" t="n">
        <v>11869.1635</v>
      </c>
      <c r="H180" s="406" t="n">
        <v>21810.9375</v>
      </c>
      <c r="I180" s="379" t="n"/>
      <c r="J180" s="380" t="n">
        <v>89741.459</v>
      </c>
      <c r="K180" s="381" t="inlineStr">
        <is>
          <t>TM</t>
        </is>
      </c>
    </row>
    <row r="181" ht="15" customHeight="1" s="235">
      <c r="B181" s="408" t="n">
        <v>128</v>
      </c>
      <c r="C181" s="375" t="inlineStr">
        <is>
          <t>0170</t>
        </is>
      </c>
      <c r="D181" s="375" t="inlineStr">
        <is>
          <t>74122105065</t>
        </is>
      </c>
      <c r="E181" s="382" t="inlineStr">
        <is>
          <t>JAVIEL  PITA   CABALLERO</t>
        </is>
      </c>
      <c r="F181" s="380" t="n">
        <v>109233.21</v>
      </c>
      <c r="G181" s="379" t="n">
        <v>10412.8675</v>
      </c>
      <c r="H181" s="406" t="n">
        <v>18845.9001</v>
      </c>
      <c r="I181" s="379" t="n"/>
      <c r="J181" s="380" t="n">
        <v>79974.4424</v>
      </c>
      <c r="K181" s="381" t="inlineStr">
        <is>
          <t>TM</t>
        </is>
      </c>
    </row>
    <row r="182" ht="15" customHeight="1" s="235">
      <c r="B182" s="408" t="n">
        <v>129</v>
      </c>
      <c r="C182" s="375" t="inlineStr">
        <is>
          <t>0188</t>
        </is>
      </c>
      <c r="D182" s="375" t="inlineStr">
        <is>
          <t>81082809140</t>
        </is>
      </c>
      <c r="E182" s="382" t="inlineStr">
        <is>
          <t>MICHAEL  DE ARMAS   RODRÍGUEZ</t>
        </is>
      </c>
      <c r="F182" s="380" t="n">
        <v>101934.9</v>
      </c>
      <c r="G182" s="379" t="n">
        <v>9717.2575</v>
      </c>
      <c r="H182" s="406" t="n">
        <v>17502.5895</v>
      </c>
      <c r="I182" s="379" t="n"/>
      <c r="J182" s="380" t="n">
        <v>74715.053</v>
      </c>
      <c r="K182" s="381" t="inlineStr">
        <is>
          <t>TM</t>
        </is>
      </c>
    </row>
    <row r="183" ht="15" customHeight="1" s="235">
      <c r="B183" s="408" t="n">
        <v>130</v>
      </c>
      <c r="C183" s="375" t="inlineStr">
        <is>
          <t>0193</t>
        </is>
      </c>
      <c r="D183" s="375" t="inlineStr">
        <is>
          <t>85102309248</t>
        </is>
      </c>
      <c r="E183" s="382" t="inlineStr">
        <is>
          <t>ARTURO  DÁVALOS   MOROS</t>
        </is>
      </c>
      <c r="F183" s="380" t="n">
        <v>108234.22</v>
      </c>
      <c r="G183" s="379" t="n">
        <v>10312.9685</v>
      </c>
      <c r="H183" s="406" t="n">
        <v>18646.1021</v>
      </c>
      <c r="I183" s="379" t="n"/>
      <c r="J183" s="380" t="n">
        <v>79275.14939999999</v>
      </c>
      <c r="K183" s="381" t="inlineStr">
        <is>
          <t>TM</t>
        </is>
      </c>
    </row>
    <row r="184" ht="15" customHeight="1" s="235">
      <c r="B184" s="408" t="n">
        <v>131</v>
      </c>
      <c r="C184" s="375" t="inlineStr">
        <is>
          <t>0195</t>
        </is>
      </c>
      <c r="D184" s="375" t="inlineStr">
        <is>
          <t>89090512026</t>
        </is>
      </c>
      <c r="E184" s="382" t="inlineStr">
        <is>
          <t>JOAQUÍN  FERNÁNDEZ   RONDÓN</t>
        </is>
      </c>
      <c r="F184" s="380" t="n">
        <v>120952.33</v>
      </c>
      <c r="G184" s="379" t="n">
        <v>11661.813</v>
      </c>
      <c r="H184" s="406" t="n">
        <v>21451.638</v>
      </c>
      <c r="I184" s="379" t="n"/>
      <c r="J184" s="380" t="n">
        <v>87838.879</v>
      </c>
      <c r="K184" s="381" t="inlineStr">
        <is>
          <t>TM</t>
        </is>
      </c>
    </row>
    <row r="185" ht="15" customHeight="1" s="235">
      <c r="B185" s="408" t="n">
        <v>132</v>
      </c>
      <c r="C185" s="375" t="inlineStr">
        <is>
          <t>0197</t>
        </is>
      </c>
      <c r="D185" s="375" t="inlineStr">
        <is>
          <t>66020214249</t>
        </is>
      </c>
      <c r="E185" s="382" t="inlineStr">
        <is>
          <t>LUIS ANTONIO  NARANJO   QUINTANA</t>
        </is>
      </c>
      <c r="F185" s="380" t="n">
        <v>166710.44</v>
      </c>
      <c r="G185" s="379" t="n">
        <v>16323.851</v>
      </c>
      <c r="H185" s="406" t="n">
        <v>30896.4318</v>
      </c>
      <c r="I185" s="379" t="n"/>
      <c r="J185" s="380" t="n">
        <v>119490.1572</v>
      </c>
      <c r="K185" s="381" t="inlineStr">
        <is>
          <t>TM</t>
        </is>
      </c>
    </row>
    <row r="186" ht="15" customHeight="1" s="235">
      <c r="B186" s="408" t="n">
        <v>133</v>
      </c>
      <c r="C186" s="375" t="inlineStr">
        <is>
          <t>03162</t>
        </is>
      </c>
      <c r="D186" s="375" t="inlineStr">
        <is>
          <t>79051608214</t>
        </is>
      </c>
      <c r="E186" s="382" t="inlineStr">
        <is>
          <t>LIUSKA  ORTEGA   RODRIGUEZ</t>
        </is>
      </c>
      <c r="F186" s="380" t="n">
        <v>125160.18</v>
      </c>
      <c r="G186" s="379" t="n">
        <v>12043.0255</v>
      </c>
      <c r="H186" s="406" t="n">
        <v>22158.6615</v>
      </c>
      <c r="I186" s="379" t="n"/>
      <c r="J186" s="380" t="n">
        <v>90958.493</v>
      </c>
      <c r="K186" s="381" t="inlineStr">
        <is>
          <t>TM</t>
        </is>
      </c>
    </row>
    <row r="187" ht="15" customHeight="1" s="235">
      <c r="B187" s="408" t="n">
        <v>134</v>
      </c>
      <c r="C187" s="375" t="inlineStr">
        <is>
          <t>03174</t>
        </is>
      </c>
      <c r="D187" s="375" t="inlineStr">
        <is>
          <t>58051100229</t>
        </is>
      </c>
      <c r="E187" s="382" t="inlineStr">
        <is>
          <t>JOSE FRANCISCO  DUQUESNE  BAEZ</t>
        </is>
      </c>
      <c r="F187" s="380" t="n">
        <v>96571.24000000001</v>
      </c>
      <c r="G187" s="379" t="n">
        <v>9131.360000000001</v>
      </c>
      <c r="H187" s="406" t="n">
        <v>16261.4504</v>
      </c>
      <c r="I187" s="379" t="n"/>
      <c r="J187" s="380" t="n">
        <v>71178.4296</v>
      </c>
      <c r="K187" s="381" t="inlineStr">
        <is>
          <t>TM</t>
        </is>
      </c>
    </row>
    <row r="188" ht="15" customHeight="1" s="235">
      <c r="B188" s="408" t="n">
        <v>135</v>
      </c>
      <c r="C188" s="375" t="inlineStr">
        <is>
          <t>03184</t>
        </is>
      </c>
      <c r="D188" s="375" t="inlineStr">
        <is>
          <t>03092881287</t>
        </is>
      </c>
      <c r="E188" s="382" t="inlineStr">
        <is>
          <t>CARLOS ERNESTO CAPDESUÑA LEYVA</t>
        </is>
      </c>
      <c r="F188" s="380" t="n">
        <v>69901.25999999999</v>
      </c>
      <c r="G188" s="379" t="n">
        <v>6513.8935</v>
      </c>
      <c r="H188" s="406" t="n">
        <v>11095.8615</v>
      </c>
      <c r="I188" s="379" t="n"/>
      <c r="J188" s="380" t="n">
        <v>52291.505</v>
      </c>
      <c r="K188" s="381" t="inlineStr">
        <is>
          <t>TM</t>
        </is>
      </c>
    </row>
    <row r="189" ht="15" customHeight="1" s="235">
      <c r="B189" s="383" t="n"/>
      <c r="C189" s="384" t="n"/>
      <c r="D189" s="384" t="n"/>
      <c r="E189" s="385" t="inlineStr">
        <is>
          <t>Sub Total</t>
        </is>
      </c>
      <c r="F189" s="413">
        <f>SUM(F177:F188)</f>
        <v/>
      </c>
      <c r="G189" s="413">
        <f>SUM(G177:G188)</f>
        <v/>
      </c>
      <c r="H189" s="413">
        <f>SUM(H177:H188)</f>
        <v/>
      </c>
      <c r="I189" s="413" t="n"/>
      <c r="J189" s="413">
        <f>SUM(J177:J188)</f>
        <v/>
      </c>
      <c r="K189" s="414" t="n"/>
    </row>
    <row r="190" ht="15" customHeight="1" s="235">
      <c r="B190" s="415" t="n"/>
      <c r="C190" s="384" t="n"/>
      <c r="D190" s="384" t="n"/>
      <c r="E190" s="385" t="n"/>
      <c r="F190" s="416" t="n"/>
      <c r="G190" s="416" t="n"/>
      <c r="H190" s="416" t="n"/>
      <c r="I190" s="389" t="n"/>
      <c r="J190" s="416" t="n"/>
      <c r="K190" s="390" t="n"/>
    </row>
    <row r="191" ht="36.75" customHeight="1" s="235">
      <c r="B191" s="365" t="inlineStr">
        <is>
          <t>No</t>
        </is>
      </c>
      <c r="C191" s="433" t="inlineStr">
        <is>
          <t>Unidad Organizativa</t>
        </is>
      </c>
      <c r="D191" s="434" t="n"/>
      <c r="E191" s="435" t="n"/>
      <c r="F191" s="369" t="inlineStr">
        <is>
          <t>Devengado Utilidades III trimestre</t>
        </is>
      </c>
      <c r="G191" s="370" t="inlineStr">
        <is>
          <t>Seguridad Social Diferencia</t>
        </is>
      </c>
      <c r="H191" s="371" t="inlineStr">
        <is>
          <t>Impuestos sobre ingresos Diferencia</t>
        </is>
      </c>
      <c r="I191" s="372" t="inlineStr">
        <is>
          <t>Descuentos Resp Mat.</t>
        </is>
      </c>
      <c r="J191" s="373" t="inlineStr">
        <is>
          <t>Neto a Cobrar</t>
        </is>
      </c>
      <c r="K191" s="373" t="inlineStr">
        <is>
          <t>Firma</t>
        </is>
      </c>
    </row>
    <row r="192" ht="15.75" customHeight="1" s="235">
      <c r="B192" s="407" t="inlineStr">
        <is>
          <t>DEPARTAMENTO VILLA CLARA</t>
        </is>
      </c>
      <c r="C192" s="244" t="n"/>
      <c r="D192" s="244" t="n"/>
      <c r="E192" s="244" t="n"/>
      <c r="F192" s="244" t="n"/>
      <c r="G192" s="244" t="n"/>
      <c r="H192" s="244" t="n"/>
      <c r="I192" s="244" t="n"/>
      <c r="J192" s="244" t="n"/>
      <c r="K192" s="242" t="n"/>
    </row>
    <row r="193" ht="15" customHeight="1" s="235">
      <c r="B193" s="408" t="n">
        <v>136</v>
      </c>
      <c r="C193" s="375" t="inlineStr">
        <is>
          <t>0071</t>
        </is>
      </c>
      <c r="D193" s="375" t="inlineStr">
        <is>
          <t>67072816143</t>
        </is>
      </c>
      <c r="E193" s="382" t="inlineStr">
        <is>
          <t>FÉLIX  MEDINA   SUÁREZ</t>
        </is>
      </c>
      <c r="F193" s="380" t="n">
        <v>110489.11</v>
      </c>
      <c r="G193" s="379" t="n">
        <v>10555.568</v>
      </c>
      <c r="H193" s="406" t="n">
        <v>19155.2558</v>
      </c>
      <c r="I193" s="379" t="n"/>
      <c r="J193" s="380" t="n">
        <v>80778.2862</v>
      </c>
      <c r="K193" s="381" t="inlineStr">
        <is>
          <t>TM</t>
        </is>
      </c>
    </row>
    <row r="194" ht="15" customHeight="1" s="235">
      <c r="B194" s="408" t="n">
        <v>137</v>
      </c>
      <c r="C194" s="375" t="inlineStr">
        <is>
          <t>0121</t>
        </is>
      </c>
      <c r="D194" s="375" t="inlineStr">
        <is>
          <t>67012521893</t>
        </is>
      </c>
      <c r="E194" s="382" t="inlineStr">
        <is>
          <t>ANA MARIA  HERNÁNDEZ   GONZÁLEZ</t>
        </is>
      </c>
      <c r="F194" s="380" t="n">
        <v>166587.55</v>
      </c>
      <c r="G194" s="379" t="n">
        <v>16310.6295</v>
      </c>
      <c r="H194" s="406" t="n">
        <v>30868.6833</v>
      </c>
      <c r="I194" s="379" t="n"/>
      <c r="J194" s="380" t="n">
        <v>119408.2372</v>
      </c>
      <c r="K194" s="381" t="inlineStr">
        <is>
          <t>TM</t>
        </is>
      </c>
    </row>
    <row r="195" ht="15" customHeight="1" s="235">
      <c r="B195" s="408" t="n">
        <v>138</v>
      </c>
      <c r="C195" s="375" t="inlineStr">
        <is>
          <t>0209</t>
        </is>
      </c>
      <c r="D195" s="375" t="inlineStr">
        <is>
          <t>69101122122</t>
        </is>
      </c>
      <c r="E195" s="382" t="inlineStr">
        <is>
          <t>EDEL  JIMÉNEZ   ALBA</t>
        </is>
      </c>
      <c r="F195" s="380" t="n">
        <v>124858.07</v>
      </c>
      <c r="G195" s="379" t="n">
        <v>11874.3105</v>
      </c>
      <c r="H195" s="406" t="n">
        <v>21612.628</v>
      </c>
      <c r="I195" s="379" t="n"/>
      <c r="J195" s="380" t="n">
        <v>91371.1315</v>
      </c>
      <c r="K195" s="381" t="inlineStr">
        <is>
          <t>TM</t>
        </is>
      </c>
    </row>
    <row r="196" ht="15" customHeight="1" s="235">
      <c r="B196" s="408" t="n">
        <v>139</v>
      </c>
      <c r="C196" s="375" t="inlineStr">
        <is>
          <t>0253</t>
        </is>
      </c>
      <c r="D196" s="375" t="inlineStr">
        <is>
          <t>64010720143</t>
        </is>
      </c>
      <c r="E196" s="382" t="inlineStr">
        <is>
          <t>ALBERTO  PÉREZ   FLORES</t>
        </is>
      </c>
      <c r="F196" s="380" t="n">
        <v>92251.96000000001</v>
      </c>
      <c r="G196" s="379" t="n">
        <v>8623.0985</v>
      </c>
      <c r="H196" s="406" t="n">
        <v>15129.002</v>
      </c>
      <c r="I196" s="379" t="n"/>
      <c r="J196" s="380" t="n">
        <v>68499.85950000001</v>
      </c>
      <c r="K196" s="381" t="inlineStr">
        <is>
          <t>TM</t>
        </is>
      </c>
    </row>
    <row r="197" ht="15" customHeight="1" s="235">
      <c r="B197" s="408" t="n">
        <v>140</v>
      </c>
      <c r="C197" s="375" t="inlineStr">
        <is>
          <t>0255</t>
        </is>
      </c>
      <c r="D197" s="375" t="inlineStr">
        <is>
          <t>86081612529</t>
        </is>
      </c>
      <c r="E197" s="382" t="inlineStr">
        <is>
          <t>CARLOS ENRIQUE  VELASCO   BLANCO</t>
        </is>
      </c>
      <c r="F197" s="380" t="n">
        <v>124981.09</v>
      </c>
      <c r="G197" s="379" t="n">
        <v>12044.9025</v>
      </c>
      <c r="H197" s="406" t="n">
        <v>22190.1159</v>
      </c>
      <c r="I197" s="379" t="n"/>
      <c r="J197" s="380" t="n">
        <v>90746.0716</v>
      </c>
      <c r="K197" s="381" t="inlineStr">
        <is>
          <t>TM</t>
        </is>
      </c>
    </row>
    <row r="198" ht="15" customHeight="1" s="235">
      <c r="B198" s="408" t="n">
        <v>141</v>
      </c>
      <c r="C198" s="375" t="inlineStr">
        <is>
          <t>0299</t>
        </is>
      </c>
      <c r="D198" s="375" t="inlineStr">
        <is>
          <t>90071532404</t>
        </is>
      </c>
      <c r="E198" s="382" t="inlineStr">
        <is>
          <t>PABLO  GARCÍA  MARTÍNEZ</t>
        </is>
      </c>
      <c r="F198" s="380" t="n">
        <v>110489.11</v>
      </c>
      <c r="G198" s="379" t="n">
        <v>10555.568</v>
      </c>
      <c r="H198" s="406" t="n">
        <v>19155.2558</v>
      </c>
      <c r="I198" s="379" t="n"/>
      <c r="J198" s="380" t="n">
        <v>80778.2862</v>
      </c>
      <c r="K198" s="381" t="inlineStr">
        <is>
          <t>TM</t>
        </is>
      </c>
    </row>
    <row r="199" ht="15" customHeight="1" s="235">
      <c r="B199" s="408" t="n">
        <v>142</v>
      </c>
      <c r="C199" s="375" t="inlineStr">
        <is>
          <t>0304</t>
        </is>
      </c>
      <c r="D199" s="375" t="inlineStr">
        <is>
          <t>67030304540</t>
        </is>
      </c>
      <c r="E199" s="382" t="inlineStr">
        <is>
          <t>EVIS  ACUÑA  BRAVO</t>
        </is>
      </c>
      <c r="F199" s="380" t="n">
        <v>127380.54</v>
      </c>
      <c r="G199" s="379" t="n">
        <v>12435.4105</v>
      </c>
      <c r="H199" s="406" t="n">
        <v>23181.9201</v>
      </c>
      <c r="I199" s="379" t="n"/>
      <c r="J199" s="380" t="n">
        <v>91763.20940000001</v>
      </c>
      <c r="K199" s="381" t="inlineStr">
        <is>
          <t>TM</t>
        </is>
      </c>
    </row>
    <row r="200" ht="15" customHeight="1" s="235">
      <c r="B200" s="408" t="n">
        <v>143</v>
      </c>
      <c r="C200" s="375" t="inlineStr">
        <is>
          <t>03111</t>
        </is>
      </c>
      <c r="D200" s="375" t="inlineStr">
        <is>
          <t>62031621487</t>
        </is>
      </c>
      <c r="E200" s="382" t="inlineStr">
        <is>
          <t>FAUSTINO  RODRIGUEZ  RODRIGUEZ</t>
        </is>
      </c>
      <c r="F200" s="380" t="n">
        <v>96608.99000000001</v>
      </c>
      <c r="G200" s="379" t="n">
        <v>9129.397000000001</v>
      </c>
      <c r="H200" s="406" t="n">
        <v>16249.4912</v>
      </c>
      <c r="I200" s="379" t="n"/>
      <c r="J200" s="380" t="n">
        <v>71230.1018</v>
      </c>
      <c r="K200" s="381" t="inlineStr">
        <is>
          <t>TM</t>
        </is>
      </c>
    </row>
    <row r="201" ht="15" customHeight="1" s="235">
      <c r="B201" s="408" t="n">
        <v>144</v>
      </c>
      <c r="C201" s="375" t="inlineStr">
        <is>
          <t>03121</t>
        </is>
      </c>
      <c r="D201" s="375" t="inlineStr">
        <is>
          <t>72010305503</t>
        </is>
      </c>
      <c r="E201" s="382" t="inlineStr">
        <is>
          <t>RAUL   RODRIGUEZ  SANCHEZ</t>
        </is>
      </c>
      <c r="F201" s="380" t="n">
        <v>101839.68</v>
      </c>
      <c r="G201" s="379" t="n">
        <v>9676.323</v>
      </c>
      <c r="H201" s="406" t="n">
        <v>17376.743</v>
      </c>
      <c r="I201" s="379" t="n"/>
      <c r="J201" s="380" t="n">
        <v>74786.614</v>
      </c>
      <c r="K201" s="381" t="inlineStr">
        <is>
          <t>TM</t>
        </is>
      </c>
    </row>
    <row r="202" ht="15" customHeight="1" s="235">
      <c r="B202" s="408" t="n">
        <v>145</v>
      </c>
      <c r="C202" s="375" t="inlineStr">
        <is>
          <t>0350</t>
        </is>
      </c>
      <c r="D202" s="375" t="inlineStr">
        <is>
          <t>70060305903</t>
        </is>
      </c>
      <c r="E202" s="382" t="inlineStr">
        <is>
          <t>FRANK  NIEBLA  BERMUDEZ</t>
        </is>
      </c>
      <c r="F202" s="380" t="n">
        <v>120998.06</v>
      </c>
      <c r="G202" s="379" t="n">
        <v>11646.5995</v>
      </c>
      <c r="H202" s="406" t="n">
        <v>21393.5099</v>
      </c>
      <c r="I202" s="379" t="n"/>
      <c r="J202" s="380" t="n">
        <v>87957.9506</v>
      </c>
      <c r="K202" s="381" t="inlineStr">
        <is>
          <t>TM</t>
        </is>
      </c>
    </row>
    <row r="203" ht="15" customHeight="1" s="235">
      <c r="B203" s="408" t="n">
        <v>146</v>
      </c>
      <c r="C203" s="375" t="inlineStr">
        <is>
          <t>0377</t>
        </is>
      </c>
      <c r="D203" s="375" t="inlineStr">
        <is>
          <t>74021806780</t>
        </is>
      </c>
      <c r="E203" s="382" t="inlineStr">
        <is>
          <t>VLADIMIR   MANSO  GONZÁLEZ</t>
        </is>
      </c>
      <c r="F203" s="380" t="n">
        <v>109792.23</v>
      </c>
      <c r="G203" s="379" t="n">
        <v>10526.0165</v>
      </c>
      <c r="H203" s="406" t="n">
        <v>19152.3439</v>
      </c>
      <c r="I203" s="379" t="n"/>
      <c r="J203" s="380" t="n">
        <v>80113.86960000001</v>
      </c>
      <c r="K203" s="381" t="inlineStr">
        <is>
          <t>TM</t>
        </is>
      </c>
    </row>
    <row r="204" ht="15" customHeight="1" s="235">
      <c r="B204" s="408" t="n">
        <v>147</v>
      </c>
      <c r="C204" s="375" t="inlineStr">
        <is>
          <t>0383</t>
        </is>
      </c>
      <c r="D204" s="375" t="inlineStr">
        <is>
          <t>77060911684</t>
        </is>
      </c>
      <c r="E204" s="382" t="inlineStr">
        <is>
          <t>YOSVANY  ECHEVARRÍA  TURIÑO</t>
        </is>
      </c>
      <c r="F204" s="380" t="n">
        <v>91700.91</v>
      </c>
      <c r="G204" s="379" t="n">
        <v>8562.477999999999</v>
      </c>
      <c r="H204" s="406" t="n">
        <v>14996.73</v>
      </c>
      <c r="I204" s="379" t="n"/>
      <c r="J204" s="380" t="n">
        <v>68141.702</v>
      </c>
      <c r="K204" s="381" t="inlineStr">
        <is>
          <t>TM</t>
        </is>
      </c>
    </row>
    <row r="205" ht="15" customHeight="1" s="235">
      <c r="B205" s="408" t="n">
        <v>148</v>
      </c>
      <c r="C205" s="375" t="inlineStr">
        <is>
          <t>0393</t>
        </is>
      </c>
      <c r="D205" s="375" t="inlineStr">
        <is>
          <t>91042235325</t>
        </is>
      </c>
      <c r="E205" s="382" t="inlineStr">
        <is>
          <t>LUIS MIGUEL  MOYA  PEREZ</t>
        </is>
      </c>
      <c r="F205" s="380" t="n">
        <v>101376.66</v>
      </c>
      <c r="G205" s="379" t="n">
        <v>9644.323</v>
      </c>
      <c r="H205" s="406" t="n">
        <v>17332.7658</v>
      </c>
      <c r="I205" s="379" t="n"/>
      <c r="J205" s="380" t="n">
        <v>74399.57120000001</v>
      </c>
      <c r="K205" s="381" t="inlineStr">
        <is>
          <t>TM</t>
        </is>
      </c>
    </row>
    <row r="206" ht="15" customHeight="1" s="235">
      <c r="B206" s="383" t="n"/>
      <c r="C206" s="384" t="n"/>
      <c r="D206" s="384" t="n"/>
      <c r="E206" s="385" t="inlineStr">
        <is>
          <t>Sub Total</t>
        </is>
      </c>
      <c r="F206" s="413">
        <f>SUM(F193:F205)</f>
        <v/>
      </c>
      <c r="G206" s="413">
        <f>SUM(G193:G205)</f>
        <v/>
      </c>
      <c r="H206" s="413">
        <f>SUM(H193:H205)</f>
        <v/>
      </c>
      <c r="I206" s="413" t="n"/>
      <c r="J206" s="413">
        <f>SUM(J193:J205)</f>
        <v/>
      </c>
      <c r="K206" s="414" t="n"/>
    </row>
    <row r="207" ht="15" customHeight="1" s="235">
      <c r="B207" s="415" t="n"/>
      <c r="C207" s="384" t="n"/>
      <c r="D207" s="384" t="n"/>
      <c r="E207" s="385" t="n"/>
      <c r="F207" s="416" t="n"/>
      <c r="G207" s="416" t="n"/>
      <c r="H207" s="416" t="n"/>
      <c r="I207" s="389" t="n"/>
      <c r="J207" s="416" t="n"/>
      <c r="K207" s="390" t="n"/>
    </row>
    <row r="208" ht="36.75" customHeight="1" s="235">
      <c r="B208" s="365" t="inlineStr">
        <is>
          <t>No</t>
        </is>
      </c>
      <c r="C208" s="433" t="inlineStr">
        <is>
          <t>Unidad Organizativa</t>
        </is>
      </c>
      <c r="D208" s="434" t="n"/>
      <c r="E208" s="435" t="n"/>
      <c r="F208" s="369" t="inlineStr">
        <is>
          <t>Devengado Utilidades III trimestre</t>
        </is>
      </c>
      <c r="G208" s="370" t="inlineStr">
        <is>
          <t>Seguridad Social Diferencia</t>
        </is>
      </c>
      <c r="H208" s="371" t="inlineStr">
        <is>
          <t>Impuestos sobre ingresos Diferencia</t>
        </is>
      </c>
      <c r="I208" s="372" t="inlineStr">
        <is>
          <t>Descuentos Resp Mat.</t>
        </is>
      </c>
      <c r="J208" s="373" t="inlineStr">
        <is>
          <t>Neto a Cobrar</t>
        </is>
      </c>
      <c r="K208" s="373" t="inlineStr">
        <is>
          <t>Firma</t>
        </is>
      </c>
    </row>
    <row r="209" ht="15.75" customHeight="1" s="235">
      <c r="B209" s="407" t="inlineStr">
        <is>
          <t>DEPARTAMENTO CIENFUEGOS</t>
        </is>
      </c>
      <c r="C209" s="244" t="n"/>
      <c r="D209" s="244" t="n"/>
      <c r="E209" s="244" t="n"/>
      <c r="F209" s="244" t="n"/>
      <c r="G209" s="244" t="n"/>
      <c r="H209" s="244" t="n"/>
      <c r="I209" s="244" t="n"/>
      <c r="J209" s="244" t="n"/>
      <c r="K209" s="242" t="n"/>
    </row>
    <row r="210" ht="15" customHeight="1" s="235">
      <c r="B210" s="408" t="n">
        <v>149</v>
      </c>
      <c r="C210" s="375" t="inlineStr">
        <is>
          <t>0006</t>
        </is>
      </c>
      <c r="D210" s="375" t="inlineStr">
        <is>
          <t>60110319785</t>
        </is>
      </c>
      <c r="E210" s="382" t="inlineStr">
        <is>
          <t>ALFONSO  COLINA   HURTADO</t>
        </is>
      </c>
      <c r="F210" s="380" t="n">
        <v>92207.95</v>
      </c>
      <c r="G210" s="379" t="n">
        <v>8686.717500000001</v>
      </c>
      <c r="H210" s="406" t="n">
        <v>15360.5265</v>
      </c>
      <c r="I210" s="379" t="n"/>
      <c r="J210" s="380" t="n">
        <v>68160.70600000001</v>
      </c>
      <c r="K210" s="381" t="inlineStr">
        <is>
          <t>TM</t>
        </is>
      </c>
    </row>
    <row r="211" ht="15" customHeight="1" s="235">
      <c r="B211" s="409" t="n">
        <v>150</v>
      </c>
      <c r="C211" s="375" t="inlineStr">
        <is>
          <t>0125</t>
        </is>
      </c>
      <c r="D211" s="375" t="inlineStr">
        <is>
          <t>70051702588</t>
        </is>
      </c>
      <c r="E211" s="382" t="inlineStr">
        <is>
          <t>LUIS ORLANDO  MARTIN   MAYONADA</t>
        </is>
      </c>
      <c r="F211" s="380" t="n">
        <v>166710.44</v>
      </c>
      <c r="G211" s="379" t="n">
        <v>16323.851</v>
      </c>
      <c r="H211" s="406" t="n">
        <v>30896.4318</v>
      </c>
      <c r="I211" s="379" t="n"/>
      <c r="J211" s="380" t="n">
        <v>119490.1572</v>
      </c>
      <c r="K211" s="381" t="inlineStr">
        <is>
          <t>TM</t>
        </is>
      </c>
    </row>
    <row r="212" ht="15" customHeight="1" s="235">
      <c r="B212" s="408" t="n">
        <v>151</v>
      </c>
      <c r="C212" s="375" t="inlineStr">
        <is>
          <t>0128</t>
        </is>
      </c>
      <c r="D212" s="375" t="inlineStr">
        <is>
          <t>71040502217</t>
        </is>
      </c>
      <c r="E212" s="382" t="inlineStr">
        <is>
          <t>MIRTA  CABRERA  GINORIA</t>
        </is>
      </c>
      <c r="F212" s="380" t="n">
        <v>121494.09</v>
      </c>
      <c r="G212" s="379" t="n">
        <v>11684.194</v>
      </c>
      <c r="H212" s="406" t="n">
        <v>21451.887</v>
      </c>
      <c r="I212" s="379" t="n"/>
      <c r="J212" s="380" t="n">
        <v>88358.00900000001</v>
      </c>
      <c r="K212" s="381" t="inlineStr">
        <is>
          <t>TM</t>
        </is>
      </c>
    </row>
    <row r="213" ht="15" customHeight="1" s="235">
      <c r="B213" s="409" t="n">
        <v>152</v>
      </c>
      <c r="C213" s="375" t="inlineStr">
        <is>
          <t>0165</t>
        </is>
      </c>
      <c r="D213" s="375" t="inlineStr">
        <is>
          <t>73112204169</t>
        </is>
      </c>
      <c r="E213" s="382" t="inlineStr">
        <is>
          <t>ROLANDO  GÓMEZ   SERRANO</t>
        </is>
      </c>
      <c r="F213" s="380" t="n">
        <v>109308.92</v>
      </c>
      <c r="G213" s="379" t="n">
        <v>10454.6595</v>
      </c>
      <c r="H213" s="406" t="n">
        <v>18977.3935</v>
      </c>
      <c r="I213" s="379" t="n"/>
      <c r="J213" s="380" t="n">
        <v>79876.867</v>
      </c>
      <c r="K213" s="381" t="inlineStr">
        <is>
          <t>TM</t>
        </is>
      </c>
    </row>
    <row r="214" ht="15" customHeight="1" s="235">
      <c r="B214" s="408" t="n">
        <v>153</v>
      </c>
      <c r="C214" s="375" t="inlineStr">
        <is>
          <t>03108</t>
        </is>
      </c>
      <c r="D214" s="375" t="inlineStr">
        <is>
          <t>02011872060</t>
        </is>
      </c>
      <c r="E214" s="382" t="inlineStr">
        <is>
          <t>LUIS ANGEL  YERA  PEREZ</t>
        </is>
      </c>
      <c r="F214" s="380" t="n">
        <v>44872.85</v>
      </c>
      <c r="G214" s="379" t="n">
        <v>3737.285</v>
      </c>
      <c r="H214" s="406" t="n">
        <v>5061.57</v>
      </c>
      <c r="I214" s="379" t="n"/>
      <c r="J214" s="380" t="n">
        <v>36073.995</v>
      </c>
      <c r="K214" s="381" t="inlineStr">
        <is>
          <t>TM</t>
        </is>
      </c>
    </row>
    <row r="215" ht="15" customHeight="1" s="235">
      <c r="B215" s="409" t="n">
        <v>154</v>
      </c>
      <c r="C215" s="375" t="inlineStr">
        <is>
          <t>03128</t>
        </is>
      </c>
      <c r="D215" s="375" t="inlineStr">
        <is>
          <t>74040127747</t>
        </is>
      </c>
      <c r="E215" s="382" t="inlineStr">
        <is>
          <t>ADEL   FERNANDEZ  GONZALEZ</t>
        </is>
      </c>
      <c r="F215" s="380" t="n">
        <v>96571.24000000001</v>
      </c>
      <c r="G215" s="379" t="n">
        <v>9243.989</v>
      </c>
      <c r="H215" s="406" t="n">
        <v>16644.389</v>
      </c>
      <c r="I215" s="379" t="n"/>
      <c r="J215" s="380" t="n">
        <v>70682.86199999999</v>
      </c>
      <c r="K215" s="381" t="inlineStr">
        <is>
          <t>TM</t>
        </is>
      </c>
    </row>
    <row r="216" ht="15" customHeight="1" s="235">
      <c r="B216" s="408" t="n">
        <v>155</v>
      </c>
      <c r="C216" s="375" t="inlineStr">
        <is>
          <t>0384</t>
        </is>
      </c>
      <c r="D216" s="375" t="inlineStr">
        <is>
          <t>70021206560</t>
        </is>
      </c>
      <c r="E216" s="382" t="inlineStr">
        <is>
          <t>JESUS RAFAEL   DELGADO  GESSA</t>
        </is>
      </c>
      <c r="F216" s="380" t="n">
        <v>107181.73</v>
      </c>
      <c r="G216" s="379" t="n">
        <v>10207.7195</v>
      </c>
      <c r="H216" s="406" t="n">
        <v>18435.6041</v>
      </c>
      <c r="I216" s="379" t="n"/>
      <c r="J216" s="380" t="n">
        <v>78538.40640000001</v>
      </c>
      <c r="K216" s="381" t="inlineStr">
        <is>
          <t>TM</t>
        </is>
      </c>
    </row>
    <row r="217" ht="15" customHeight="1" s="235">
      <c r="B217" s="383" t="n"/>
      <c r="C217" s="384" t="n"/>
      <c r="D217" s="384" t="n"/>
      <c r="E217" s="385" t="inlineStr">
        <is>
          <t>Sub Total</t>
        </is>
      </c>
      <c r="F217" s="413">
        <f>SUM(F210:F216)</f>
        <v/>
      </c>
      <c r="G217" s="413">
        <f>SUM(G210:G216)</f>
        <v/>
      </c>
      <c r="H217" s="413">
        <f>SUM(H210:H216)</f>
        <v/>
      </c>
      <c r="I217" s="413" t="n"/>
      <c r="J217" s="413">
        <f>SUM(J210:J216)</f>
        <v/>
      </c>
      <c r="K217" s="414" t="n"/>
    </row>
    <row r="218" ht="15" customHeight="1" s="235">
      <c r="B218" s="415" t="n"/>
      <c r="C218" s="384" t="n"/>
      <c r="D218" s="384" t="n"/>
      <c r="E218" s="385" t="n"/>
      <c r="F218" s="416" t="n"/>
      <c r="G218" s="416" t="n"/>
      <c r="H218" s="416" t="n"/>
      <c r="I218" s="389" t="n"/>
      <c r="J218" s="416" t="n"/>
      <c r="K218" s="390" t="n"/>
    </row>
    <row r="219" ht="36.75" customHeight="1" s="235">
      <c r="B219" s="365" t="inlineStr">
        <is>
          <t>No</t>
        </is>
      </c>
      <c r="C219" s="433" t="inlineStr">
        <is>
          <t>Unidad Organizativa</t>
        </is>
      </c>
      <c r="D219" s="434" t="n"/>
      <c r="E219" s="435" t="n"/>
      <c r="F219" s="369" t="inlineStr">
        <is>
          <t>Devengado Utilidades III trimestre</t>
        </is>
      </c>
      <c r="G219" s="370" t="inlineStr">
        <is>
          <t>Seguridad Social Diferencia</t>
        </is>
      </c>
      <c r="H219" s="371" t="inlineStr">
        <is>
          <t>Impuestos sobre ingresos Diferencia</t>
        </is>
      </c>
      <c r="I219" s="372" t="inlineStr">
        <is>
          <t>Descuentos Resp Mat.</t>
        </is>
      </c>
      <c r="J219" s="373" t="inlineStr">
        <is>
          <t>Neto a Cobrar</t>
        </is>
      </c>
      <c r="K219" s="373" t="inlineStr">
        <is>
          <t>Firma</t>
        </is>
      </c>
    </row>
    <row r="220" ht="15.75" customHeight="1" s="235">
      <c r="B220" s="407" t="inlineStr">
        <is>
          <t>SUB DIRECCIÓN COMERCIAL</t>
        </is>
      </c>
      <c r="C220" s="244" t="n"/>
      <c r="D220" s="244" t="n"/>
      <c r="E220" s="244" t="n"/>
      <c r="F220" s="244" t="n"/>
      <c r="G220" s="244" t="n"/>
      <c r="H220" s="244" t="n"/>
      <c r="I220" s="244" t="n"/>
      <c r="J220" s="244" t="n"/>
      <c r="K220" s="242" t="n"/>
    </row>
    <row r="221" ht="15" customHeight="1" s="235">
      <c r="B221" s="408" t="n">
        <v>156</v>
      </c>
      <c r="C221" s="375" t="inlineStr">
        <is>
          <t>0029</t>
        </is>
      </c>
      <c r="D221" s="375" t="inlineStr">
        <is>
          <t>85022805459</t>
        </is>
      </c>
      <c r="E221" s="382" t="inlineStr">
        <is>
          <t>CLAUDIA  LINARES   SOSA</t>
        </is>
      </c>
      <c r="F221" s="380" t="n">
        <v>172656.72</v>
      </c>
      <c r="G221" s="379" t="n">
        <v>16937.8915</v>
      </c>
      <c r="H221" s="406" t="n">
        <v>32151.6903</v>
      </c>
      <c r="I221" s="379" t="n"/>
      <c r="J221" s="380" t="n">
        <v>123567.1382</v>
      </c>
      <c r="K221" s="381" t="inlineStr">
        <is>
          <t>TM</t>
        </is>
      </c>
    </row>
    <row r="222" ht="15" customHeight="1" s="235">
      <c r="B222" s="409" t="n">
        <v>157</v>
      </c>
      <c r="C222" s="375" t="inlineStr">
        <is>
          <t>0089</t>
        </is>
      </c>
      <c r="D222" s="375" t="inlineStr">
        <is>
          <t>80091007502</t>
        </is>
      </c>
      <c r="E222" s="382" t="inlineStr">
        <is>
          <t>EDGAR  SÁNCHEZ   OLIVA</t>
        </is>
      </c>
      <c r="F222" s="380" t="n">
        <v>138443.64</v>
      </c>
      <c r="G222" s="379" t="n">
        <v>13429.2275</v>
      </c>
      <c r="H222" s="406" t="n">
        <v>25012.0639</v>
      </c>
      <c r="I222" s="379" t="n"/>
      <c r="J222" s="380" t="n">
        <v>100002.3486</v>
      </c>
      <c r="K222" s="381" t="inlineStr">
        <is>
          <t>TM</t>
        </is>
      </c>
    </row>
    <row r="223" ht="15" customHeight="1" s="235">
      <c r="B223" s="408" t="n">
        <v>158</v>
      </c>
      <c r="C223" s="375" t="inlineStr">
        <is>
          <t>0093</t>
        </is>
      </c>
      <c r="D223" s="375" t="inlineStr">
        <is>
          <t>65111919779</t>
        </is>
      </c>
      <c r="E223" s="382" t="inlineStr">
        <is>
          <t>JANETT ADRIANA  VÁZQUEZ   FANEGO</t>
        </is>
      </c>
      <c r="F223" s="380" t="n">
        <v>137291.66</v>
      </c>
      <c r="G223" s="379" t="n">
        <v>13314.0295</v>
      </c>
      <c r="H223" s="406" t="n">
        <v>24781.6679</v>
      </c>
      <c r="I223" s="379" t="n"/>
      <c r="J223" s="380" t="n">
        <v>99195.9626</v>
      </c>
      <c r="K223" s="381" t="inlineStr">
        <is>
          <t>TM</t>
        </is>
      </c>
    </row>
    <row r="224" ht="15" customHeight="1" s="235">
      <c r="B224" s="409" t="n">
        <v>159</v>
      </c>
      <c r="C224" s="375" t="inlineStr">
        <is>
          <t>03199</t>
        </is>
      </c>
      <c r="D224" s="375" t="inlineStr">
        <is>
          <t>70071804279</t>
        </is>
      </c>
      <c r="E224" s="382" t="inlineStr">
        <is>
          <t>PILAR MARIELA RODRIGUEZ REYES</t>
        </is>
      </c>
      <c r="F224" s="380" t="n">
        <v>14550.82</v>
      </c>
      <c r="G224" s="379" t="n">
        <v>815.4965</v>
      </c>
      <c r="H224" s="406" t="n">
        <v>593.93325</v>
      </c>
      <c r="I224" s="379" t="n"/>
      <c r="J224" s="380" t="n">
        <v>13141.39025</v>
      </c>
      <c r="K224" s="381" t="inlineStr">
        <is>
          <t>TM</t>
        </is>
      </c>
    </row>
    <row r="225" ht="16.5" customHeight="1" s="235">
      <c r="B225" s="408" t="n">
        <v>160</v>
      </c>
      <c r="C225" s="375" t="inlineStr">
        <is>
          <t>03167</t>
        </is>
      </c>
      <c r="D225" s="375" t="inlineStr">
        <is>
          <t>91081528498</t>
        </is>
      </c>
      <c r="E225" s="382" t="inlineStr">
        <is>
          <t>JESSICA DE LAS MERCEDES  DEL PESO  ZAMBRANO</t>
        </is>
      </c>
      <c r="F225" s="380" t="n">
        <v>30070.3</v>
      </c>
      <c r="G225" s="379" t="n">
        <v>2257.03</v>
      </c>
      <c r="H225" s="406" t="n">
        <v>2101.06</v>
      </c>
      <c r="I225" s="379" t="n"/>
      <c r="J225" s="380" t="n">
        <v>25712.21</v>
      </c>
      <c r="K225" s="381" t="inlineStr">
        <is>
          <t>TM</t>
        </is>
      </c>
    </row>
    <row r="226" ht="15" customHeight="1" s="235">
      <c r="B226" s="409" t="n">
        <v>161</v>
      </c>
      <c r="C226" s="375" t="inlineStr">
        <is>
          <t>0399</t>
        </is>
      </c>
      <c r="D226" s="375" t="inlineStr">
        <is>
          <t>96040706757</t>
        </is>
      </c>
      <c r="E226" s="382" t="inlineStr">
        <is>
          <t>ADRIANA  VALERA  CORREA</t>
        </is>
      </c>
      <c r="F226" s="380" t="n">
        <v>154842.14</v>
      </c>
      <c r="G226" s="379" t="n">
        <v>15117.6085</v>
      </c>
      <c r="H226" s="406" t="n">
        <v>28456.7693</v>
      </c>
      <c r="I226" s="379" t="n"/>
      <c r="J226" s="380" t="n">
        <v>111267.7622</v>
      </c>
      <c r="K226" s="381" t="inlineStr">
        <is>
          <t>TM</t>
        </is>
      </c>
    </row>
    <row r="227" ht="15" customHeight="1" s="235">
      <c r="B227" s="383" t="n"/>
      <c r="C227" s="384" t="n"/>
      <c r="D227" s="384" t="n"/>
      <c r="E227" s="385" t="inlineStr">
        <is>
          <t>Sub Total</t>
        </is>
      </c>
      <c r="F227" s="413">
        <f>SUM(F221:F226)</f>
        <v/>
      </c>
      <c r="G227" s="413">
        <f>SUM(G221:G226)</f>
        <v/>
      </c>
      <c r="H227" s="413">
        <f>SUM(H221:H226)</f>
        <v/>
      </c>
      <c r="I227" s="413" t="n"/>
      <c r="J227" s="413">
        <f>SUM(J221:J226)</f>
        <v/>
      </c>
      <c r="K227" s="414" t="n"/>
    </row>
    <row r="228" ht="15" customHeight="1" s="235">
      <c r="B228" s="415" t="n"/>
      <c r="C228" s="384" t="n"/>
      <c r="D228" s="384" t="n"/>
      <c r="E228" s="385" t="n"/>
      <c r="F228" s="416" t="n"/>
      <c r="G228" s="416" t="n"/>
      <c r="H228" s="416" t="n"/>
      <c r="I228" s="389" t="n"/>
      <c r="J228" s="416" t="n"/>
      <c r="K228" s="390" t="n"/>
    </row>
    <row r="229" ht="36.75" customHeight="1" s="235">
      <c r="B229" s="365" t="inlineStr">
        <is>
          <t>No</t>
        </is>
      </c>
      <c r="C229" s="433" t="inlineStr">
        <is>
          <t>Unidad Organizativa</t>
        </is>
      </c>
      <c r="D229" s="434" t="n"/>
      <c r="E229" s="435" t="n"/>
      <c r="F229" s="369" t="inlineStr">
        <is>
          <t>Devengado Utilidades III trimestre</t>
        </is>
      </c>
      <c r="G229" s="370" t="inlineStr">
        <is>
          <t>Seguridad Social Diferencia</t>
        </is>
      </c>
      <c r="H229" s="371" t="inlineStr">
        <is>
          <t>Impuestos sobre ingresos Diferencia</t>
        </is>
      </c>
      <c r="I229" s="372" t="inlineStr">
        <is>
          <t>Descuentos Resp Mat.</t>
        </is>
      </c>
      <c r="J229" s="373" t="inlineStr">
        <is>
          <t>Neto a Cobrar</t>
        </is>
      </c>
      <c r="K229" s="373" t="inlineStr">
        <is>
          <t>Firma</t>
        </is>
      </c>
    </row>
    <row r="230" ht="15.75" customHeight="1" s="235">
      <c r="B230" s="407" t="inlineStr">
        <is>
          <t>DEPARTAMENTO CIEGO DE AVILA</t>
        </is>
      </c>
      <c r="C230" s="244" t="n"/>
      <c r="D230" s="244" t="n"/>
      <c r="E230" s="244" t="n"/>
      <c r="F230" s="244" t="n"/>
      <c r="G230" s="244" t="n"/>
      <c r="H230" s="244" t="n"/>
      <c r="I230" s="244" t="n"/>
      <c r="J230" s="244" t="n"/>
      <c r="K230" s="242" t="n"/>
    </row>
    <row r="231" ht="15" customHeight="1" s="235">
      <c r="B231" s="408" t="n">
        <v>162</v>
      </c>
      <c r="C231" s="375" t="inlineStr">
        <is>
          <t>0075</t>
        </is>
      </c>
      <c r="D231" s="375" t="inlineStr">
        <is>
          <t>81122102026</t>
        </is>
      </c>
      <c r="E231" s="382" t="inlineStr">
        <is>
          <t>JUAN CARLOS  ABDALA   GARCÍA</t>
        </is>
      </c>
      <c r="F231" s="380" t="n">
        <v>105786.41</v>
      </c>
      <c r="G231" s="379" t="n">
        <v>10074.811</v>
      </c>
      <c r="H231" s="406" t="n">
        <v>18179.06</v>
      </c>
      <c r="I231" s="379" t="n"/>
      <c r="J231" s="380" t="n">
        <v>77532.539</v>
      </c>
      <c r="K231" s="381" t="inlineStr">
        <is>
          <t>TM</t>
        </is>
      </c>
    </row>
    <row r="232" ht="15" customHeight="1" s="235">
      <c r="B232" s="408" t="n">
        <v>163</v>
      </c>
      <c r="C232" s="375" t="inlineStr">
        <is>
          <t>0202</t>
        </is>
      </c>
      <c r="D232" s="375" t="inlineStr">
        <is>
          <t>73090803027</t>
        </is>
      </c>
      <c r="E232" s="382" t="inlineStr">
        <is>
          <t>ABUNDIO  MOYA   PÉREZ</t>
        </is>
      </c>
      <c r="F232" s="380" t="n">
        <v>123151.8</v>
      </c>
      <c r="G232" s="379" t="n">
        <v>11849.965</v>
      </c>
      <c r="H232" s="406" t="n">
        <v>21783.429</v>
      </c>
      <c r="I232" s="379" t="n"/>
      <c r="J232" s="380" t="n">
        <v>89518.406</v>
      </c>
      <c r="K232" s="381" t="inlineStr">
        <is>
          <t>TM</t>
        </is>
      </c>
    </row>
    <row r="233" ht="15" customHeight="1" s="235">
      <c r="B233" s="408" t="n">
        <v>164</v>
      </c>
      <c r="C233" s="375" t="inlineStr">
        <is>
          <t>03115</t>
        </is>
      </c>
      <c r="D233" s="375" t="inlineStr">
        <is>
          <t>75102109967</t>
        </is>
      </c>
      <c r="E233" s="382" t="inlineStr">
        <is>
          <t>GEORLANDY   VENEGA  SANTOS</t>
        </is>
      </c>
      <c r="F233" s="380" t="n">
        <v>105786.41</v>
      </c>
      <c r="G233" s="379" t="n">
        <v>10074.811</v>
      </c>
      <c r="H233" s="406" t="n">
        <v>18179.06</v>
      </c>
      <c r="I233" s="379" t="n"/>
      <c r="J233" s="380" t="n">
        <v>77532.539</v>
      </c>
      <c r="K233" s="381" t="inlineStr">
        <is>
          <t>TM</t>
        </is>
      </c>
    </row>
    <row r="234" ht="15" customHeight="1" s="235">
      <c r="B234" s="408" t="n">
        <v>165</v>
      </c>
      <c r="C234" s="375" t="inlineStr">
        <is>
          <t>03158</t>
        </is>
      </c>
      <c r="D234" s="375" t="inlineStr">
        <is>
          <t>66051608502</t>
        </is>
      </c>
      <c r="E234" s="382" t="inlineStr">
        <is>
          <t>INELDO IDEL  ESPINOSA  GARCIA</t>
        </is>
      </c>
      <c r="F234" s="380" t="n">
        <v>95315.41</v>
      </c>
      <c r="G234" s="379" t="n">
        <v>9021.0435</v>
      </c>
      <c r="H234" s="406" t="n">
        <v>16062.1905</v>
      </c>
      <c r="I234" s="379" t="n"/>
      <c r="J234" s="380" t="n">
        <v>70232.17600000001</v>
      </c>
      <c r="K234" s="381" t="inlineStr">
        <is>
          <t>TM</t>
        </is>
      </c>
    </row>
    <row r="235" ht="15" customHeight="1" s="235">
      <c r="B235" s="408" t="n">
        <v>166</v>
      </c>
      <c r="C235" s="375" t="inlineStr">
        <is>
          <t>03165</t>
        </is>
      </c>
      <c r="D235" s="375" t="inlineStr">
        <is>
          <t>64112530228</t>
        </is>
      </c>
      <c r="E235" s="382" t="inlineStr">
        <is>
          <t>EMILIO   VIÑALES   FIGUEROA</t>
        </is>
      </c>
      <c r="F235" s="380" t="n">
        <v>95815.06</v>
      </c>
      <c r="G235" s="379" t="n">
        <v>9050.004000000001</v>
      </c>
      <c r="H235" s="406" t="n">
        <v>16090.7052</v>
      </c>
      <c r="I235" s="379" t="n"/>
      <c r="J235" s="380" t="n">
        <v>70674.3508</v>
      </c>
      <c r="K235" s="381" t="inlineStr">
        <is>
          <t>TM</t>
        </is>
      </c>
    </row>
    <row r="236" ht="15" customHeight="1" s="235">
      <c r="B236" s="408" t="n">
        <v>167</v>
      </c>
      <c r="C236" s="375" t="inlineStr">
        <is>
          <t>03186</t>
        </is>
      </c>
      <c r="D236" s="375" t="inlineStr">
        <is>
          <t>89071933027</t>
        </is>
      </c>
      <c r="E236" s="382" t="inlineStr">
        <is>
          <t>ERIS YOEL MONTEAGUDO GONZALEZ</t>
        </is>
      </c>
      <c r="F236" s="380" t="n">
        <v>62821.98</v>
      </c>
      <c r="G236" s="379" t="n">
        <v>5730.099</v>
      </c>
      <c r="H236" s="406" t="n">
        <v>9422.0594</v>
      </c>
      <c r="I236" s="379" t="n"/>
      <c r="J236" s="380" t="n">
        <v>47669.8216</v>
      </c>
      <c r="K236" s="381" t="inlineStr">
        <is>
          <t>TM</t>
        </is>
      </c>
    </row>
    <row r="237" ht="15" customHeight="1" s="235">
      <c r="B237" s="408" t="n">
        <v>168</v>
      </c>
      <c r="C237" s="375" t="inlineStr">
        <is>
          <t>03194</t>
        </is>
      </c>
      <c r="D237" s="375" t="inlineStr">
        <is>
          <t>66061604762</t>
        </is>
      </c>
      <c r="E237" s="382" t="inlineStr">
        <is>
          <t>RICARDO PAURA RIVERA</t>
        </is>
      </c>
      <c r="F237" s="380" t="n">
        <v>75751.39999999999</v>
      </c>
      <c r="G237" s="379" t="n">
        <v>7227.947</v>
      </c>
      <c r="H237" s="406" t="n">
        <v>12704.6238</v>
      </c>
      <c r="I237" s="379" t="n"/>
      <c r="J237" s="380" t="n">
        <v>55818.8292</v>
      </c>
      <c r="K237" s="381" t="inlineStr">
        <is>
          <t>TM</t>
        </is>
      </c>
    </row>
    <row r="238" ht="15" customHeight="1" s="235">
      <c r="B238" s="408" t="n">
        <v>169</v>
      </c>
      <c r="C238" s="375" t="inlineStr">
        <is>
          <t>0401</t>
        </is>
      </c>
      <c r="D238" s="375" t="inlineStr">
        <is>
          <t>92080838904</t>
        </is>
      </c>
      <c r="E238" s="382" t="inlineStr">
        <is>
          <t xml:space="preserve">JOSE CARLOS   SANCHEZ   CID </t>
        </is>
      </c>
      <c r="F238" s="380" t="n">
        <v>122380.47</v>
      </c>
      <c r="G238" s="379" t="n">
        <v>11772.832</v>
      </c>
      <c r="H238" s="406" t="n">
        <v>21629.163</v>
      </c>
      <c r="I238" s="379" t="n"/>
      <c r="J238" s="380" t="n">
        <v>88978.47500000001</v>
      </c>
      <c r="K238" s="381" t="inlineStr">
        <is>
          <t>TM</t>
        </is>
      </c>
    </row>
    <row r="239" ht="15" customHeight="1" s="235">
      <c r="B239" s="383" t="n"/>
      <c r="C239" s="384" t="n"/>
      <c r="D239" s="384" t="n"/>
      <c r="E239" s="385" t="inlineStr">
        <is>
          <t>Sub Total</t>
        </is>
      </c>
      <c r="F239" s="413">
        <f>SUM(F231:F238)</f>
        <v/>
      </c>
      <c r="G239" s="413">
        <f>SUM(G231:G238)</f>
        <v/>
      </c>
      <c r="H239" s="413">
        <f>SUM(H231:H238)</f>
        <v/>
      </c>
      <c r="I239" s="413" t="n"/>
      <c r="J239" s="413">
        <f>SUM(J231:J238)</f>
        <v/>
      </c>
      <c r="K239" s="414" t="n"/>
    </row>
    <row r="240" ht="15" customHeight="1" s="235">
      <c r="B240" s="415" t="n"/>
      <c r="C240" s="384" t="n"/>
      <c r="D240" s="384" t="n"/>
      <c r="E240" s="385" t="n"/>
      <c r="F240" s="416" t="n"/>
      <c r="G240" s="416" t="n"/>
      <c r="H240" s="416" t="n"/>
      <c r="I240" s="389" t="n"/>
      <c r="J240" s="416" t="n"/>
      <c r="K240" s="390" t="n"/>
    </row>
    <row r="241" ht="36.75" customHeight="1" s="235">
      <c r="B241" s="365" t="inlineStr">
        <is>
          <t>No</t>
        </is>
      </c>
      <c r="C241" s="433" t="inlineStr">
        <is>
          <t>Unidad Organizativa</t>
        </is>
      </c>
      <c r="D241" s="434" t="n"/>
      <c r="E241" s="435" t="n"/>
      <c r="F241" s="369" t="inlineStr">
        <is>
          <t>Devengado Utilidades III trimestre</t>
        </is>
      </c>
      <c r="G241" s="370" t="inlineStr">
        <is>
          <t>Seguridad Social Diferencia</t>
        </is>
      </c>
      <c r="H241" s="371" t="inlineStr">
        <is>
          <t>Impuestos sobre ingresos Diferencia</t>
        </is>
      </c>
      <c r="I241" s="372" t="inlineStr">
        <is>
          <t>Descuentos Resp Mat.</t>
        </is>
      </c>
      <c r="J241" s="373" t="inlineStr">
        <is>
          <t>Neto a Cobrar</t>
        </is>
      </c>
      <c r="K241" s="373" t="inlineStr">
        <is>
          <t>Firma</t>
        </is>
      </c>
    </row>
    <row r="242" ht="15.75" customHeight="1" s="235">
      <c r="B242" s="407" t="inlineStr">
        <is>
          <t>DEPARTAMENTO CAMAGUEY</t>
        </is>
      </c>
      <c r="C242" s="244" t="n"/>
      <c r="D242" s="244" t="n"/>
      <c r="E242" s="244" t="n"/>
      <c r="F242" s="244" t="n"/>
      <c r="G242" s="244" t="n"/>
      <c r="H242" s="244" t="n"/>
      <c r="I242" s="244" t="n"/>
      <c r="J242" s="244" t="n"/>
      <c r="K242" s="242" t="n"/>
    </row>
    <row r="243" ht="15" customHeight="1" s="235">
      <c r="B243" s="408" t="n">
        <v>170</v>
      </c>
      <c r="C243" s="375" t="inlineStr">
        <is>
          <t>0194</t>
        </is>
      </c>
      <c r="D243" s="375" t="inlineStr">
        <is>
          <t>86030318025</t>
        </is>
      </c>
      <c r="E243" s="382" t="inlineStr">
        <is>
          <t>ADRIÁN  RODRÍGUEZ  BARRERAS</t>
        </is>
      </c>
      <c r="F243" s="380" t="n">
        <v>105786.41</v>
      </c>
      <c r="G243" s="379" t="n">
        <v>10074.811</v>
      </c>
      <c r="H243" s="406" t="n">
        <v>18179.06</v>
      </c>
      <c r="I243" s="379" t="n"/>
      <c r="J243" s="380" t="n">
        <v>77532.539</v>
      </c>
      <c r="K243" s="381" t="inlineStr">
        <is>
          <t>TM</t>
        </is>
      </c>
    </row>
    <row r="244" ht="15" customHeight="1" s="235">
      <c r="B244" s="408" t="n">
        <v>171</v>
      </c>
      <c r="C244" s="375" t="inlineStr">
        <is>
          <t>0201</t>
        </is>
      </c>
      <c r="D244" s="375" t="inlineStr">
        <is>
          <t>72092607622</t>
        </is>
      </c>
      <c r="E244" s="382" t="inlineStr">
        <is>
          <t>ERIBERTO RAÚL  VALDÉS  FONTELA</t>
        </is>
      </c>
      <c r="F244" s="380" t="n">
        <v>175548.11</v>
      </c>
      <c r="G244" s="379" t="n">
        <v>17228.9715</v>
      </c>
      <c r="H244" s="406" t="n">
        <v>32736.5677</v>
      </c>
      <c r="I244" s="379" t="n"/>
      <c r="J244" s="380" t="n">
        <v>125582.5708</v>
      </c>
      <c r="K244" s="381" t="inlineStr">
        <is>
          <t>TM</t>
        </is>
      </c>
    </row>
    <row r="245" ht="15" customHeight="1" s="235">
      <c r="B245" s="408" t="n">
        <v>172</v>
      </c>
      <c r="C245" s="375" t="inlineStr">
        <is>
          <t>0277</t>
        </is>
      </c>
      <c r="D245" s="375" t="inlineStr">
        <is>
          <t>60042007981</t>
        </is>
      </c>
      <c r="E245" s="382" t="inlineStr">
        <is>
          <t>PATRICIO  HERNÁNDEZ  FÁBREGAS</t>
        </is>
      </c>
      <c r="F245" s="380" t="n">
        <v>122380.47</v>
      </c>
      <c r="G245" s="379" t="n">
        <v>11922.1705</v>
      </c>
      <c r="H245" s="406" t="n">
        <v>22136.9139</v>
      </c>
      <c r="I245" s="379" t="n"/>
      <c r="J245" s="380" t="n">
        <v>88321.38559999999</v>
      </c>
      <c r="K245" s="381" t="inlineStr">
        <is>
          <t>TM</t>
        </is>
      </c>
    </row>
    <row r="246" ht="15" customHeight="1" s="235">
      <c r="B246" s="408" t="n">
        <v>173</v>
      </c>
      <c r="C246" s="375" t="inlineStr">
        <is>
          <t>0280</t>
        </is>
      </c>
      <c r="D246" s="375" t="inlineStr">
        <is>
          <t>66100605447</t>
        </is>
      </c>
      <c r="E246" s="382" t="inlineStr">
        <is>
          <t>ALEXIS ELIA  CASTILLO  JIMÉNEZ</t>
        </is>
      </c>
      <c r="F246" s="380" t="n">
        <v>122380.47</v>
      </c>
      <c r="G246" s="379" t="n">
        <v>11910.6685</v>
      </c>
      <c r="H246" s="406" t="n">
        <v>22097.8071</v>
      </c>
      <c r="I246" s="379" t="n"/>
      <c r="J246" s="380" t="n">
        <v>88371.9944</v>
      </c>
      <c r="K246" s="381" t="inlineStr">
        <is>
          <t>TM</t>
        </is>
      </c>
    </row>
    <row r="247" ht="15" customHeight="1" s="235">
      <c r="B247" s="408" t="n">
        <v>174</v>
      </c>
      <c r="C247" s="375" t="inlineStr">
        <is>
          <t>03116</t>
        </is>
      </c>
      <c r="D247" s="375" t="inlineStr">
        <is>
          <t>84120218064</t>
        </is>
      </c>
      <c r="E247" s="382" t="inlineStr">
        <is>
          <t>DUANY RICHARD  VIGO  MARRERO</t>
        </is>
      </c>
      <c r="F247" s="380" t="n">
        <v>117599.16</v>
      </c>
      <c r="G247" s="379" t="n">
        <v>11287.2645</v>
      </c>
      <c r="H247" s="406" t="n">
        <v>20647.6169</v>
      </c>
      <c r="I247" s="379" t="n"/>
      <c r="J247" s="380" t="n">
        <v>85664.27860000001</v>
      </c>
      <c r="K247" s="381" t="inlineStr">
        <is>
          <t>TM</t>
        </is>
      </c>
    </row>
    <row r="248" ht="15" customHeight="1" s="235">
      <c r="B248" s="408" t="n">
        <v>175</v>
      </c>
      <c r="C248" s="375" t="inlineStr">
        <is>
          <t>0385</t>
        </is>
      </c>
      <c r="D248" s="375" t="inlineStr">
        <is>
          <t>65120808422</t>
        </is>
      </c>
      <c r="E248" s="382" t="inlineStr">
        <is>
          <t>HECTOR EUTIQUIO  MOYARES   RAMOS</t>
        </is>
      </c>
      <c r="F248" s="380" t="n">
        <v>113966.08</v>
      </c>
      <c r="G248" s="379" t="n">
        <v>10844.509</v>
      </c>
      <c r="H248" s="406" t="n">
        <v>19650.8794</v>
      </c>
      <c r="I248" s="379" t="n"/>
      <c r="J248" s="380" t="n">
        <v>83470.69160000001</v>
      </c>
      <c r="K248" s="381" t="inlineStr">
        <is>
          <t>TM</t>
        </is>
      </c>
    </row>
    <row r="249" ht="15" customHeight="1" s="235">
      <c r="B249" s="383" t="n"/>
      <c r="C249" s="384" t="n"/>
      <c r="D249" s="384" t="n"/>
      <c r="E249" s="385" t="inlineStr">
        <is>
          <t>Sub Total</t>
        </is>
      </c>
      <c r="F249" s="413">
        <f>SUM(F243:F248)</f>
        <v/>
      </c>
      <c r="G249" s="413">
        <f>SUM(G243:G248)</f>
        <v/>
      </c>
      <c r="H249" s="413">
        <f>SUM(H243:H248)</f>
        <v/>
      </c>
      <c r="I249" s="413" t="n"/>
      <c r="J249" s="413">
        <f>SUM(J243:J248)</f>
        <v/>
      </c>
      <c r="K249" s="414" t="n"/>
    </row>
    <row r="250" ht="15" customHeight="1" s="235">
      <c r="B250" s="415" t="n"/>
      <c r="C250" s="384" t="n"/>
      <c r="D250" s="384" t="n"/>
      <c r="E250" s="385" t="n"/>
      <c r="F250" s="416" t="n"/>
      <c r="G250" s="416" t="n"/>
      <c r="H250" s="416" t="n"/>
      <c r="I250" s="389" t="n"/>
      <c r="J250" s="416" t="n"/>
      <c r="K250" s="390" t="n"/>
    </row>
    <row r="251" ht="36.75" customHeight="1" s="235">
      <c r="B251" s="365" t="inlineStr">
        <is>
          <t>No</t>
        </is>
      </c>
      <c r="C251" s="433" t="inlineStr">
        <is>
          <t>Unidad Organizativa</t>
        </is>
      </c>
      <c r="D251" s="434" t="n"/>
      <c r="E251" s="435" t="n"/>
      <c r="F251" s="369" t="inlineStr">
        <is>
          <t>Devengado Utilidades III trimestre</t>
        </is>
      </c>
      <c r="G251" s="370" t="inlineStr">
        <is>
          <t>Seguridad Social Diferencia</t>
        </is>
      </c>
      <c r="H251" s="371" t="inlineStr">
        <is>
          <t>Impuestos sobre ingresos Diferencia</t>
        </is>
      </c>
      <c r="I251" s="372" t="inlineStr">
        <is>
          <t>Descuentos Resp Mat.</t>
        </is>
      </c>
      <c r="J251" s="373" t="inlineStr">
        <is>
          <t>Neto a Cobrar</t>
        </is>
      </c>
      <c r="K251" s="373" t="inlineStr">
        <is>
          <t>Firma</t>
        </is>
      </c>
    </row>
    <row r="252" ht="15.75" customHeight="1" s="235">
      <c r="B252" s="407" t="inlineStr">
        <is>
          <t>DEPARTAMENTO HOLGUÍN</t>
        </is>
      </c>
      <c r="C252" s="244" t="n"/>
      <c r="D252" s="244" t="n"/>
      <c r="E252" s="244" t="n"/>
      <c r="F252" s="244" t="n"/>
      <c r="G252" s="244" t="n"/>
      <c r="H252" s="244" t="n"/>
      <c r="I252" s="244" t="n"/>
      <c r="J252" s="244" t="n"/>
      <c r="K252" s="242" t="n"/>
    </row>
    <row r="253" ht="15" customHeight="1" s="235">
      <c r="B253" s="408" t="n">
        <v>176</v>
      </c>
      <c r="C253" s="375" t="inlineStr">
        <is>
          <t>0114</t>
        </is>
      </c>
      <c r="D253" s="375" t="inlineStr">
        <is>
          <t>61022414468</t>
        </is>
      </c>
      <c r="E253" s="382" t="inlineStr">
        <is>
          <t>FERNANDO  RODRÍGUEZ   CRUZ</t>
        </is>
      </c>
      <c r="F253" s="380" t="n">
        <v>0</v>
      </c>
      <c r="G253" s="379" t="n">
        <v>0</v>
      </c>
      <c r="H253" s="406" t="n">
        <v>0</v>
      </c>
      <c r="I253" s="379" t="n"/>
      <c r="J253" s="380" t="n">
        <v>0</v>
      </c>
      <c r="K253" s="381" t="inlineStr">
        <is>
          <t>TM</t>
        </is>
      </c>
    </row>
    <row r="254" ht="15" customHeight="1" s="235">
      <c r="B254" s="408" t="n">
        <v>177</v>
      </c>
      <c r="C254" s="375" t="inlineStr">
        <is>
          <t>0116</t>
        </is>
      </c>
      <c r="D254" s="375" t="inlineStr">
        <is>
          <t>65022214076</t>
        </is>
      </c>
      <c r="E254" s="382" t="inlineStr">
        <is>
          <t>LIDISMIR DOROTEA  VEGA   ARENA</t>
        </is>
      </c>
      <c r="F254" s="380" t="n">
        <v>127748.15</v>
      </c>
      <c r="G254" s="379" t="n">
        <v>12321.6085</v>
      </c>
      <c r="H254" s="406" t="n">
        <v>22743.5279</v>
      </c>
      <c r="I254" s="379" t="n"/>
      <c r="J254" s="380" t="n">
        <v>92683.01360000001</v>
      </c>
      <c r="K254" s="381" t="inlineStr">
        <is>
          <t>TM</t>
        </is>
      </c>
    </row>
    <row r="255" ht="15" customHeight="1" s="235">
      <c r="B255" s="408" t="n">
        <v>178</v>
      </c>
      <c r="C255" s="375" t="inlineStr">
        <is>
          <t>0126</t>
        </is>
      </c>
      <c r="D255" s="375" t="inlineStr">
        <is>
          <t>70092908981</t>
        </is>
      </c>
      <c r="E255" s="382" t="inlineStr">
        <is>
          <t>LUIS ROBERTO  ALMAGUER   SOLIS</t>
        </is>
      </c>
      <c r="F255" s="380" t="n">
        <v>166710.44</v>
      </c>
      <c r="G255" s="379" t="n">
        <v>16513.1845</v>
      </c>
      <c r="H255" s="406" t="n">
        <v>31493.5095</v>
      </c>
      <c r="I255" s="379" t="n"/>
      <c r="J255" s="380" t="n">
        <v>118703.746</v>
      </c>
      <c r="K255" s="381" t="inlineStr">
        <is>
          <t>TM</t>
        </is>
      </c>
    </row>
    <row r="256" ht="15" customHeight="1" s="235">
      <c r="B256" s="408" t="n">
        <v>179</v>
      </c>
      <c r="C256" s="375" t="inlineStr">
        <is>
          <t>0161</t>
        </is>
      </c>
      <c r="D256" s="375" t="inlineStr">
        <is>
          <t>70100309809</t>
        </is>
      </c>
      <c r="E256" s="382" t="inlineStr">
        <is>
          <t>RAMÓN  SALINA   RICARDO</t>
        </is>
      </c>
      <c r="F256" s="380" t="n">
        <v>122077.24</v>
      </c>
      <c r="G256" s="379" t="n">
        <v>11904.8605</v>
      </c>
      <c r="H256" s="406" t="n">
        <v>22120.5121</v>
      </c>
      <c r="I256" s="379" t="n"/>
      <c r="J256" s="380" t="n">
        <v>88051.8674</v>
      </c>
      <c r="K256" s="381" t="inlineStr">
        <is>
          <t>TM</t>
        </is>
      </c>
    </row>
    <row r="257" ht="15" customHeight="1" s="235">
      <c r="B257" s="408" t="n">
        <v>180</v>
      </c>
      <c r="C257" s="375" t="inlineStr">
        <is>
          <t>0212</t>
        </is>
      </c>
      <c r="D257" s="375" t="inlineStr">
        <is>
          <t>80072419106</t>
        </is>
      </c>
      <c r="E257" s="382" t="inlineStr">
        <is>
          <t>YOSVANY  PRIETO   MERIÑO</t>
        </is>
      </c>
      <c r="F257" s="380" t="n">
        <v>135977.58</v>
      </c>
      <c r="G257" s="379" t="n">
        <v>13046.735</v>
      </c>
      <c r="H257" s="406" t="n">
        <v>24056.8378</v>
      </c>
      <c r="I257" s="379" t="n"/>
      <c r="J257" s="380" t="n">
        <v>98874.00719999999</v>
      </c>
      <c r="K257" s="381" t="inlineStr">
        <is>
          <t>TM</t>
        </is>
      </c>
    </row>
    <row r="258" ht="15" customHeight="1" s="235">
      <c r="B258" s="408" t="n">
        <v>181</v>
      </c>
      <c r="C258" s="375" t="inlineStr">
        <is>
          <t>0276</t>
        </is>
      </c>
      <c r="D258" s="375" t="inlineStr">
        <is>
          <t>85052422029</t>
        </is>
      </c>
      <c r="E258" s="382" t="inlineStr">
        <is>
          <t>JORGE LUIS  SAAVEDRA   GARCÍA</t>
        </is>
      </c>
      <c r="F258" s="380" t="n">
        <v>125160.12</v>
      </c>
      <c r="G258" s="379" t="n">
        <v>12210.499</v>
      </c>
      <c r="H258" s="406" t="n">
        <v>22728.0798</v>
      </c>
      <c r="I258" s="379" t="n"/>
      <c r="J258" s="380" t="n">
        <v>90221.54120000001</v>
      </c>
      <c r="K258" s="381" t="inlineStr">
        <is>
          <t>TM</t>
        </is>
      </c>
    </row>
    <row r="259" ht="15" customHeight="1" s="235">
      <c r="B259" s="408" t="n">
        <v>182</v>
      </c>
      <c r="C259" s="375" t="inlineStr">
        <is>
          <t>0307</t>
        </is>
      </c>
      <c r="D259" s="375" t="inlineStr">
        <is>
          <t>93011820501</t>
        </is>
      </c>
      <c r="E259" s="382" t="inlineStr">
        <is>
          <t>ANNIER   CHAVEZ   LECTO</t>
        </is>
      </c>
      <c r="F259" s="380" t="n">
        <v>103724.45</v>
      </c>
      <c r="G259" s="379" t="n">
        <v>9879.102000000001</v>
      </c>
      <c r="H259" s="406" t="n">
        <v>17802.3238</v>
      </c>
      <c r="I259" s="379" t="n"/>
      <c r="J259" s="380" t="n">
        <v>76043.0242</v>
      </c>
      <c r="K259" s="381" t="inlineStr">
        <is>
          <t>TM</t>
        </is>
      </c>
    </row>
    <row r="260" ht="15" customHeight="1" s="235">
      <c r="B260" s="408" t="n">
        <v>183</v>
      </c>
      <c r="C260" s="375" t="inlineStr">
        <is>
          <t>03104</t>
        </is>
      </c>
      <c r="D260" s="375" t="inlineStr">
        <is>
          <t>79121822300</t>
        </is>
      </c>
      <c r="E260" s="382" t="inlineStr">
        <is>
          <t>ROBERQUI  HECHAVARRIA  ALBA</t>
        </is>
      </c>
      <c r="F260" s="380" t="n">
        <v>121054.66</v>
      </c>
      <c r="G260" s="379" t="n">
        <v>11652.2595</v>
      </c>
      <c r="H260" s="406" t="n">
        <v>21404.8299</v>
      </c>
      <c r="I260" s="379" t="n"/>
      <c r="J260" s="380" t="n">
        <v>87997.57060000001</v>
      </c>
      <c r="K260" s="381" t="inlineStr">
        <is>
          <t>TM</t>
        </is>
      </c>
    </row>
    <row r="261" ht="15" customHeight="1" s="235">
      <c r="B261" s="408" t="n">
        <v>184</v>
      </c>
      <c r="C261" s="375" t="inlineStr">
        <is>
          <t>03155</t>
        </is>
      </c>
      <c r="D261" s="375" t="inlineStr">
        <is>
          <t>83040318907</t>
        </is>
      </c>
      <c r="E261" s="382" t="inlineStr">
        <is>
          <t>SERGIO YANSEL  SARMIENTO  CRUZ</t>
        </is>
      </c>
      <c r="F261" s="380" t="n">
        <v>127767.65</v>
      </c>
      <c r="G261" s="379" t="n">
        <v>12323.5585</v>
      </c>
      <c r="H261" s="406" t="n">
        <v>22747.4279</v>
      </c>
      <c r="I261" s="379" t="n"/>
      <c r="J261" s="380" t="n">
        <v>92696.6636</v>
      </c>
      <c r="K261" s="381" t="inlineStr">
        <is>
          <t>TM</t>
        </is>
      </c>
    </row>
    <row r="262" ht="15" customHeight="1" s="235">
      <c r="B262" s="408" t="n">
        <v>185</v>
      </c>
      <c r="C262" s="375" t="inlineStr">
        <is>
          <t>03159</t>
        </is>
      </c>
      <c r="D262" s="375" t="inlineStr">
        <is>
          <t>91013042305</t>
        </is>
      </c>
      <c r="E262" s="382" t="inlineStr">
        <is>
          <t>RACIEL  PEREDA  AGUILERA</t>
        </is>
      </c>
      <c r="F262" s="380" t="n">
        <v>95950.87</v>
      </c>
      <c r="G262" s="379" t="n">
        <v>9063.584999999999</v>
      </c>
      <c r="H262" s="406" t="n">
        <v>16117.8672</v>
      </c>
      <c r="I262" s="379" t="n"/>
      <c r="J262" s="380" t="n">
        <v>70769.4178</v>
      </c>
      <c r="K262" s="381" t="inlineStr">
        <is>
          <t>TM</t>
        </is>
      </c>
    </row>
    <row r="263" ht="15" customHeight="1" s="235">
      <c r="B263" s="408" t="n">
        <v>186</v>
      </c>
      <c r="C263" s="375" t="inlineStr">
        <is>
          <t>03173</t>
        </is>
      </c>
      <c r="D263" s="375" t="inlineStr">
        <is>
          <t>70031422906</t>
        </is>
      </c>
      <c r="E263" s="382" t="inlineStr">
        <is>
          <t>PEDRO RAFAEL  ALDANA  ZAPATA</t>
        </is>
      </c>
      <c r="F263" s="380" t="n">
        <v>125160.12</v>
      </c>
      <c r="G263" s="379" t="n">
        <v>12062.8055</v>
      </c>
      <c r="H263" s="406" t="n">
        <v>22225.9219</v>
      </c>
      <c r="I263" s="379" t="n"/>
      <c r="J263" s="380" t="n">
        <v>90871.39260000001</v>
      </c>
      <c r="K263" s="381" t="inlineStr">
        <is>
          <t>TM</t>
        </is>
      </c>
    </row>
    <row r="264" ht="15" customHeight="1" s="235">
      <c r="B264" s="408" t="n">
        <v>187</v>
      </c>
      <c r="C264" s="375" t="inlineStr">
        <is>
          <t>03191</t>
        </is>
      </c>
      <c r="D264" s="375" t="inlineStr">
        <is>
          <t>88050126187</t>
        </is>
      </c>
      <c r="E264" s="382" t="inlineStr">
        <is>
          <t>RAIDEL PEREDA AGUILERA</t>
        </is>
      </c>
      <c r="F264" s="380" t="n">
        <v>36078.07</v>
      </c>
      <c r="G264" s="379" t="n">
        <v>2882.6925</v>
      </c>
      <c r="H264" s="406" t="n">
        <v>3402.156</v>
      </c>
      <c r="I264" s="379" t="n"/>
      <c r="J264" s="380" t="n">
        <v>29793.2215</v>
      </c>
      <c r="K264" s="381" t="inlineStr">
        <is>
          <t>TM</t>
        </is>
      </c>
    </row>
    <row r="265" ht="15" customHeight="1" s="235">
      <c r="B265" s="408" t="n">
        <v>188</v>
      </c>
      <c r="C265" s="375" t="inlineStr">
        <is>
          <t>0376</t>
        </is>
      </c>
      <c r="D265" s="375" t="inlineStr">
        <is>
          <t>72012608486</t>
        </is>
      </c>
      <c r="E265" s="382" t="inlineStr">
        <is>
          <t>OSMANIS  FERNANDEZ  ANZARDO</t>
        </is>
      </c>
      <c r="F265" s="380" t="n">
        <v>92824.23</v>
      </c>
      <c r="G265" s="379" t="n">
        <v>8753.9375</v>
      </c>
      <c r="H265" s="406" t="n">
        <v>15502.7953</v>
      </c>
      <c r="I265" s="379" t="n"/>
      <c r="J265" s="380" t="n">
        <v>68567.4972</v>
      </c>
      <c r="K265" s="381" t="inlineStr">
        <is>
          <t>TM</t>
        </is>
      </c>
    </row>
    <row r="266" ht="15" customHeight="1" s="235">
      <c r="B266" s="408" t="n">
        <v>189</v>
      </c>
      <c r="C266" s="375" t="inlineStr">
        <is>
          <t>0381</t>
        </is>
      </c>
      <c r="D266" s="375" t="inlineStr">
        <is>
          <t>69032323108</t>
        </is>
      </c>
      <c r="E266" s="382" t="inlineStr">
        <is>
          <t>ALEXIS  RODRÍGUEZ  CARRALERO</t>
        </is>
      </c>
      <c r="F266" s="380" t="n">
        <v>108988.62</v>
      </c>
      <c r="G266" s="379" t="n">
        <v>10405.519</v>
      </c>
      <c r="H266" s="406" t="n">
        <v>18855.1578</v>
      </c>
      <c r="I266" s="379" t="n"/>
      <c r="J266" s="380" t="n">
        <v>79727.94319999999</v>
      </c>
      <c r="K266" s="381" t="inlineStr">
        <is>
          <t>TM</t>
        </is>
      </c>
    </row>
    <row r="267" ht="15" customHeight="1" s="235">
      <c r="B267" s="383" t="n"/>
      <c r="C267" s="384" t="n"/>
      <c r="D267" s="384" t="n"/>
      <c r="E267" s="385" t="inlineStr">
        <is>
          <t>Sub Total</t>
        </is>
      </c>
      <c r="F267" s="413">
        <f>SUM(F253:F266)</f>
        <v/>
      </c>
      <c r="G267" s="413">
        <f>SUM(G253:G266)</f>
        <v/>
      </c>
      <c r="H267" s="413">
        <f>SUM(H253:H266)</f>
        <v/>
      </c>
      <c r="I267" s="413" t="n"/>
      <c r="J267" s="413">
        <f>SUM(J253:J266)</f>
        <v/>
      </c>
      <c r="K267" s="413" t="n"/>
    </row>
    <row r="268" ht="15" customHeight="1" s="235">
      <c r="B268" s="415" t="n"/>
      <c r="C268" s="384" t="n"/>
      <c r="D268" s="384" t="n"/>
      <c r="E268" s="385" t="n"/>
      <c r="F268" s="416" t="n"/>
      <c r="G268" s="416" t="n"/>
      <c r="H268" s="416" t="n"/>
      <c r="I268" s="389" t="n"/>
      <c r="J268" s="416" t="n"/>
      <c r="K268" s="390" t="n"/>
    </row>
    <row r="269" ht="36.75" customHeight="1" s="235">
      <c r="B269" s="365" t="inlineStr">
        <is>
          <t>No</t>
        </is>
      </c>
      <c r="C269" s="433" t="inlineStr">
        <is>
          <t>Unidad Organizativa</t>
        </is>
      </c>
      <c r="D269" s="434" t="n"/>
      <c r="E269" s="435" t="n"/>
      <c r="F269" s="369" t="inlineStr">
        <is>
          <t>Devengado Utilidades III trimestre</t>
        </is>
      </c>
      <c r="G269" s="370" t="inlineStr">
        <is>
          <t>Seguridad Social Diferencia</t>
        </is>
      </c>
      <c r="H269" s="371" t="inlineStr">
        <is>
          <t>Impuestos sobre ingresos Diferencia</t>
        </is>
      </c>
      <c r="I269" s="372" t="inlineStr">
        <is>
          <t>Descuentos Resp Mat.</t>
        </is>
      </c>
      <c r="J269" s="373" t="inlineStr">
        <is>
          <t>Neto a Cobrar</t>
        </is>
      </c>
      <c r="K269" s="373" t="inlineStr">
        <is>
          <t>Firma</t>
        </is>
      </c>
    </row>
    <row r="270" ht="15.75" customHeight="1" s="235">
      <c r="B270" s="407" t="inlineStr">
        <is>
          <t>DEPARTAMENTO SANTIAGO DE CUBA</t>
        </is>
      </c>
      <c r="C270" s="244" t="n"/>
      <c r="D270" s="244" t="n"/>
      <c r="E270" s="244" t="n"/>
      <c r="F270" s="244" t="n"/>
      <c r="G270" s="244" t="n"/>
      <c r="H270" s="244" t="n"/>
      <c r="I270" s="244" t="n"/>
      <c r="J270" s="244" t="n"/>
      <c r="K270" s="242" t="n"/>
    </row>
    <row r="271" ht="15" customHeight="1" s="235">
      <c r="B271" s="409" t="n">
        <v>190</v>
      </c>
      <c r="C271" s="375" t="inlineStr">
        <is>
          <t>0001</t>
        </is>
      </c>
      <c r="D271" s="375" t="inlineStr">
        <is>
          <t>68100113668</t>
        </is>
      </c>
      <c r="E271" s="382" t="inlineStr">
        <is>
          <t>ALFREDO  IGARZA   BARRIEL</t>
        </is>
      </c>
      <c r="F271" s="380" t="n">
        <v>89450.50999999999</v>
      </c>
      <c r="G271" s="379" t="n">
        <v>8512.651</v>
      </c>
      <c r="H271" s="406" t="n">
        <v>15154.742</v>
      </c>
      <c r="I271" s="379" t="n"/>
      <c r="J271" s="380" t="n">
        <v>65783.117</v>
      </c>
      <c r="K271" s="381" t="inlineStr">
        <is>
          <t>TM</t>
        </is>
      </c>
    </row>
    <row r="272" ht="15" customHeight="1" s="235">
      <c r="B272" s="408" t="n">
        <v>191</v>
      </c>
      <c r="C272" s="375" t="inlineStr">
        <is>
          <t>0018</t>
        </is>
      </c>
      <c r="D272" s="375" t="inlineStr">
        <is>
          <t>74010610566</t>
        </is>
      </c>
      <c r="E272" s="382" t="inlineStr">
        <is>
          <t>JOSE ALAIN  MASSO   ALMENARES</t>
        </is>
      </c>
      <c r="F272" s="380" t="n">
        <v>88180.57000000001</v>
      </c>
      <c r="G272" s="379" t="n">
        <v>8294.313</v>
      </c>
      <c r="H272" s="406" t="n">
        <v>14590.1844</v>
      </c>
      <c r="I272" s="379" t="n"/>
      <c r="J272" s="380" t="n">
        <v>65296.0726</v>
      </c>
      <c r="K272" s="381" t="inlineStr">
        <is>
          <t>TM</t>
        </is>
      </c>
    </row>
    <row r="273" ht="15" customHeight="1" s="235">
      <c r="B273" s="409" t="n">
        <v>192</v>
      </c>
      <c r="C273" s="375" t="inlineStr">
        <is>
          <t>0021</t>
        </is>
      </c>
      <c r="D273" s="375" t="inlineStr">
        <is>
          <t>81052023586</t>
        </is>
      </c>
      <c r="E273" s="382" t="inlineStr">
        <is>
          <t>ILIAT  REVILLA   BARRIENTOS</t>
        </is>
      </c>
      <c r="F273" s="380" t="n">
        <v>86993.34</v>
      </c>
      <c r="G273" s="379" t="n">
        <v>8165.9535</v>
      </c>
      <c r="H273" s="406" t="n">
        <v>14319.9743</v>
      </c>
      <c r="I273" s="379" t="n"/>
      <c r="J273" s="380" t="n">
        <v>64507.4122</v>
      </c>
      <c r="K273" s="381" t="inlineStr">
        <is>
          <t>TM</t>
        </is>
      </c>
    </row>
    <row r="274" ht="15" customHeight="1" s="235">
      <c r="B274" s="408" t="n">
        <v>193</v>
      </c>
      <c r="C274" s="375" t="inlineStr">
        <is>
          <t>0023</t>
        </is>
      </c>
      <c r="D274" s="375" t="inlineStr">
        <is>
          <t>85071026793</t>
        </is>
      </c>
      <c r="E274" s="382" t="inlineStr">
        <is>
          <t>DIUNEIKY  GIRÓN   NOA</t>
        </is>
      </c>
      <c r="F274" s="380" t="n">
        <v>84536.16</v>
      </c>
      <c r="G274" s="379" t="n">
        <v>8002.432</v>
      </c>
      <c r="H274" s="406" t="n">
        <v>14108.0064</v>
      </c>
      <c r="I274" s="379" t="n"/>
      <c r="J274" s="380" t="n">
        <v>62425.7216</v>
      </c>
      <c r="K274" s="381" t="inlineStr">
        <is>
          <t>TM</t>
        </is>
      </c>
    </row>
    <row r="275" ht="15" customHeight="1" s="235">
      <c r="B275" s="409" t="n">
        <v>194</v>
      </c>
      <c r="C275" s="375" t="inlineStr">
        <is>
          <t>0072</t>
        </is>
      </c>
      <c r="D275" s="375" t="inlineStr">
        <is>
          <t>74100311048</t>
        </is>
      </c>
      <c r="E275" s="382" t="inlineStr">
        <is>
          <t>ALEXANDER  MARTÍNEZ   VIDAL</t>
        </is>
      </c>
      <c r="F275" s="380" t="n">
        <v>101224.45</v>
      </c>
      <c r="G275" s="379" t="n">
        <v>9618.615</v>
      </c>
      <c r="H275" s="406" t="n">
        <v>17266.668</v>
      </c>
      <c r="I275" s="379" t="n"/>
      <c r="J275" s="380" t="n">
        <v>74339.167</v>
      </c>
      <c r="K275" s="381" t="inlineStr">
        <is>
          <t>TM</t>
        </is>
      </c>
    </row>
    <row r="276" ht="15" customHeight="1" s="235">
      <c r="B276" s="408" t="n">
        <v>195</v>
      </c>
      <c r="C276" s="375" t="inlineStr">
        <is>
          <t>0119</t>
        </is>
      </c>
      <c r="D276" s="375" t="inlineStr">
        <is>
          <t>66010807008</t>
        </is>
      </c>
      <c r="E276" s="382" t="inlineStr">
        <is>
          <t>ALFREDO  RODRÍGUEZ   LEÓN</t>
        </is>
      </c>
      <c r="F276" s="380" t="n">
        <v>122552.58</v>
      </c>
      <c r="G276" s="379" t="n">
        <v>11821.838</v>
      </c>
      <c r="H276" s="406" t="n">
        <v>21771.688</v>
      </c>
      <c r="I276" s="379" t="n"/>
      <c r="J276" s="380" t="n">
        <v>88959.054</v>
      </c>
      <c r="K276" s="381" t="inlineStr">
        <is>
          <t>TM</t>
        </is>
      </c>
    </row>
    <row r="277" ht="15" customHeight="1" s="235">
      <c r="B277" s="409" t="n">
        <v>196</v>
      </c>
      <c r="C277" s="375" t="inlineStr">
        <is>
          <t>0131</t>
        </is>
      </c>
      <c r="D277" s="375" t="inlineStr">
        <is>
          <t>73092710173</t>
        </is>
      </c>
      <c r="E277" s="382" t="inlineStr">
        <is>
          <t>GRISEL  ORTEGA   ALVAREZ</t>
        </is>
      </c>
      <c r="F277" s="380" t="n">
        <v>125160.18</v>
      </c>
      <c r="G277" s="379" t="n">
        <v>12104.6755</v>
      </c>
      <c r="H277" s="406" t="n">
        <v>22368.2715</v>
      </c>
      <c r="I277" s="379" t="n"/>
      <c r="J277" s="380" t="n">
        <v>90687.23299999999</v>
      </c>
      <c r="K277" s="381" t="inlineStr">
        <is>
          <t>TM</t>
        </is>
      </c>
    </row>
    <row r="278" ht="15" customHeight="1" s="235">
      <c r="B278" s="408" t="n">
        <v>197</v>
      </c>
      <c r="C278" s="375" t="inlineStr">
        <is>
          <t>0149</t>
        </is>
      </c>
      <c r="D278" s="375" t="inlineStr">
        <is>
          <t>80121023416</t>
        </is>
      </c>
      <c r="E278" s="382" t="inlineStr">
        <is>
          <t>LEYANNE  MEDINA   SANABIA</t>
        </is>
      </c>
      <c r="F278" s="380" t="n">
        <v>127182.2</v>
      </c>
      <c r="G278" s="379" t="n">
        <v>12265.0135</v>
      </c>
      <c r="H278" s="406" t="n">
        <v>22630.3379</v>
      </c>
      <c r="I278" s="379" t="n"/>
      <c r="J278" s="380" t="n">
        <v>92286.8486</v>
      </c>
      <c r="K278" s="381" t="inlineStr">
        <is>
          <t>TM</t>
        </is>
      </c>
    </row>
    <row r="279" ht="15" customHeight="1" s="235">
      <c r="B279" s="409" t="n">
        <v>198</v>
      </c>
      <c r="C279" s="375" t="inlineStr">
        <is>
          <t>0200</t>
        </is>
      </c>
      <c r="D279" s="375" t="inlineStr">
        <is>
          <t>68092207224</t>
        </is>
      </c>
      <c r="E279" s="382" t="inlineStr">
        <is>
          <t>YOELKIS  VIAMONTE   MENDOZA</t>
        </is>
      </c>
      <c r="F279" s="380" t="n">
        <v>167736.97</v>
      </c>
      <c r="G279" s="379" t="n">
        <v>16330.701</v>
      </c>
      <c r="H279" s="406" t="n">
        <v>30776.0076</v>
      </c>
      <c r="I279" s="379" t="n"/>
      <c r="J279" s="380" t="n">
        <v>120630.2614</v>
      </c>
      <c r="K279" s="381" t="inlineStr">
        <is>
          <t>TM</t>
        </is>
      </c>
    </row>
    <row r="280" ht="15" customHeight="1" s="235">
      <c r="B280" s="408" t="n">
        <v>199</v>
      </c>
      <c r="C280" s="375" t="inlineStr">
        <is>
          <t>0211</t>
        </is>
      </c>
      <c r="D280" s="375" t="inlineStr">
        <is>
          <t>75020713705</t>
        </is>
      </c>
      <c r="E280" s="382" t="inlineStr">
        <is>
          <t>ARNULFO EDGAR  LUNA   MENDOZA</t>
        </is>
      </c>
      <c r="F280" s="380" t="n">
        <v>120233.65</v>
      </c>
      <c r="G280" s="379" t="n">
        <v>11779.4625</v>
      </c>
      <c r="H280" s="406" t="n">
        <v>21940.0225</v>
      </c>
      <c r="I280" s="379" t="n"/>
      <c r="J280" s="380" t="n">
        <v>86514.16499999999</v>
      </c>
      <c r="K280" s="381" t="inlineStr">
        <is>
          <t>TM</t>
        </is>
      </c>
    </row>
    <row r="281" ht="15" customHeight="1" s="235">
      <c r="B281" s="409" t="n">
        <v>200</v>
      </c>
      <c r="C281" s="375" t="inlineStr">
        <is>
          <t>0368</t>
        </is>
      </c>
      <c r="D281" s="375" t="inlineStr">
        <is>
          <t>71041211283</t>
        </is>
      </c>
      <c r="E281" s="382" t="inlineStr">
        <is>
          <t>ONIS  GORGUET  NUÑEZ</t>
        </is>
      </c>
      <c r="F281" s="380" t="n">
        <v>44195.22</v>
      </c>
      <c r="G281" s="379" t="n">
        <v>3669.522</v>
      </c>
      <c r="H281" s="406" t="n">
        <v>4926.044</v>
      </c>
      <c r="I281" s="379" t="n"/>
      <c r="J281" s="380" t="n">
        <v>35599.654</v>
      </c>
      <c r="K281" s="381" t="inlineStr">
        <is>
          <t>TM</t>
        </is>
      </c>
    </row>
    <row r="282" ht="15" customHeight="1" s="235">
      <c r="B282" s="383" t="n"/>
      <c r="C282" s="384" t="n"/>
      <c r="D282" s="384" t="n"/>
      <c r="E282" s="385" t="inlineStr">
        <is>
          <t>Sub Total</t>
        </is>
      </c>
      <c r="F282" s="413">
        <f>SUM(F271:F281)</f>
        <v/>
      </c>
      <c r="G282" s="413">
        <f>SUM(G271:G281)</f>
        <v/>
      </c>
      <c r="H282" s="413">
        <f>SUM(H271:H281)</f>
        <v/>
      </c>
      <c r="I282" s="413" t="n"/>
      <c r="J282" s="413">
        <f>SUM(J271:J281)</f>
        <v/>
      </c>
      <c r="K282" s="414" t="n"/>
    </row>
    <row r="283" ht="15" customHeight="1" s="235">
      <c r="B283" s="415" t="n"/>
      <c r="C283" s="384" t="n"/>
      <c r="D283" s="384" t="n"/>
      <c r="E283" s="385" t="n"/>
      <c r="F283" s="416" t="n"/>
      <c r="G283" s="416" t="n"/>
      <c r="H283" s="416" t="n"/>
      <c r="I283" s="389" t="n"/>
      <c r="J283" s="416" t="n"/>
      <c r="K283" s="390" t="n"/>
    </row>
    <row r="284" ht="36.75" customHeight="1" s="235">
      <c r="B284" s="365" t="inlineStr">
        <is>
          <t>No</t>
        </is>
      </c>
      <c r="C284" s="433" t="inlineStr">
        <is>
          <t>Unidad Organizativa</t>
        </is>
      </c>
      <c r="D284" s="434" t="n"/>
      <c r="E284" s="435" t="n"/>
      <c r="F284" s="369" t="inlineStr">
        <is>
          <t>Devengado Utilidades III trimestre</t>
        </is>
      </c>
      <c r="G284" s="370" t="inlineStr">
        <is>
          <t>Seguridad Social Diferencia</t>
        </is>
      </c>
      <c r="H284" s="371" t="inlineStr">
        <is>
          <t>Impuestos sobre ingresos Diferencia</t>
        </is>
      </c>
      <c r="I284" s="372" t="inlineStr">
        <is>
          <t>Descuentos Resp Mat.</t>
        </is>
      </c>
      <c r="J284" s="373" t="inlineStr">
        <is>
          <t>Neto a Cobrar</t>
        </is>
      </c>
      <c r="K284" s="373" t="inlineStr">
        <is>
          <t>Firma</t>
        </is>
      </c>
    </row>
    <row r="285" ht="15.75" customHeight="1" s="235">
      <c r="B285" s="407" t="inlineStr">
        <is>
          <t>SUB DIRECCIÓN CONTABLE FINANCIERA</t>
        </is>
      </c>
      <c r="C285" s="244" t="n"/>
      <c r="D285" s="244" t="n"/>
      <c r="E285" s="244" t="n"/>
      <c r="F285" s="244" t="n"/>
      <c r="G285" s="244" t="n"/>
      <c r="H285" s="244" t="n"/>
      <c r="I285" s="244" t="n"/>
      <c r="J285" s="244" t="n"/>
      <c r="K285" s="242" t="n"/>
    </row>
    <row r="286" ht="15" customHeight="1" s="235">
      <c r="B286" s="408" t="n">
        <v>201</v>
      </c>
      <c r="C286" s="375" t="inlineStr">
        <is>
          <t>0105</t>
        </is>
      </c>
      <c r="D286" s="375" t="inlineStr">
        <is>
          <t>64061801112</t>
        </is>
      </c>
      <c r="E286" s="382" t="inlineStr">
        <is>
          <t>DANIA  BERETERVIDE   DOPICO</t>
        </is>
      </c>
      <c r="F286" s="380" t="n">
        <v>93002.74000000001</v>
      </c>
      <c r="G286" s="379" t="n">
        <v>8725.3055</v>
      </c>
      <c r="H286" s="406" t="n">
        <v>15380.4551</v>
      </c>
      <c r="I286" s="379" t="n"/>
      <c r="J286" s="380" t="n">
        <v>68896.9794</v>
      </c>
      <c r="K286" s="381" t="inlineStr">
        <is>
          <t>TM</t>
        </is>
      </c>
    </row>
    <row r="287" ht="15" customHeight="1" s="235">
      <c r="B287" s="408" t="n">
        <v>202</v>
      </c>
      <c r="C287" s="375" t="inlineStr">
        <is>
          <t>0258</t>
        </is>
      </c>
      <c r="D287" s="375" t="inlineStr">
        <is>
          <t>82080307612</t>
        </is>
      </c>
      <c r="E287" s="382" t="inlineStr">
        <is>
          <t>SUILEN  REYES   SUÁREZ</t>
        </is>
      </c>
      <c r="F287" s="380" t="n">
        <v>174550.64</v>
      </c>
      <c r="G287" s="379" t="n">
        <v>17127.2835</v>
      </c>
      <c r="H287" s="406" t="n">
        <v>32530.4743</v>
      </c>
      <c r="I287" s="379" t="n"/>
      <c r="J287" s="380" t="n">
        <v>124892.8822</v>
      </c>
      <c r="K287" s="381" t="inlineStr">
        <is>
          <t>TM</t>
        </is>
      </c>
    </row>
    <row r="288" ht="15" customHeight="1" s="235">
      <c r="B288" s="408" t="n">
        <v>203</v>
      </c>
      <c r="C288" s="375" t="inlineStr">
        <is>
          <t>03105</t>
        </is>
      </c>
      <c r="D288" s="375" t="inlineStr">
        <is>
          <t>83102119051</t>
        </is>
      </c>
      <c r="E288" s="382" t="inlineStr">
        <is>
          <t>ISIS IVETTE  ESCALONA  LEYVA</t>
        </is>
      </c>
      <c r="F288" s="380" t="n">
        <v>159209.91</v>
      </c>
      <c r="G288" s="379" t="n">
        <v>15554.3855</v>
      </c>
      <c r="H288" s="406" t="n">
        <v>29330.3233</v>
      </c>
      <c r="I288" s="379" t="n"/>
      <c r="J288" s="380" t="n">
        <v>114325.2012</v>
      </c>
      <c r="K288" s="381" t="inlineStr">
        <is>
          <t>TM</t>
        </is>
      </c>
    </row>
    <row r="289" ht="15" customHeight="1" s="235">
      <c r="B289" s="408" t="n">
        <v>204</v>
      </c>
      <c r="C289" s="375" t="inlineStr">
        <is>
          <t>03161</t>
        </is>
      </c>
      <c r="D289" s="375" t="inlineStr">
        <is>
          <t>87092406817</t>
        </is>
      </c>
      <c r="E289" s="382" t="inlineStr">
        <is>
          <t>LISANDRA  HERNANDEZ  CREACH</t>
        </is>
      </c>
      <c r="F289" s="380" t="n">
        <v>138590.58</v>
      </c>
      <c r="G289" s="379" t="n">
        <v>13443.9215</v>
      </c>
      <c r="H289" s="406" t="n">
        <v>25041.4519</v>
      </c>
      <c r="I289" s="379" t="n"/>
      <c r="J289" s="380" t="n">
        <v>100105.2066</v>
      </c>
      <c r="K289" s="381" t="inlineStr">
        <is>
          <t>TM</t>
        </is>
      </c>
    </row>
    <row r="290" ht="15" customHeight="1" s="235">
      <c r="B290" s="408" t="n">
        <v>205</v>
      </c>
      <c r="C290" s="375" t="inlineStr">
        <is>
          <t>03166</t>
        </is>
      </c>
      <c r="D290" s="375" t="inlineStr">
        <is>
          <t>84040104860</t>
        </is>
      </c>
      <c r="E290" s="382" t="inlineStr">
        <is>
          <t>JOSE FERMIN  CORTIÑA  PIÑERA</t>
        </is>
      </c>
      <c r="F290" s="380" t="n">
        <v>127041.37</v>
      </c>
      <c r="G290" s="379" t="n">
        <v>12289.0005</v>
      </c>
      <c r="H290" s="406" t="n">
        <v>22731.6099</v>
      </c>
      <c r="I290" s="379" t="n"/>
      <c r="J290" s="380" t="n">
        <v>92020.7596</v>
      </c>
      <c r="K290" s="381" t="inlineStr">
        <is>
          <t>TM</t>
        </is>
      </c>
    </row>
    <row r="291" ht="15" customHeight="1" s="235">
      <c r="B291" s="408" t="n">
        <v>206</v>
      </c>
      <c r="C291" s="375" t="inlineStr">
        <is>
          <t>03185</t>
        </is>
      </c>
      <c r="D291" s="375" t="inlineStr">
        <is>
          <t>96100900215</t>
        </is>
      </c>
      <c r="E291" s="382" t="inlineStr">
        <is>
          <t>LORENA LAURA MATOS SUAREZ</t>
        </is>
      </c>
      <c r="F291" s="380" t="n">
        <v>86112.23</v>
      </c>
      <c r="G291" s="379" t="n">
        <v>8196.086499999999</v>
      </c>
      <c r="H291" s="406" t="n">
        <v>14545.7819</v>
      </c>
      <c r="I291" s="379" t="n"/>
      <c r="J291" s="380" t="n">
        <v>63370.3616</v>
      </c>
      <c r="K291" s="381" t="inlineStr">
        <is>
          <t>TM</t>
        </is>
      </c>
    </row>
    <row r="292" ht="15" customHeight="1" s="235">
      <c r="B292" s="408" t="n">
        <v>207</v>
      </c>
      <c r="C292" s="426" t="inlineStr">
        <is>
          <t>03195</t>
        </is>
      </c>
      <c r="D292" s="426" t="inlineStr">
        <is>
          <t>89041444137</t>
        </is>
      </c>
      <c r="E292" s="427" t="inlineStr">
        <is>
          <t>LICET REINA DEL TORO</t>
        </is>
      </c>
      <c r="F292" s="428" t="n">
        <v>37733.93</v>
      </c>
      <c r="G292" s="430" t="n">
        <v>3309.7255</v>
      </c>
      <c r="H292" s="456" t="n">
        <v>4705.1165</v>
      </c>
      <c r="I292" s="430" t="n"/>
      <c r="J292" s="428" t="n">
        <v>29719.088</v>
      </c>
      <c r="K292" s="381" t="inlineStr">
        <is>
          <t>TM</t>
        </is>
      </c>
    </row>
    <row r="293" ht="15" customHeight="1" s="235">
      <c r="B293" s="408" t="n">
        <v>208</v>
      </c>
      <c r="C293" s="375" t="inlineStr">
        <is>
          <t>03201</t>
        </is>
      </c>
      <c r="D293" s="375" t="inlineStr">
        <is>
          <t>56080409791</t>
        </is>
      </c>
      <c r="E293" s="382" t="inlineStr">
        <is>
          <t>MARIA DE LOS ANGELES JUNCO MONTSERRAT</t>
        </is>
      </c>
      <c r="F293" s="380" t="n">
        <v>7138.85</v>
      </c>
      <c r="G293" s="379" t="n">
        <v>356.9425</v>
      </c>
      <c r="H293" s="379" t="n">
        <v>148.8681</v>
      </c>
      <c r="I293" s="379" t="n"/>
      <c r="J293" s="380" t="n">
        <v>6633.0394</v>
      </c>
      <c r="K293" s="381" t="inlineStr">
        <is>
          <t>TM</t>
        </is>
      </c>
    </row>
    <row r="294" ht="15" customHeight="1" s="235">
      <c r="B294" s="383" t="n"/>
      <c r="C294" s="384" t="n"/>
      <c r="D294" s="384" t="n"/>
      <c r="E294" s="385" t="inlineStr">
        <is>
          <t>Sub Total</t>
        </is>
      </c>
      <c r="F294" s="424">
        <f>SUM(F286:F293)</f>
        <v/>
      </c>
      <c r="G294" s="424">
        <f>SUM(G286:G293)</f>
        <v/>
      </c>
      <c r="H294" s="424">
        <f>SUM(H286:H293)</f>
        <v/>
      </c>
      <c r="I294" s="424" t="n"/>
      <c r="J294" s="424">
        <f>SUM(J286:J293)</f>
        <v/>
      </c>
      <c r="K294" s="432" t="n"/>
    </row>
    <row r="295" ht="15" customHeight="1" s="235">
      <c r="B295" s="415" t="n"/>
      <c r="C295" s="384" t="n"/>
      <c r="D295" s="384" t="n"/>
      <c r="E295" s="385" t="n"/>
      <c r="F295" s="416" t="n"/>
      <c r="G295" s="416" t="n"/>
      <c r="H295" s="416" t="n"/>
      <c r="I295" s="389" t="n"/>
      <c r="J295" s="416" t="n"/>
      <c r="K295" s="390" t="n"/>
    </row>
    <row r="296" ht="36.75" customHeight="1" s="235">
      <c r="B296" s="365" t="inlineStr">
        <is>
          <t>No</t>
        </is>
      </c>
      <c r="C296" s="433" t="inlineStr">
        <is>
          <t>Unidad Organizativa</t>
        </is>
      </c>
      <c r="D296" s="434" t="n"/>
      <c r="E296" s="435" t="n"/>
      <c r="F296" s="369" t="inlineStr">
        <is>
          <t>Devengado Utilidades III trimestre</t>
        </is>
      </c>
      <c r="G296" s="370" t="inlineStr">
        <is>
          <t>Seguridad Social Diferencia</t>
        </is>
      </c>
      <c r="H296" s="371" t="inlineStr">
        <is>
          <t>Impuestos sobre ingresos Diferencia</t>
        </is>
      </c>
      <c r="I296" s="372" t="inlineStr">
        <is>
          <t>Descuentos Resp Mat.</t>
        </is>
      </c>
      <c r="J296" s="373" t="inlineStr">
        <is>
          <t>Neto a Cobrar</t>
        </is>
      </c>
      <c r="K296" s="373" t="inlineStr">
        <is>
          <t>Firma</t>
        </is>
      </c>
    </row>
    <row r="297" ht="15.75" customHeight="1" s="235">
      <c r="B297" s="407" t="inlineStr">
        <is>
          <t>SUB DIRECCIÓN DE ADMINISTRACIÓN</t>
        </is>
      </c>
      <c r="C297" s="244" t="n"/>
      <c r="D297" s="244" t="n"/>
      <c r="E297" s="244" t="n"/>
      <c r="F297" s="244" t="n"/>
      <c r="G297" s="244" t="n"/>
      <c r="H297" s="244" t="n"/>
      <c r="I297" s="244" t="n"/>
      <c r="J297" s="244" t="n"/>
      <c r="K297" s="242" t="n"/>
    </row>
    <row r="298" ht="15" customHeight="1" s="235">
      <c r="B298" s="408" t="n">
        <v>209</v>
      </c>
      <c r="C298" s="375" t="inlineStr">
        <is>
          <t>0032</t>
        </is>
      </c>
      <c r="D298" s="375" t="inlineStr">
        <is>
          <t>64030112417</t>
        </is>
      </c>
      <c r="E298" s="382" t="inlineStr">
        <is>
          <t>TERESA DE LA CARIDAD  GARCÍA   BOLAÑOS</t>
        </is>
      </c>
      <c r="F298" s="380" t="n">
        <v>82350.99000000001</v>
      </c>
      <c r="G298" s="379" t="n">
        <v>7684.076</v>
      </c>
      <c r="H298" s="406" t="n">
        <v>13331.5198</v>
      </c>
      <c r="I298" s="379" t="n"/>
      <c r="J298" s="380" t="n">
        <v>61335.3942</v>
      </c>
      <c r="K298" s="381" t="inlineStr">
        <is>
          <t>TM</t>
        </is>
      </c>
    </row>
    <row r="299" ht="15" customHeight="1" s="235">
      <c r="B299" s="409" t="n">
        <v>210</v>
      </c>
      <c r="C299" s="375" t="inlineStr">
        <is>
          <t>03133</t>
        </is>
      </c>
      <c r="D299" s="375" t="inlineStr">
        <is>
          <t>65051504181</t>
        </is>
      </c>
      <c r="E299" s="382" t="inlineStr">
        <is>
          <t>JOSE LUIS  CATURLA  TERRY</t>
        </is>
      </c>
      <c r="F299" s="380" t="n">
        <v>94402.28</v>
      </c>
      <c r="G299" s="379" t="n">
        <v>8918.3235</v>
      </c>
      <c r="H299" s="406" t="n">
        <v>15840.7807</v>
      </c>
      <c r="I299" s="379" t="n"/>
      <c r="J299" s="380" t="n">
        <v>69643.1758</v>
      </c>
      <c r="K299" s="381" t="inlineStr">
        <is>
          <t>TM</t>
        </is>
      </c>
    </row>
    <row r="300" ht="15" customHeight="1" s="235">
      <c r="B300" s="408" t="n">
        <v>211</v>
      </c>
      <c r="C300" s="375" t="inlineStr">
        <is>
          <t>03140</t>
        </is>
      </c>
      <c r="D300" s="375" t="inlineStr">
        <is>
          <t>69062916800</t>
        </is>
      </c>
      <c r="E300" s="382" t="inlineStr">
        <is>
          <t>LEONARDO  PEREZ  RAMIREZ</t>
        </is>
      </c>
      <c r="F300" s="380" t="n">
        <v>138590.58</v>
      </c>
      <c r="G300" s="379" t="n">
        <v>13443.9215</v>
      </c>
      <c r="H300" s="406" t="n">
        <v>25041.4519</v>
      </c>
      <c r="I300" s="379" t="n"/>
      <c r="J300" s="380" t="n">
        <v>100105.2066</v>
      </c>
      <c r="K300" s="381" t="inlineStr">
        <is>
          <t>TM</t>
        </is>
      </c>
    </row>
    <row r="301" ht="15" customHeight="1" s="235">
      <c r="B301" s="409" t="n">
        <v>212</v>
      </c>
      <c r="C301" s="375" t="inlineStr">
        <is>
          <t>03171</t>
        </is>
      </c>
      <c r="D301" s="375" t="inlineStr">
        <is>
          <t>70092002476</t>
        </is>
      </c>
      <c r="E301" s="382" t="inlineStr">
        <is>
          <t>ADA DANIA  GONZALEZ  GONZALEZ</t>
        </is>
      </c>
      <c r="F301" s="380" t="n">
        <v>138590.58</v>
      </c>
      <c r="G301" s="379" t="n">
        <v>13443.9215</v>
      </c>
      <c r="H301" s="406" t="n">
        <v>25041.4519</v>
      </c>
      <c r="I301" s="379" t="n"/>
      <c r="J301" s="380" t="n">
        <v>100105.2066</v>
      </c>
      <c r="K301" s="381" t="inlineStr">
        <is>
          <t>TM</t>
        </is>
      </c>
    </row>
    <row r="302" ht="15" customHeight="1" s="235">
      <c r="B302" s="408" t="n">
        <v>213</v>
      </c>
      <c r="C302" s="375" t="inlineStr">
        <is>
          <t>03200</t>
        </is>
      </c>
      <c r="D302" s="375" t="inlineStr">
        <is>
          <t>65123004085</t>
        </is>
      </c>
      <c r="E302" s="382" t="inlineStr">
        <is>
          <t>LAZARO CABRERA CRUZ</t>
        </is>
      </c>
      <c r="F302" s="380" t="n">
        <v>26467.35</v>
      </c>
      <c r="G302" s="379" t="n">
        <v>2097.5745</v>
      </c>
      <c r="H302" s="406" t="n">
        <v>2161.1243</v>
      </c>
      <c r="I302" s="379" t="n"/>
      <c r="J302" s="380" t="n">
        <v>22208.6512</v>
      </c>
      <c r="K302" s="381" t="inlineStr">
        <is>
          <t>TM</t>
        </is>
      </c>
    </row>
    <row r="303" ht="15" customHeight="1" s="235">
      <c r="B303" s="408" t="n">
        <v>215</v>
      </c>
      <c r="C303" s="375" t="inlineStr">
        <is>
          <t>0375</t>
        </is>
      </c>
      <c r="D303" s="375" t="inlineStr">
        <is>
          <t>98111206907</t>
        </is>
      </c>
      <c r="E303" s="382" t="inlineStr">
        <is>
          <t>ERNESTO  GUERRA  MATA</t>
        </is>
      </c>
      <c r="F303" s="380" t="n">
        <v>94942.33</v>
      </c>
      <c r="G303" s="379" t="n">
        <v>8972.3285</v>
      </c>
      <c r="H303" s="406" t="n">
        <v>15948.7907</v>
      </c>
      <c r="I303" s="379" t="n"/>
      <c r="J303" s="380" t="n">
        <v>70021.2108</v>
      </c>
      <c r="K303" s="381" t="inlineStr">
        <is>
          <t>TM</t>
        </is>
      </c>
    </row>
    <row r="304" ht="15" customHeight="1" s="235">
      <c r="B304" s="409" t="n">
        <v>216</v>
      </c>
      <c r="C304" s="375" t="inlineStr">
        <is>
          <t>0395</t>
        </is>
      </c>
      <c r="D304" s="375" t="inlineStr">
        <is>
          <t>63122918283</t>
        </is>
      </c>
      <c r="E304" s="382" t="inlineStr">
        <is>
          <t>CARLOS   DIAZ  ORDAZ</t>
        </is>
      </c>
      <c r="F304" s="380" t="n">
        <v>94022.61</v>
      </c>
      <c r="G304" s="379" t="n">
        <v>8880.3565</v>
      </c>
      <c r="H304" s="406" t="n">
        <v>15764.8467</v>
      </c>
      <c r="I304" s="379" t="n"/>
      <c r="J304" s="380" t="n">
        <v>69377.4068</v>
      </c>
      <c r="K304" s="381" t="inlineStr">
        <is>
          <t>TM</t>
        </is>
      </c>
    </row>
    <row r="305" ht="15" customHeight="1" s="235">
      <c r="B305" s="383" t="n"/>
      <c r="C305" s="384" t="n"/>
      <c r="D305" s="384" t="n"/>
      <c r="E305" s="385" t="inlineStr">
        <is>
          <t>Sub Total</t>
        </is>
      </c>
      <c r="F305" s="413">
        <f>SUM(F298:F304)</f>
        <v/>
      </c>
      <c r="G305" s="413">
        <f>SUM(G298:G304)</f>
        <v/>
      </c>
      <c r="H305" s="413">
        <f>SUM(H298:H304)</f>
        <v/>
      </c>
      <c r="I305" s="413" t="n">
        <v>0</v>
      </c>
      <c r="J305" s="413">
        <f>SUM(J298:J304)</f>
        <v/>
      </c>
      <c r="K305" s="414" t="n"/>
    </row>
    <row r="306" ht="15" customHeight="1" s="235">
      <c r="B306" s="415" t="n"/>
      <c r="C306" s="384" t="n"/>
      <c r="D306" s="384" t="n"/>
      <c r="E306" s="385" t="n"/>
      <c r="F306" s="416" t="n"/>
      <c r="G306" s="416" t="n"/>
      <c r="H306" s="416" t="n"/>
      <c r="I306" s="389" t="n"/>
      <c r="J306" s="416" t="n"/>
      <c r="K306" s="390" t="n"/>
    </row>
    <row r="307" ht="36.75" customHeight="1" s="235">
      <c r="B307" s="365" t="inlineStr">
        <is>
          <t>No</t>
        </is>
      </c>
      <c r="C307" s="433" t="inlineStr">
        <is>
          <t>Unidad Organizativa</t>
        </is>
      </c>
      <c r="D307" s="434" t="n"/>
      <c r="E307" s="435" t="n"/>
      <c r="F307" s="369" t="inlineStr">
        <is>
          <t>Devengado Utilidades III trimestre</t>
        </is>
      </c>
      <c r="G307" s="370" t="inlineStr">
        <is>
          <t>Seguridad Social Diferencia</t>
        </is>
      </c>
      <c r="H307" s="371" t="inlineStr">
        <is>
          <t>Impuestos sobre ingresos Diferencia</t>
        </is>
      </c>
      <c r="I307" s="372" t="inlineStr">
        <is>
          <t>Descuentos Resp Mat.</t>
        </is>
      </c>
      <c r="J307" s="373" t="inlineStr">
        <is>
          <t>Neto a Cobrar</t>
        </is>
      </c>
      <c r="K307" s="373" t="inlineStr">
        <is>
          <t>Firma</t>
        </is>
      </c>
    </row>
    <row r="308" ht="15.75" customHeight="1" s="235">
      <c r="B308" s="407" t="inlineStr">
        <is>
          <t>SUB DIRECCIÓN DE DESARROLLO</t>
        </is>
      </c>
      <c r="C308" s="244" t="n"/>
      <c r="D308" s="244" t="n"/>
      <c r="E308" s="244" t="n"/>
      <c r="F308" s="244" t="n"/>
      <c r="G308" s="244" t="n"/>
      <c r="H308" s="244" t="n"/>
      <c r="I308" s="244" t="n"/>
      <c r="J308" s="244" t="n"/>
      <c r="K308" s="242" t="n"/>
    </row>
    <row r="309" ht="15" customHeight="1" s="235">
      <c r="B309" s="408" t="n">
        <v>217</v>
      </c>
      <c r="C309" s="375" t="inlineStr">
        <is>
          <t>0117</t>
        </is>
      </c>
      <c r="D309" s="375" t="inlineStr">
        <is>
          <t>65073102769</t>
        </is>
      </c>
      <c r="E309" s="382" t="inlineStr">
        <is>
          <t>RAÚL  PAVÓN   FUENTES</t>
        </is>
      </c>
      <c r="F309" s="380" t="n">
        <v>158676.25</v>
      </c>
      <c r="G309" s="379" t="n">
        <v>15501.0195</v>
      </c>
      <c r="H309" s="406" t="n">
        <v>29223.5913</v>
      </c>
      <c r="I309" s="379" t="n"/>
      <c r="J309" s="380" t="n">
        <v>113951.6392</v>
      </c>
      <c r="K309" s="381" t="inlineStr">
        <is>
          <t>TM</t>
        </is>
      </c>
    </row>
    <row r="310" ht="15" customHeight="1" s="235">
      <c r="B310" s="408" t="n">
        <v>218</v>
      </c>
      <c r="C310" s="375" t="inlineStr">
        <is>
          <t>03141</t>
        </is>
      </c>
      <c r="D310" s="375" t="inlineStr">
        <is>
          <t>91071224652</t>
        </is>
      </c>
      <c r="E310" s="382" t="inlineStr">
        <is>
          <t>DANAY  GUZMÁN  BORGES</t>
        </is>
      </c>
      <c r="F310" s="380" t="n">
        <v>118619.56</v>
      </c>
      <c r="G310" s="379" t="n">
        <v>11398.2885</v>
      </c>
      <c r="H310" s="406" t="n">
        <v>20882.2425</v>
      </c>
      <c r="I310" s="379" t="n"/>
      <c r="J310" s="380" t="n">
        <v>86339.02899999999</v>
      </c>
      <c r="K310" s="381" t="inlineStr">
        <is>
          <t>TM</t>
        </is>
      </c>
    </row>
    <row r="311" ht="15" customHeight="1" s="235">
      <c r="B311" s="408" t="n">
        <v>219</v>
      </c>
      <c r="C311" s="375" t="inlineStr">
        <is>
          <t>03169</t>
        </is>
      </c>
      <c r="D311" s="375" t="inlineStr">
        <is>
          <t>87030909778</t>
        </is>
      </c>
      <c r="E311" s="457" t="inlineStr">
        <is>
          <t>YAILIN  URRUTIA  POMIER</t>
        </is>
      </c>
      <c r="F311" s="380" t="n">
        <v>118504.98</v>
      </c>
      <c r="G311" s="379" t="n">
        <v>11386.8305</v>
      </c>
      <c r="H311" s="406" t="n">
        <v>20859.3265</v>
      </c>
      <c r="I311" s="379" t="n"/>
      <c r="J311" s="380" t="n">
        <v>86258.823</v>
      </c>
      <c r="K311" s="381" t="inlineStr">
        <is>
          <t>TM</t>
        </is>
      </c>
    </row>
    <row r="312" ht="15" customHeight="1" s="235">
      <c r="B312" s="408" t="n">
        <v>220</v>
      </c>
      <c r="C312" s="375" t="inlineStr">
        <is>
          <t>0333</t>
        </is>
      </c>
      <c r="D312" s="375" t="inlineStr">
        <is>
          <t>90050622896</t>
        </is>
      </c>
      <c r="E312" s="382" t="inlineStr">
        <is>
          <t>MARTHA BRENDA  DÍAZ  DELGADO</t>
        </is>
      </c>
      <c r="F312" s="380" t="n">
        <v>175057.48</v>
      </c>
      <c r="G312" s="379" t="n">
        <v>17176.555</v>
      </c>
      <c r="H312" s="406" t="n">
        <v>32627.0398</v>
      </c>
      <c r="I312" s="379" t="n"/>
      <c r="J312" s="380" t="n">
        <v>125253.8852</v>
      </c>
      <c r="K312" s="381" t="inlineStr">
        <is>
          <t>TM</t>
        </is>
      </c>
    </row>
    <row r="313" ht="15" customHeight="1" s="235">
      <c r="B313" s="383" t="n"/>
      <c r="C313" s="384" t="n"/>
      <c r="D313" s="384" t="n"/>
      <c r="E313" s="385" t="inlineStr">
        <is>
          <t>Sub Total</t>
        </is>
      </c>
      <c r="F313" s="413">
        <f>SUM(F309:F312)</f>
        <v/>
      </c>
      <c r="G313" s="413">
        <f>SUM(G309:G312)</f>
        <v/>
      </c>
      <c r="H313" s="413">
        <f>SUM(H309:H312)</f>
        <v/>
      </c>
      <c r="I313" s="413" t="n">
        <v>0</v>
      </c>
      <c r="J313" s="413">
        <f>SUM(J309:J312)</f>
        <v/>
      </c>
      <c r="K313" s="414" t="n"/>
    </row>
    <row r="314" ht="15" customHeight="1" s="235">
      <c r="B314" s="415" t="n"/>
      <c r="C314" s="384" t="n"/>
      <c r="D314" s="384" t="n"/>
      <c r="E314" s="385" t="n"/>
      <c r="F314" s="416" t="n"/>
      <c r="G314" s="416" t="n"/>
      <c r="H314" s="416" t="n"/>
      <c r="I314" s="389" t="n"/>
      <c r="J314" s="416" t="n"/>
      <c r="K314" s="390" t="n"/>
    </row>
    <row r="315" ht="36.75" customHeight="1" s="235">
      <c r="B315" s="365" t="inlineStr">
        <is>
          <t>No</t>
        </is>
      </c>
      <c r="C315" s="433" t="inlineStr">
        <is>
          <t>Unidad Organizativa</t>
        </is>
      </c>
      <c r="D315" s="434" t="n"/>
      <c r="E315" s="435" t="n"/>
      <c r="F315" s="369" t="inlineStr">
        <is>
          <t>Devengado Utilidades III trimestre</t>
        </is>
      </c>
      <c r="G315" s="370" t="inlineStr">
        <is>
          <t>Seguridad Social Diferencia</t>
        </is>
      </c>
      <c r="H315" s="371" t="inlineStr">
        <is>
          <t>Impuestos sobre ingresos Diferencia</t>
        </is>
      </c>
      <c r="I315" s="372" t="inlineStr">
        <is>
          <t>Descuentos Resp Mat.</t>
        </is>
      </c>
      <c r="J315" s="373" t="inlineStr">
        <is>
          <t>Neto a Cobrar</t>
        </is>
      </c>
      <c r="K315" s="373" t="inlineStr">
        <is>
          <t>Firma</t>
        </is>
      </c>
    </row>
    <row r="316" ht="15.75" customHeight="1" s="235">
      <c r="B316" s="407" t="inlineStr">
        <is>
          <t>SUB DIRECCIÓN DE INFORMÁTICA</t>
        </is>
      </c>
      <c r="C316" s="244" t="n"/>
      <c r="D316" s="244" t="n"/>
      <c r="E316" s="244" t="n"/>
      <c r="F316" s="244" t="n"/>
      <c r="G316" s="244" t="n"/>
      <c r="H316" s="244" t="n"/>
      <c r="I316" s="244" t="n"/>
      <c r="J316" s="244" t="n"/>
      <c r="K316" s="242" t="n"/>
    </row>
    <row r="317" ht="15" customHeight="1" s="235">
      <c r="B317" s="408" t="n">
        <v>221</v>
      </c>
      <c r="C317" s="375" t="inlineStr">
        <is>
          <t>0262</t>
        </is>
      </c>
      <c r="D317" s="375" t="inlineStr">
        <is>
          <t>66042814748</t>
        </is>
      </c>
      <c r="E317" s="382" t="inlineStr">
        <is>
          <t>FRANCISCO JAVIER  CASTELLÓN   BARTROLI</t>
        </is>
      </c>
      <c r="F317" s="380" t="n">
        <v>174744.7</v>
      </c>
      <c r="G317" s="379" t="n">
        <v>17255.563</v>
      </c>
      <c r="H317" s="406" t="n">
        <v>32917.219</v>
      </c>
      <c r="I317" s="379" t="n"/>
      <c r="J317" s="380" t="n">
        <v>124571.918</v>
      </c>
      <c r="K317" s="381" t="inlineStr">
        <is>
          <t>TM</t>
        </is>
      </c>
    </row>
    <row r="318" ht="15" customHeight="1" s="235">
      <c r="B318" s="408" t="n">
        <v>222</v>
      </c>
      <c r="C318" s="375" t="inlineStr">
        <is>
          <t>03153</t>
        </is>
      </c>
      <c r="D318" s="375" t="inlineStr">
        <is>
          <t>90050928909</t>
        </is>
      </c>
      <c r="E318" s="382" t="inlineStr">
        <is>
          <t>EDUARDO   FORTE  MARQUEZ</t>
        </is>
      </c>
      <c r="F318" s="380" t="n">
        <v>138590.58</v>
      </c>
      <c r="G318" s="379" t="n">
        <v>13443.9215</v>
      </c>
      <c r="H318" s="406" t="n">
        <v>25041.4519</v>
      </c>
      <c r="I318" s="379" t="n"/>
      <c r="J318" s="380" t="n">
        <v>100105.2066</v>
      </c>
      <c r="K318" s="381" t="inlineStr">
        <is>
          <t>TM</t>
        </is>
      </c>
    </row>
    <row r="319" ht="15" customHeight="1" s="235">
      <c r="B319" s="408" t="n">
        <v>223</v>
      </c>
      <c r="C319" s="375" t="inlineStr">
        <is>
          <t>03160</t>
        </is>
      </c>
      <c r="D319" s="375" t="inlineStr">
        <is>
          <t>84072523147</t>
        </is>
      </c>
      <c r="E319" s="382" t="inlineStr">
        <is>
          <t>RANNIEL  RIVERO  SEVILA</t>
        </is>
      </c>
      <c r="F319" s="380" t="n">
        <v>138590.58</v>
      </c>
      <c r="G319" s="379" t="n">
        <v>13443.9215</v>
      </c>
      <c r="H319" s="406" t="n">
        <v>25041.4519</v>
      </c>
      <c r="I319" s="379" t="n"/>
      <c r="J319" s="380" t="n">
        <v>100105.2066</v>
      </c>
      <c r="K319" s="381" t="inlineStr">
        <is>
          <t>TM</t>
        </is>
      </c>
    </row>
    <row r="320" ht="15" customHeight="1" s="235">
      <c r="B320" s="408" t="n">
        <v>224</v>
      </c>
      <c r="C320" s="375" t="inlineStr">
        <is>
          <t>0331</t>
        </is>
      </c>
      <c r="D320" s="375" t="inlineStr">
        <is>
          <t>96093008988</t>
        </is>
      </c>
      <c r="E320" s="382" t="inlineStr">
        <is>
          <t>ALEJANDRO   RAMÍREZ  COMESAÑAS</t>
        </is>
      </c>
      <c r="F320" s="380" t="n">
        <v>138590.58</v>
      </c>
      <c r="G320" s="379" t="n">
        <v>13545.629</v>
      </c>
      <c r="H320" s="406" t="n">
        <v>25387.2574</v>
      </c>
      <c r="I320" s="379" t="n"/>
      <c r="J320" s="380" t="n">
        <v>99657.6936</v>
      </c>
      <c r="K320" s="381" t="inlineStr">
        <is>
          <t>TM</t>
        </is>
      </c>
    </row>
    <row r="321" ht="15" customHeight="1" s="235">
      <c r="B321" s="383" t="n"/>
      <c r="C321" s="384" t="n"/>
      <c r="D321" s="384" t="n"/>
      <c r="E321" s="385" t="inlineStr">
        <is>
          <t>Sub Total</t>
        </is>
      </c>
      <c r="F321" s="413">
        <f>SUM(F317:F320)</f>
        <v/>
      </c>
      <c r="G321" s="413">
        <f>SUM(G317:G320)</f>
        <v/>
      </c>
      <c r="H321" s="413">
        <f>SUM(H317:H320)</f>
        <v/>
      </c>
      <c r="I321" s="413" t="n"/>
      <c r="J321" s="413">
        <f>SUM(J317:J320)</f>
        <v/>
      </c>
      <c r="K321" s="414" t="n"/>
    </row>
    <row r="322" ht="15" customHeight="1" s="235">
      <c r="B322" s="415" t="n"/>
      <c r="C322" s="384" t="n"/>
      <c r="D322" s="384" t="n"/>
      <c r="E322" s="385" t="n"/>
      <c r="F322" s="416" t="n"/>
      <c r="G322" s="416" t="n"/>
      <c r="H322" s="416" t="n"/>
      <c r="I322" s="389" t="n"/>
      <c r="J322" s="416" t="n"/>
      <c r="K322" s="390" t="n"/>
    </row>
    <row r="323" ht="36.75" customHeight="1" s="235">
      <c r="B323" s="365" t="inlineStr">
        <is>
          <t>No</t>
        </is>
      </c>
      <c r="C323" s="433" t="inlineStr">
        <is>
          <t>Unidad Organizativa</t>
        </is>
      </c>
      <c r="D323" s="434" t="n"/>
      <c r="E323" s="435" t="n"/>
      <c r="F323" s="369" t="inlineStr">
        <is>
          <t>Devengado Utilidades III trimestre</t>
        </is>
      </c>
      <c r="G323" s="370" t="inlineStr">
        <is>
          <t>Seguridad Social Diferencia</t>
        </is>
      </c>
      <c r="H323" s="371" t="inlineStr">
        <is>
          <t>Impuestos sobre ingresos Diferencia</t>
        </is>
      </c>
      <c r="I323" s="372" t="inlineStr">
        <is>
          <t>Descuentos Resp Mat.</t>
        </is>
      </c>
      <c r="J323" s="373" t="inlineStr">
        <is>
          <t>Neto a Cobrar</t>
        </is>
      </c>
      <c r="K323" s="373" t="inlineStr">
        <is>
          <t>Firma</t>
        </is>
      </c>
    </row>
    <row r="324" ht="15.75" customHeight="1" s="235">
      <c r="B324" s="407" t="inlineStr">
        <is>
          <t>SUB DIRECCIÓN DE ASEGURAMIENTO</t>
        </is>
      </c>
      <c r="C324" s="244" t="n"/>
      <c r="D324" s="244" t="n"/>
      <c r="E324" s="244" t="n"/>
      <c r="F324" s="244" t="n"/>
      <c r="G324" s="244" t="n"/>
      <c r="H324" s="244" t="n"/>
      <c r="I324" s="244" t="n"/>
      <c r="J324" s="244" t="n"/>
      <c r="K324" s="242" t="n"/>
    </row>
    <row r="325" ht="15" customHeight="1" s="235">
      <c r="B325" s="408" t="n">
        <v>225</v>
      </c>
      <c r="C325" s="375" t="inlineStr">
        <is>
          <t>0041</t>
        </is>
      </c>
      <c r="D325" s="375" t="inlineStr">
        <is>
          <t>71071214350</t>
        </is>
      </c>
      <c r="E325" s="382" t="inlineStr">
        <is>
          <t>YAMILA  JO   MARRERO</t>
        </is>
      </c>
      <c r="F325" s="380" t="n">
        <v>109995.31</v>
      </c>
      <c r="G325" s="379" t="n">
        <v>10516.4515</v>
      </c>
      <c r="H325" s="406" t="n">
        <v>19091.3917</v>
      </c>
      <c r="I325" s="379" t="n"/>
      <c r="J325" s="380" t="n">
        <v>80387.46679999999</v>
      </c>
      <c r="K325" s="381" t="inlineStr">
        <is>
          <t>TM</t>
        </is>
      </c>
    </row>
    <row r="326" ht="15" customHeight="1" s="235">
      <c r="B326" s="408" t="n">
        <v>226</v>
      </c>
      <c r="C326" s="375" t="inlineStr">
        <is>
          <t>0046</t>
        </is>
      </c>
      <c r="D326" s="375" t="inlineStr">
        <is>
          <t>62021500702</t>
        </is>
      </c>
      <c r="E326" s="382" t="inlineStr">
        <is>
          <t>ROBERTO  PADILLA   COLAO</t>
        </is>
      </c>
      <c r="F326" s="380" t="n">
        <v>102912.01</v>
      </c>
      <c r="G326" s="379" t="n">
        <v>9833.870000000001</v>
      </c>
      <c r="H326" s="406" t="n">
        <v>17762.2766</v>
      </c>
      <c r="I326" s="379" t="n"/>
      <c r="J326" s="380" t="n">
        <v>75315.8634</v>
      </c>
      <c r="K326" s="381" t="inlineStr">
        <is>
          <t>TM</t>
        </is>
      </c>
    </row>
    <row r="327" ht="15" customHeight="1" s="235">
      <c r="B327" s="408" t="n">
        <v>227</v>
      </c>
      <c r="C327" s="375" t="inlineStr">
        <is>
          <t>0259</t>
        </is>
      </c>
      <c r="D327" s="375" t="inlineStr">
        <is>
          <t>74121822567</t>
        </is>
      </c>
      <c r="E327" s="382" t="inlineStr">
        <is>
          <t>HASLEMER  SOTOLONGO   CUZA</t>
        </is>
      </c>
      <c r="F327" s="380" t="n">
        <v>174027.13</v>
      </c>
      <c r="G327" s="379" t="n">
        <v>17074.9325</v>
      </c>
      <c r="H327" s="406" t="n">
        <v>32425.7723</v>
      </c>
      <c r="I327" s="379" t="n"/>
      <c r="J327" s="380" t="n">
        <v>124526.4252</v>
      </c>
      <c r="K327" s="381" t="inlineStr">
        <is>
          <t>TM</t>
        </is>
      </c>
    </row>
    <row r="328" ht="15" customHeight="1" s="235">
      <c r="B328" s="408" t="n">
        <v>228</v>
      </c>
      <c r="C328" s="375" t="inlineStr">
        <is>
          <t>0366</t>
        </is>
      </c>
      <c r="D328" s="375" t="inlineStr">
        <is>
          <t>69073008505</t>
        </is>
      </c>
      <c r="E328" s="382" t="inlineStr">
        <is>
          <t>REMBERTO  GONZÁLEZ  MORALES</t>
        </is>
      </c>
      <c r="F328" s="380" t="n">
        <v>138590.58</v>
      </c>
      <c r="G328" s="379" t="n">
        <v>13443.9215</v>
      </c>
      <c r="H328" s="406" t="n">
        <v>25041.4519</v>
      </c>
      <c r="I328" s="379" t="n"/>
      <c r="J328" s="380" t="n">
        <v>100105.2066</v>
      </c>
      <c r="K328" s="381" t="inlineStr">
        <is>
          <t>TM</t>
        </is>
      </c>
    </row>
    <row r="329" ht="15" customHeight="1" s="235">
      <c r="B329" s="383" t="n"/>
      <c r="C329" s="384" t="n"/>
      <c r="D329" s="384" t="n"/>
      <c r="E329" s="385" t="inlineStr">
        <is>
          <t>Sub Total</t>
        </is>
      </c>
      <c r="F329" s="413">
        <f>SUM(F325:F328)</f>
        <v/>
      </c>
      <c r="G329" s="413">
        <f>SUM(G325:G328)</f>
        <v/>
      </c>
      <c r="H329" s="413">
        <f>SUM(H325:H328)</f>
        <v/>
      </c>
      <c r="I329" s="413" t="n"/>
      <c r="J329" s="413">
        <f>SUM(J325:J328)</f>
        <v/>
      </c>
      <c r="K329" s="414" t="n"/>
    </row>
    <row r="330" ht="15" customHeight="1" s="235">
      <c r="B330" s="415" t="n"/>
      <c r="C330" s="384" t="n"/>
      <c r="D330" s="384" t="n"/>
      <c r="E330" s="385" t="n"/>
      <c r="F330" s="416" t="n"/>
      <c r="G330" s="416" t="n"/>
      <c r="H330" s="416" t="n"/>
      <c r="I330" s="389" t="n"/>
      <c r="J330" s="416" t="n"/>
      <c r="K330" s="390" t="n"/>
    </row>
    <row r="331" ht="36.75" customHeight="1" s="235">
      <c r="B331" s="365" t="inlineStr">
        <is>
          <t>No</t>
        </is>
      </c>
      <c r="C331" s="433" t="inlineStr">
        <is>
          <t>Unidad Organizativa</t>
        </is>
      </c>
      <c r="D331" s="434" t="n"/>
      <c r="E331" s="435" t="n"/>
      <c r="F331" s="369" t="inlineStr">
        <is>
          <t>Devengado Utilidades III trimestre</t>
        </is>
      </c>
      <c r="G331" s="370" t="inlineStr">
        <is>
          <t>Seguridad Social Diferencia</t>
        </is>
      </c>
      <c r="H331" s="371" t="inlineStr">
        <is>
          <t>Impuestos sobre ingresos Diferencia</t>
        </is>
      </c>
      <c r="I331" s="372" t="inlineStr">
        <is>
          <t>Descuentos Resp Mat.</t>
        </is>
      </c>
      <c r="J331" s="373" t="inlineStr">
        <is>
          <t>Neto a Cobrar</t>
        </is>
      </c>
      <c r="K331" s="373" t="inlineStr">
        <is>
          <t>Firma</t>
        </is>
      </c>
    </row>
    <row r="332" ht="15.75" customHeight="1" s="235">
      <c r="B332" s="407" t="inlineStr">
        <is>
          <t>GRUPO ALMACÉN SIBONEY</t>
        </is>
      </c>
      <c r="C332" s="244" t="n"/>
      <c r="D332" s="244" t="n"/>
      <c r="E332" s="244" t="n"/>
      <c r="F332" s="244" t="n"/>
      <c r="G332" s="244" t="n"/>
      <c r="H332" s="244" t="n"/>
      <c r="I332" s="244" t="n"/>
      <c r="J332" s="244" t="n"/>
      <c r="K332" s="242" t="n"/>
    </row>
    <row r="333" ht="15" customHeight="1" s="235">
      <c r="B333" s="408" t="n">
        <v>229</v>
      </c>
      <c r="C333" s="375" t="inlineStr">
        <is>
          <t>0077</t>
        </is>
      </c>
      <c r="D333" s="375" t="inlineStr">
        <is>
          <t>63010531600</t>
        </is>
      </c>
      <c r="E333" s="382" t="inlineStr">
        <is>
          <t>HERMINIO  LAGARZA   ACOSTA</t>
        </is>
      </c>
      <c r="F333" s="380" t="n">
        <v>98335.95</v>
      </c>
      <c r="G333" s="379" t="n">
        <v>9304.621499999999</v>
      </c>
      <c r="H333" s="406" t="n">
        <v>16603.4801</v>
      </c>
      <c r="I333" s="379" t="n"/>
      <c r="J333" s="380" t="n">
        <v>72427.8484</v>
      </c>
      <c r="K333" s="381" t="inlineStr">
        <is>
          <t>TM</t>
        </is>
      </c>
    </row>
    <row r="334" ht="15" customHeight="1" s="235">
      <c r="B334" s="408" t="n">
        <v>230</v>
      </c>
      <c r="C334" s="375" t="inlineStr">
        <is>
          <t>0081</t>
        </is>
      </c>
      <c r="D334" s="375" t="inlineStr">
        <is>
          <t>91102621066</t>
        </is>
      </c>
      <c r="E334" s="382" t="inlineStr">
        <is>
          <t>ERNESTO  SÁNCHEZ   COLUMBIÉ</t>
        </is>
      </c>
      <c r="F334" s="380" t="n">
        <v>93822.10000000001</v>
      </c>
      <c r="G334" s="379" t="n">
        <v>8860.3055</v>
      </c>
      <c r="H334" s="406" t="n">
        <v>15724.7447</v>
      </c>
      <c r="I334" s="379" t="n"/>
      <c r="J334" s="380" t="n">
        <v>69237.04979999999</v>
      </c>
      <c r="K334" s="381" t="inlineStr">
        <is>
          <t>TM</t>
        </is>
      </c>
    </row>
    <row r="335" ht="15" customHeight="1" s="235">
      <c r="B335" s="408" t="n">
        <v>231</v>
      </c>
      <c r="C335" s="375" t="inlineStr">
        <is>
          <t>0083</t>
        </is>
      </c>
      <c r="D335" s="375" t="inlineStr">
        <is>
          <t>68041802704</t>
        </is>
      </c>
      <c r="E335" s="382" t="inlineStr">
        <is>
          <t>ALEJANDRO  MONTAÑA   RIVERA</t>
        </is>
      </c>
      <c r="F335" s="380" t="n">
        <v>111492.7</v>
      </c>
      <c r="G335" s="379" t="n">
        <v>10666.1905</v>
      </c>
      <c r="H335" s="406" t="n">
        <v>19390.8697</v>
      </c>
      <c r="I335" s="379" t="n"/>
      <c r="J335" s="380" t="n">
        <v>81435.6398</v>
      </c>
      <c r="K335" s="381" t="inlineStr">
        <is>
          <t>TM</t>
        </is>
      </c>
    </row>
    <row r="336" ht="15" customHeight="1" s="235">
      <c r="B336" s="408" t="n">
        <v>232</v>
      </c>
      <c r="C336" s="375" t="inlineStr">
        <is>
          <t>03122</t>
        </is>
      </c>
      <c r="D336" s="375" t="inlineStr">
        <is>
          <t>79042502401</t>
        </is>
      </c>
      <c r="E336" s="382" t="inlineStr">
        <is>
          <t>ROLANDO  RODRIGUEZ  GONZALEZ</t>
        </is>
      </c>
      <c r="F336" s="380" t="n">
        <v>97785.69</v>
      </c>
      <c r="G336" s="379" t="n">
        <v>9281.1705</v>
      </c>
      <c r="H336" s="406" t="n">
        <v>16600.7831</v>
      </c>
      <c r="I336" s="379" t="n"/>
      <c r="J336" s="380" t="n">
        <v>71903.73639999999</v>
      </c>
      <c r="K336" s="381" t="inlineStr">
        <is>
          <t>TM</t>
        </is>
      </c>
    </row>
    <row r="337" ht="15" customHeight="1" s="235">
      <c r="B337" s="383" t="n"/>
      <c r="C337" s="384" t="n"/>
      <c r="D337" s="384" t="n"/>
      <c r="E337" s="385" t="inlineStr">
        <is>
          <t>Sub Total</t>
        </is>
      </c>
      <c r="F337" s="413">
        <f>SUM(F333:F336)</f>
        <v/>
      </c>
      <c r="G337" s="413">
        <f>SUM(G333:G336)</f>
        <v/>
      </c>
      <c r="H337" s="413">
        <f>SUM(H333:H336)</f>
        <v/>
      </c>
      <c r="I337" s="413" t="n"/>
      <c r="J337" s="413">
        <f>SUM(J333:J336)</f>
        <v/>
      </c>
      <c r="K337" s="414" t="n"/>
    </row>
    <row r="338" ht="15" customHeight="1" s="235">
      <c r="B338" s="415" t="n"/>
      <c r="C338" s="384" t="n"/>
      <c r="D338" s="384" t="n"/>
      <c r="E338" s="385" t="n"/>
      <c r="F338" s="416" t="n"/>
      <c r="G338" s="416" t="n"/>
      <c r="H338" s="416" t="n"/>
      <c r="I338" s="389" t="n"/>
      <c r="J338" s="416" t="n"/>
      <c r="K338" s="390" t="n"/>
    </row>
    <row r="339" ht="36.75" customHeight="1" s="235">
      <c r="B339" s="365" t="inlineStr">
        <is>
          <t>No</t>
        </is>
      </c>
      <c r="C339" s="433" t="inlineStr">
        <is>
          <t>Unidad Organizativa</t>
        </is>
      </c>
      <c r="D339" s="434" t="n"/>
      <c r="E339" s="435" t="n"/>
      <c r="F339" s="369" t="inlineStr">
        <is>
          <t>Devengado Utilidades III trimestre</t>
        </is>
      </c>
      <c r="G339" s="370" t="inlineStr">
        <is>
          <t>Seguridad Social Diferencia</t>
        </is>
      </c>
      <c r="H339" s="371" t="inlineStr">
        <is>
          <t>Impuestos sobre ingresos Diferencia</t>
        </is>
      </c>
      <c r="I339" s="372" t="inlineStr">
        <is>
          <t>Descuentos Resp Mat.</t>
        </is>
      </c>
      <c r="J339" s="373" t="inlineStr">
        <is>
          <t>Neto a Cobrar</t>
        </is>
      </c>
      <c r="K339" s="373" t="inlineStr">
        <is>
          <t>Firma</t>
        </is>
      </c>
    </row>
    <row r="340" ht="15.75" customHeight="1" s="235">
      <c r="B340" s="407" t="inlineStr">
        <is>
          <t>SUB DIRECCIÓN OPERACIONES</t>
        </is>
      </c>
      <c r="C340" s="244" t="n"/>
      <c r="D340" s="244" t="n"/>
      <c r="E340" s="244" t="n"/>
      <c r="F340" s="244" t="n"/>
      <c r="G340" s="244" t="n"/>
      <c r="H340" s="244" t="n"/>
      <c r="I340" s="244" t="n"/>
      <c r="J340" s="244" t="n"/>
      <c r="K340" s="242" t="n"/>
    </row>
    <row r="341" ht="15" customHeight="1" s="235">
      <c r="B341" s="409" t="n">
        <v>233</v>
      </c>
      <c r="C341" s="452" t="inlineStr">
        <is>
          <t>0044</t>
        </is>
      </c>
      <c r="D341" s="452" t="inlineStr">
        <is>
          <t>64042014641</t>
        </is>
      </c>
      <c r="E341" s="453" t="inlineStr">
        <is>
          <t>ABEL ERNESTO  URGELLES  GARRIDO</t>
        </is>
      </c>
      <c r="F341" s="410" t="n">
        <v>112909.44</v>
      </c>
      <c r="G341" s="412" t="n">
        <v>10841.0095</v>
      </c>
      <c r="H341" s="406" t="n">
        <v>19786.9107</v>
      </c>
      <c r="I341" s="412" t="n"/>
      <c r="J341" s="410" t="n">
        <v>82281.51979999999</v>
      </c>
      <c r="K341" s="381" t="inlineStr">
        <is>
          <t>TM</t>
        </is>
      </c>
    </row>
    <row r="342" ht="15" customHeight="1" s="235">
      <c r="B342" s="408" t="n">
        <v>234</v>
      </c>
      <c r="C342" s="375" t="inlineStr">
        <is>
          <t>0045</t>
        </is>
      </c>
      <c r="D342" s="375" t="inlineStr">
        <is>
          <t>70102227647</t>
        </is>
      </c>
      <c r="E342" s="382" t="inlineStr">
        <is>
          <t>PABLO  PÉREZ   TORRES</t>
        </is>
      </c>
      <c r="F342" s="380" t="n">
        <v>100084.23</v>
      </c>
      <c r="G342" s="379" t="n">
        <v>9539.378000000001</v>
      </c>
      <c r="H342" s="406" t="n">
        <v>17156.893</v>
      </c>
      <c r="I342" s="379" t="n"/>
      <c r="J342" s="380" t="n">
        <v>73387.959</v>
      </c>
      <c r="K342" s="381" t="inlineStr">
        <is>
          <t>TM</t>
        </is>
      </c>
    </row>
    <row r="343" ht="15" customHeight="1" s="235">
      <c r="B343" s="409" t="n">
        <v>235</v>
      </c>
      <c r="C343" s="375" t="inlineStr">
        <is>
          <t>0049</t>
        </is>
      </c>
      <c r="D343" s="375" t="inlineStr">
        <is>
          <t>61081602442</t>
        </is>
      </c>
      <c r="E343" s="382" t="inlineStr">
        <is>
          <t>OMAR  VEGA   SIERRA</t>
        </is>
      </c>
      <c r="F343" s="380" t="n">
        <v>109523.2</v>
      </c>
      <c r="G343" s="379" t="n">
        <v>10458.8425</v>
      </c>
      <c r="H343" s="406" t="n">
        <v>18961.6165</v>
      </c>
      <c r="I343" s="379" t="n"/>
      <c r="J343" s="380" t="n">
        <v>80102.74099999999</v>
      </c>
      <c r="K343" s="381" t="inlineStr">
        <is>
          <t>TM</t>
        </is>
      </c>
    </row>
    <row r="344" ht="15" customHeight="1" s="235">
      <c r="B344" s="408" t="n">
        <v>236</v>
      </c>
      <c r="C344" s="375" t="inlineStr">
        <is>
          <t>0050</t>
        </is>
      </c>
      <c r="D344" s="375" t="inlineStr">
        <is>
          <t>62061831389</t>
        </is>
      </c>
      <c r="E344" s="382" t="inlineStr">
        <is>
          <t>ARNALDO  BLANCO   CARDOSO</t>
        </is>
      </c>
      <c r="F344" s="380" t="n">
        <v>113130.24</v>
      </c>
      <c r="G344" s="379" t="n">
        <v>10800.1525</v>
      </c>
      <c r="H344" s="406" t="n">
        <v>19617.0849</v>
      </c>
      <c r="I344" s="379" t="n"/>
      <c r="J344" s="380" t="n">
        <v>82713.00260000001</v>
      </c>
      <c r="K344" s="381" t="inlineStr">
        <is>
          <t>TM</t>
        </is>
      </c>
    </row>
    <row r="345" ht="15" customHeight="1" s="235">
      <c r="B345" s="409" t="n">
        <v>237</v>
      </c>
      <c r="C345" s="375" t="inlineStr">
        <is>
          <t>0055</t>
        </is>
      </c>
      <c r="D345" s="375" t="inlineStr">
        <is>
          <t>67011332047</t>
        </is>
      </c>
      <c r="E345" s="382" t="inlineStr">
        <is>
          <t>ROBERTO  AGUIRREZABAL   HOPUY</t>
        </is>
      </c>
      <c r="F345" s="380" t="n">
        <v>94556.34</v>
      </c>
      <c r="G345" s="379" t="n">
        <v>8986.247499999999</v>
      </c>
      <c r="H345" s="406" t="n">
        <v>16050.1539</v>
      </c>
      <c r="I345" s="379" t="n"/>
      <c r="J345" s="380" t="n">
        <v>69519.93859999999</v>
      </c>
      <c r="K345" s="381" t="inlineStr">
        <is>
          <t>TM</t>
        </is>
      </c>
    </row>
    <row r="346" ht="15" customHeight="1" s="235">
      <c r="B346" s="408" t="n">
        <v>238</v>
      </c>
      <c r="C346" s="375" t="inlineStr">
        <is>
          <t>0063</t>
        </is>
      </c>
      <c r="D346" s="375" t="inlineStr">
        <is>
          <t>79080302984</t>
        </is>
      </c>
      <c r="E346" s="382" t="inlineStr">
        <is>
          <t>LIOSBEL  VALDÉS   HERRERA</t>
        </is>
      </c>
      <c r="F346" s="380" t="n">
        <v>104593.3</v>
      </c>
      <c r="G346" s="379" t="n">
        <v>9965.986999999999</v>
      </c>
      <c r="H346" s="406" t="n">
        <v>17976.0938</v>
      </c>
      <c r="I346" s="379" t="n"/>
      <c r="J346" s="380" t="n">
        <v>76651.21920000001</v>
      </c>
      <c r="K346" s="381" t="inlineStr">
        <is>
          <t>TM</t>
        </is>
      </c>
    </row>
    <row r="347" ht="15" customHeight="1" s="235">
      <c r="B347" s="409" t="n">
        <v>239</v>
      </c>
      <c r="C347" s="375" t="inlineStr">
        <is>
          <t>0067</t>
        </is>
      </c>
      <c r="D347" s="375" t="inlineStr">
        <is>
          <t>61121029863</t>
        </is>
      </c>
      <c r="E347" s="382" t="inlineStr">
        <is>
          <t>JORGE LUIS  MARTÍNEZ   GONZÁLEZ</t>
        </is>
      </c>
      <c r="F347" s="380" t="n">
        <v>117504.86</v>
      </c>
      <c r="G347" s="379" t="n">
        <v>11275.195</v>
      </c>
      <c r="H347" s="406" t="n">
        <v>20619.7826</v>
      </c>
      <c r="I347" s="379" t="n"/>
      <c r="J347" s="380" t="n">
        <v>85609.8824</v>
      </c>
      <c r="K347" s="381" t="inlineStr">
        <is>
          <t>TM</t>
        </is>
      </c>
    </row>
    <row r="348" ht="15" customHeight="1" s="235">
      <c r="B348" s="408" t="n">
        <v>240</v>
      </c>
      <c r="C348" s="375" t="inlineStr">
        <is>
          <t>0080</t>
        </is>
      </c>
      <c r="D348" s="375" t="inlineStr">
        <is>
          <t>88082434142</t>
        </is>
      </c>
      <c r="E348" s="382" t="inlineStr">
        <is>
          <t>REGINO  MARRERO   TAMAYO</t>
        </is>
      </c>
      <c r="F348" s="380" t="n">
        <v>117308.12</v>
      </c>
      <c r="G348" s="379" t="n">
        <v>11266.014</v>
      </c>
      <c r="H348" s="406" t="n">
        <v>20616.1108</v>
      </c>
      <c r="I348" s="379" t="n"/>
      <c r="J348" s="380" t="n">
        <v>85425.9952</v>
      </c>
      <c r="K348" s="381" t="inlineStr">
        <is>
          <t>TM</t>
        </is>
      </c>
    </row>
    <row r="349" ht="15" customHeight="1" s="235">
      <c r="B349" s="409" t="n">
        <v>241</v>
      </c>
      <c r="C349" s="375" t="inlineStr">
        <is>
          <t>0169</t>
        </is>
      </c>
      <c r="D349" s="375" t="inlineStr">
        <is>
          <t>74120502342</t>
        </is>
      </c>
      <c r="E349" s="382" t="inlineStr">
        <is>
          <t>VLADIMIR   CLARO   NIKOLAIEVA</t>
        </is>
      </c>
      <c r="F349" s="380" t="n">
        <v>96804.23</v>
      </c>
      <c r="G349" s="379" t="n">
        <v>9085.9455</v>
      </c>
      <c r="H349" s="406" t="n">
        <v>16069.936</v>
      </c>
      <c r="I349" s="379" t="n"/>
      <c r="J349" s="380" t="n">
        <v>71648.34849999999</v>
      </c>
      <c r="K349" s="381" t="inlineStr">
        <is>
          <t>TM</t>
        </is>
      </c>
    </row>
    <row r="350" ht="15" customHeight="1" s="235">
      <c r="B350" s="408" t="n">
        <v>242</v>
      </c>
      <c r="C350" s="375" t="inlineStr">
        <is>
          <t>0180</t>
        </is>
      </c>
      <c r="D350" s="375" t="inlineStr">
        <is>
          <t>77012704342</t>
        </is>
      </c>
      <c r="E350" s="382" t="inlineStr">
        <is>
          <t>MANUEL  GARCÍA   GUTIERREZ</t>
        </is>
      </c>
      <c r="F350" s="380" t="n">
        <v>111837.52</v>
      </c>
      <c r="G350" s="379" t="n">
        <v>10716.4945</v>
      </c>
      <c r="H350" s="406" t="n">
        <v>19513.6285</v>
      </c>
      <c r="I350" s="379" t="n"/>
      <c r="J350" s="380" t="n">
        <v>81607.397</v>
      </c>
      <c r="K350" s="381" t="inlineStr">
        <is>
          <t>TM</t>
        </is>
      </c>
    </row>
    <row r="351" ht="15" customHeight="1" s="235">
      <c r="B351" s="409" t="n">
        <v>243</v>
      </c>
      <c r="C351" s="375" t="inlineStr">
        <is>
          <t>0263</t>
        </is>
      </c>
      <c r="D351" s="375" t="inlineStr">
        <is>
          <t>77042205726</t>
        </is>
      </c>
      <c r="E351" s="382" t="inlineStr">
        <is>
          <t>ARMANDO  ÁLVAREZ   FERNÁNDEZ</t>
        </is>
      </c>
      <c r="F351" s="380" t="n">
        <v>172816.44</v>
      </c>
      <c r="G351" s="379" t="n">
        <v>16953.8635</v>
      </c>
      <c r="H351" s="406" t="n">
        <v>32183.6343</v>
      </c>
      <c r="I351" s="379" t="n"/>
      <c r="J351" s="380" t="n">
        <v>123678.9422</v>
      </c>
      <c r="K351" s="381" t="inlineStr">
        <is>
          <t>TM</t>
        </is>
      </c>
    </row>
    <row r="352" ht="15" customHeight="1" s="235">
      <c r="B352" s="408" t="n">
        <v>244</v>
      </c>
      <c r="C352" s="375" t="inlineStr">
        <is>
          <t>0274</t>
        </is>
      </c>
      <c r="D352" s="375" t="inlineStr">
        <is>
          <t>65090924603</t>
        </is>
      </c>
      <c r="E352" s="382" t="inlineStr">
        <is>
          <t>JORGE PABLO  RODRÍGUEZ   SÁNCHEZ</t>
        </is>
      </c>
      <c r="F352" s="380" t="n">
        <v>120424.6</v>
      </c>
      <c r="G352" s="379" t="n">
        <v>11569.3255</v>
      </c>
      <c r="H352" s="406" t="n">
        <v>21211.0627</v>
      </c>
      <c r="I352" s="379" t="n"/>
      <c r="J352" s="380" t="n">
        <v>87644.2118</v>
      </c>
      <c r="K352" s="381" t="inlineStr">
        <is>
          <t>TM</t>
        </is>
      </c>
    </row>
    <row r="353" ht="15" customHeight="1" s="235">
      <c r="B353" s="409" t="n">
        <v>245</v>
      </c>
      <c r="C353" s="375" t="inlineStr">
        <is>
          <t>0283</t>
        </is>
      </c>
      <c r="D353" s="375" t="inlineStr">
        <is>
          <t>80022600820</t>
        </is>
      </c>
      <c r="E353" s="382" t="inlineStr">
        <is>
          <t>JORJAN  OLIVERA   MONTANO</t>
        </is>
      </c>
      <c r="F353" s="380" t="n">
        <v>142645.76</v>
      </c>
      <c r="G353" s="379" t="n">
        <v>13849.4395</v>
      </c>
      <c r="H353" s="406" t="n">
        <v>25852.4879</v>
      </c>
      <c r="I353" s="379" t="n"/>
      <c r="J353" s="380" t="n">
        <v>102943.8326</v>
      </c>
      <c r="K353" s="381" t="inlineStr">
        <is>
          <t>TM</t>
        </is>
      </c>
    </row>
    <row r="354" ht="36.75" customHeight="1" s="235">
      <c r="B354" s="365" t="inlineStr">
        <is>
          <t>No</t>
        </is>
      </c>
      <c r="C354" s="433" t="inlineStr">
        <is>
          <t>Unidad Organizativa</t>
        </is>
      </c>
      <c r="D354" s="434" t="n"/>
      <c r="E354" s="435" t="n"/>
      <c r="F354" s="369" t="inlineStr">
        <is>
          <t>Devengado Utilidades III trimestre</t>
        </is>
      </c>
      <c r="G354" s="370" t="inlineStr">
        <is>
          <t>Seguridad Social Diferencia</t>
        </is>
      </c>
      <c r="H354" s="371" t="inlineStr">
        <is>
          <t>Impuestos sobre ingresos Diferencia</t>
        </is>
      </c>
      <c r="I354" s="372" t="inlineStr">
        <is>
          <t>Descuentos Resp Mat.</t>
        </is>
      </c>
      <c r="J354" s="373" t="inlineStr">
        <is>
          <t>Neto a Cobrar</t>
        </is>
      </c>
      <c r="K354" s="373" t="inlineStr">
        <is>
          <t>Firma</t>
        </is>
      </c>
    </row>
    <row r="355" ht="15.75" customHeight="1" s="235">
      <c r="B355" s="407" t="inlineStr">
        <is>
          <t>SUB DIRECCIÓN OPERACIONES</t>
        </is>
      </c>
      <c r="C355" s="244" t="n"/>
      <c r="D355" s="244" t="n"/>
      <c r="E355" s="244" t="n"/>
      <c r="F355" s="244" t="n"/>
      <c r="G355" s="244" t="n"/>
      <c r="H355" s="244" t="n"/>
      <c r="I355" s="244" t="n"/>
      <c r="J355" s="244" t="n"/>
      <c r="K355" s="242" t="n"/>
    </row>
    <row r="356" ht="15" customHeight="1" s="235">
      <c r="B356" s="408" t="n">
        <v>246</v>
      </c>
      <c r="C356" s="375" t="inlineStr">
        <is>
          <t>0290</t>
        </is>
      </c>
      <c r="D356" s="375" t="inlineStr">
        <is>
          <t>91081728103</t>
        </is>
      </c>
      <c r="E356" s="382" t="inlineStr">
        <is>
          <t>LÁZARO REINIER  RODRÍGUEZ  RAVELO</t>
        </is>
      </c>
      <c r="F356" s="380" t="n">
        <v>101557.53</v>
      </c>
      <c r="G356" s="379" t="n">
        <v>9682.7605</v>
      </c>
      <c r="H356" s="406" t="n">
        <v>17438.1315</v>
      </c>
      <c r="I356" s="379" t="n"/>
      <c r="J356" s="380" t="n">
        <v>74436.63800000001</v>
      </c>
      <c r="K356" s="381" t="inlineStr">
        <is>
          <t>TM</t>
        </is>
      </c>
    </row>
    <row r="357" ht="15" customHeight="1" s="235">
      <c r="B357" s="408" t="n">
        <v>247</v>
      </c>
      <c r="C357" s="375" t="inlineStr">
        <is>
          <t>0294</t>
        </is>
      </c>
      <c r="D357" s="375" t="inlineStr">
        <is>
          <t>66091013022</t>
        </is>
      </c>
      <c r="E357" s="382" t="inlineStr">
        <is>
          <t>LUIS ALBERTO  PITA  BODAÑO</t>
        </is>
      </c>
      <c r="F357" s="380" t="n">
        <v>118581.48</v>
      </c>
      <c r="G357" s="379" t="n">
        <v>11395.21</v>
      </c>
      <c r="H357" s="406" t="n">
        <v>20877.1068</v>
      </c>
      <c r="I357" s="379" t="n"/>
      <c r="J357" s="380" t="n">
        <v>86309.1632</v>
      </c>
      <c r="K357" s="381" t="inlineStr">
        <is>
          <t>TM</t>
        </is>
      </c>
    </row>
    <row r="358" ht="15" customHeight="1" s="235">
      <c r="B358" s="408" t="n">
        <v>248</v>
      </c>
      <c r="C358" s="375" t="inlineStr">
        <is>
          <t>03113</t>
        </is>
      </c>
      <c r="D358" s="375" t="inlineStr">
        <is>
          <t>95102746105</t>
        </is>
      </c>
      <c r="E358" s="382" t="inlineStr">
        <is>
          <t>MICHEL  BARZAGA  URQUIZA</t>
        </is>
      </c>
      <c r="F358" s="380" t="n">
        <v>116032.78</v>
      </c>
      <c r="G358" s="379" t="n">
        <v>11280.3035</v>
      </c>
      <c r="H358" s="406" t="n">
        <v>20843.2427</v>
      </c>
      <c r="I358" s="379" t="n"/>
      <c r="J358" s="380" t="n">
        <v>83909.2338</v>
      </c>
      <c r="K358" s="381" t="inlineStr">
        <is>
          <t>TM</t>
        </is>
      </c>
    </row>
    <row r="359" ht="15" customHeight="1" s="235">
      <c r="B359" s="408" t="n">
        <v>249</v>
      </c>
      <c r="C359" s="375" t="inlineStr">
        <is>
          <t>03119</t>
        </is>
      </c>
      <c r="D359" s="375" t="inlineStr">
        <is>
          <t>91111948221</t>
        </is>
      </c>
      <c r="E359" s="382" t="inlineStr">
        <is>
          <t>OSMAR MANUEL  VAILLANT  QUEZADA</t>
        </is>
      </c>
      <c r="F359" s="380" t="n">
        <v>119319.66</v>
      </c>
      <c r="G359" s="379" t="n">
        <v>11446.047</v>
      </c>
      <c r="H359" s="406" t="n">
        <v>20946.6074</v>
      </c>
      <c r="I359" s="379" t="n"/>
      <c r="J359" s="380" t="n">
        <v>86927.0056</v>
      </c>
      <c r="K359" s="381" t="inlineStr">
        <is>
          <t>TM</t>
        </is>
      </c>
    </row>
    <row r="360" ht="15" customHeight="1" s="235">
      <c r="B360" s="408" t="n">
        <v>250</v>
      </c>
      <c r="C360" s="375" t="inlineStr">
        <is>
          <t>03131</t>
        </is>
      </c>
      <c r="D360" s="375" t="inlineStr">
        <is>
          <t>87010707708</t>
        </is>
      </c>
      <c r="E360" s="382" t="inlineStr">
        <is>
          <t>OSMEL LEONARDO  ZAMORA  PEREZ</t>
        </is>
      </c>
      <c r="F360" s="380" t="n">
        <v>87198.7</v>
      </c>
      <c r="G360" s="379" t="n">
        <v>8235.1415</v>
      </c>
      <c r="H360" s="406" t="n">
        <v>14526.4631</v>
      </c>
      <c r="I360" s="379" t="n">
        <v>6443.71</v>
      </c>
      <c r="J360" s="380">
        <f>+F360-G360-H360-I360</f>
        <v/>
      </c>
      <c r="K360" s="381" t="inlineStr">
        <is>
          <t>TM</t>
        </is>
      </c>
    </row>
    <row r="361" ht="15" customHeight="1" s="235">
      <c r="B361" s="408" t="n">
        <v>251</v>
      </c>
      <c r="C361" s="375" t="inlineStr">
        <is>
          <t>03142</t>
        </is>
      </c>
      <c r="D361" s="375" t="inlineStr">
        <is>
          <t>89102223545</t>
        </is>
      </c>
      <c r="E361" s="382" t="inlineStr">
        <is>
          <t>YANSEL  GONZALEZ  VARELA</t>
        </is>
      </c>
      <c r="F361" s="380" t="n">
        <v>94284.59</v>
      </c>
      <c r="G361" s="379" t="n">
        <v>8935.116</v>
      </c>
      <c r="H361" s="406" t="n">
        <v>15914.3518</v>
      </c>
      <c r="I361" s="379" t="n"/>
      <c r="J361" s="380" t="n">
        <v>69435.1222</v>
      </c>
      <c r="K361" s="381" t="inlineStr">
        <is>
          <t>TM</t>
        </is>
      </c>
    </row>
    <row r="362" ht="15" customHeight="1" s="235">
      <c r="B362" s="408" t="n">
        <v>252</v>
      </c>
      <c r="C362" s="375" t="inlineStr">
        <is>
          <t>03143</t>
        </is>
      </c>
      <c r="D362" s="375" t="inlineStr">
        <is>
          <t>64092729644</t>
        </is>
      </c>
      <c r="E362" s="382" t="inlineStr">
        <is>
          <t>DANIEL SANTIAGO  RAMOS  VALLS</t>
        </is>
      </c>
      <c r="F362" s="380" t="n">
        <v>121420.1</v>
      </c>
      <c r="G362" s="379" t="n">
        <v>11694.153</v>
      </c>
      <c r="H362" s="406" t="n">
        <v>21496.1062</v>
      </c>
      <c r="I362" s="379" t="n"/>
      <c r="J362" s="380" t="n">
        <v>88229.84080000001</v>
      </c>
      <c r="K362" s="381" t="inlineStr">
        <is>
          <t>TM</t>
        </is>
      </c>
    </row>
    <row r="363" ht="15" customHeight="1" s="235">
      <c r="B363" s="408" t="n">
        <v>253</v>
      </c>
      <c r="C363" s="375" t="inlineStr">
        <is>
          <t>03147</t>
        </is>
      </c>
      <c r="D363" s="375" t="inlineStr">
        <is>
          <t>66042411566</t>
        </is>
      </c>
      <c r="E363" s="382" t="inlineStr">
        <is>
          <t>BENIGNO  GONZALEZ  ORTIZ</t>
        </is>
      </c>
      <c r="F363" s="380" t="n">
        <v>105039.82</v>
      </c>
      <c r="G363" s="379" t="n">
        <v>10069.462</v>
      </c>
      <c r="H363" s="406" t="n">
        <v>18265.396</v>
      </c>
      <c r="I363" s="379" t="n"/>
      <c r="J363" s="380" t="n">
        <v>76704.962</v>
      </c>
      <c r="K363" s="381" t="inlineStr">
        <is>
          <t>TM</t>
        </is>
      </c>
    </row>
    <row r="364" ht="15" customHeight="1" s="235">
      <c r="B364" s="408" t="n">
        <v>254</v>
      </c>
      <c r="C364" s="375" t="inlineStr">
        <is>
          <t>03154</t>
        </is>
      </c>
      <c r="D364" s="375" t="inlineStr">
        <is>
          <t>89020220382</t>
        </is>
      </c>
      <c r="E364" s="382" t="inlineStr">
        <is>
          <t>ARIEL  PEÑA   NAPOLES</t>
        </is>
      </c>
      <c r="F364" s="380" t="n">
        <v>127767.65</v>
      </c>
      <c r="G364" s="379" t="n">
        <v>12343.345</v>
      </c>
      <c r="H364" s="406" t="n">
        <v>22814.702</v>
      </c>
      <c r="I364" s="379" t="n"/>
      <c r="J364" s="380" t="n">
        <v>92609.603</v>
      </c>
      <c r="K364" s="381" t="inlineStr">
        <is>
          <t>TM</t>
        </is>
      </c>
    </row>
    <row r="365" ht="15" customHeight="1" s="235">
      <c r="B365" s="408" t="n">
        <v>255</v>
      </c>
      <c r="C365" s="375" t="inlineStr">
        <is>
          <t>03181</t>
        </is>
      </c>
      <c r="D365" s="375" t="inlineStr">
        <is>
          <t>75061301842</t>
        </is>
      </c>
      <c r="E365" s="382" t="inlineStr">
        <is>
          <t>YAMIAN ALEXANDER MARTINEZ GARCIA</t>
        </is>
      </c>
      <c r="F365" s="380" t="n">
        <v>102984.82</v>
      </c>
      <c r="G365" s="379" t="n">
        <v>9818.316500000001</v>
      </c>
      <c r="H365" s="406" t="n">
        <v>17699.2013</v>
      </c>
      <c r="I365" s="379" t="n"/>
      <c r="J365" s="380" t="n">
        <v>75467.30220000001</v>
      </c>
      <c r="K365" s="381" t="n"/>
    </row>
    <row r="366" ht="15" customHeight="1" s="235">
      <c r="B366" s="408" t="n">
        <v>256</v>
      </c>
      <c r="C366" s="375" t="inlineStr">
        <is>
          <t>0354</t>
        </is>
      </c>
      <c r="D366" s="375" t="inlineStr">
        <is>
          <t>65032530424</t>
        </is>
      </c>
      <c r="E366" s="382" t="inlineStr">
        <is>
          <t>DIMAS MARCOS  IBALBIA  PAIROL</t>
        </is>
      </c>
      <c r="F366" s="380" t="n">
        <v>114768.25</v>
      </c>
      <c r="G366" s="379" t="n">
        <v>11007.871</v>
      </c>
      <c r="H366" s="406" t="n">
        <v>20094.0064</v>
      </c>
      <c r="I366" s="379" t="n"/>
      <c r="J366" s="380" t="n">
        <v>83666.3726</v>
      </c>
      <c r="K366" s="381" t="inlineStr">
        <is>
          <t>TM</t>
        </is>
      </c>
    </row>
    <row r="367" ht="15" customHeight="1" s="235">
      <c r="B367" s="408" t="n">
        <v>257</v>
      </c>
      <c r="C367" s="375" t="inlineStr">
        <is>
          <t>0369</t>
        </is>
      </c>
      <c r="D367" s="375" t="inlineStr">
        <is>
          <t>84070620820</t>
        </is>
      </c>
      <c r="E367" s="382" t="inlineStr">
        <is>
          <t>EMIGDIO  JIMÉNEZ  PEÑA</t>
        </is>
      </c>
      <c r="F367" s="380" t="n">
        <v>163319.12</v>
      </c>
      <c r="G367" s="379" t="n">
        <v>15965.3065</v>
      </c>
      <c r="H367" s="406" t="n">
        <v>30152.1653</v>
      </c>
      <c r="I367" s="379" t="n"/>
      <c r="J367" s="380" t="n">
        <v>117201.6482</v>
      </c>
      <c r="K367" s="381" t="inlineStr">
        <is>
          <t>TM</t>
        </is>
      </c>
    </row>
    <row r="368" ht="15" customHeight="1" s="235">
      <c r="B368" s="408" t="n">
        <v>258</v>
      </c>
      <c r="C368" s="375" t="inlineStr">
        <is>
          <t>0388</t>
        </is>
      </c>
      <c r="D368" s="375" t="inlineStr">
        <is>
          <t>91071528909</t>
        </is>
      </c>
      <c r="E368" s="382" t="inlineStr">
        <is>
          <t>NOEL  FERNÁNDEZ  VARELA</t>
        </is>
      </c>
      <c r="F368" s="380" t="n">
        <v>106292.71</v>
      </c>
      <c r="G368" s="379" t="n">
        <v>10181.078</v>
      </c>
      <c r="H368" s="406" t="n">
        <v>18469.4858</v>
      </c>
      <c r="I368" s="379" t="n"/>
      <c r="J368" s="380" t="n">
        <v>77642.1462</v>
      </c>
      <c r="K368" s="381" t="inlineStr">
        <is>
          <t>TM</t>
        </is>
      </c>
    </row>
    <row r="369" ht="15" customHeight="1" s="235">
      <c r="E369" s="385" t="inlineStr">
        <is>
          <t>Sub Total</t>
        </is>
      </c>
      <c r="F369" s="413">
        <f>F341+F342+F343+F344+F345+F346+F347+F348+F349+F350+F351+F352+F353+F356+F357+F358+F359+F360+F361+F362+F363+F364+F365+F366+F367+F368</f>
        <v/>
      </c>
      <c r="G369" s="413">
        <f>G341+G342+G343+G344+G345+G346+G347+G348+G349+G350+G351+G352+G353+G356+G357+G358+G359+G360+G361+G362+G363+G364+G365+G366+G367+G368</f>
        <v/>
      </c>
      <c r="H369" s="413">
        <f>H341+H342+H343+H344+H345+H346+H347+H348+H349+H350+H351+H352+H353+H356+H357+H358+H359+H360+H361+H362+H363+H364+H365+H366+H367+H368</f>
        <v/>
      </c>
      <c r="I369" s="413">
        <f>+SUM(I356:I368)</f>
        <v/>
      </c>
      <c r="J369" s="413">
        <f>J341+J342+J343+J344+J345+J346+J347+J348+J349+J350+J351+J352+J353+J356+J357+J358+J359+J360+J361+J362+J363+J364+J365+J366+J367+J368</f>
        <v/>
      </c>
      <c r="K369" s="414" t="n"/>
    </row>
    <row r="371" ht="36.75" customHeight="1" s="235">
      <c r="F371" s="369" t="inlineStr">
        <is>
          <t>Devengado Utilidades III trimestre</t>
        </is>
      </c>
      <c r="G371" s="370" t="inlineStr">
        <is>
          <t>Seguridad Social Diferencia</t>
        </is>
      </c>
      <c r="H371" s="371" t="inlineStr">
        <is>
          <t>Impuestos sobre ingresos Diferencia</t>
        </is>
      </c>
      <c r="I371" s="372" t="inlineStr">
        <is>
          <t>Descuentos Resp Mat.</t>
        </is>
      </c>
      <c r="J371" s="373" t="inlineStr">
        <is>
          <t>Neto a Cobrar</t>
        </is>
      </c>
    </row>
    <row r="372" ht="15" customHeight="1" s="235">
      <c r="E372" s="458" t="inlineStr">
        <is>
          <t>TOTAL</t>
        </is>
      </c>
      <c r="F372" s="459">
        <f>+F369+F337+F329+F321+F313+F305+F294+F282+F267+F249+F239+F227+F217+F206+F189+F173+F157+F149+F99+F68+F59+F46+F37+F22</f>
        <v/>
      </c>
      <c r="G372" s="459">
        <f>+G369+G337+G329+G321+G313+G305+G294+G282+G267+G249+G239+G227+G217+G206+G189+G173+G157+G149+G99+G68+G59+G46+G37+G22</f>
        <v/>
      </c>
      <c r="H372" s="459">
        <f>+H369+H337+H329+H321+H313+H305+H294+H282+H267+H249+H239+H227+H217+H206+H189+H173+H157+H149+H99+H68+H59+H46+H37+H22</f>
        <v/>
      </c>
      <c r="I372" s="459">
        <f>+I369+I337+I329+I321+I313+I305+I294+I282+I267+I249+I239+I227+I217+I206+I189+I173+I157+I149+I99+I68+I59+I46+I37+I22</f>
        <v/>
      </c>
      <c r="J372" s="459">
        <f>+J369+J337+J329+J321+J313+J305+J294+J282+J267+J249+J239+J227+J217+J206+J189+J173+J157+J149+J99+J68+J59+J46+J37+J22</f>
        <v/>
      </c>
    </row>
  </sheetData>
  <mergeCells count="33">
    <mergeCell ref="B3:K4"/>
    <mergeCell ref="C13:E13"/>
    <mergeCell ref="B14:K14"/>
    <mergeCell ref="C24:E24"/>
    <mergeCell ref="B25:K25"/>
    <mergeCell ref="C39:E39"/>
    <mergeCell ref="B40:K40"/>
    <mergeCell ref="C48:E48"/>
    <mergeCell ref="B49:K49"/>
    <mergeCell ref="C61:E61"/>
    <mergeCell ref="B62:K62"/>
    <mergeCell ref="C70:E70"/>
    <mergeCell ref="B71:K71"/>
    <mergeCell ref="B102:K102"/>
    <mergeCell ref="B126:K126"/>
    <mergeCell ref="B152:K152"/>
    <mergeCell ref="B160:K160"/>
    <mergeCell ref="B176:K176"/>
    <mergeCell ref="B192:K192"/>
    <mergeCell ref="B209:K209"/>
    <mergeCell ref="B220:K220"/>
    <mergeCell ref="B230:K230"/>
    <mergeCell ref="B242:K242"/>
    <mergeCell ref="B252:K252"/>
    <mergeCell ref="B270:K270"/>
    <mergeCell ref="B285:K285"/>
    <mergeCell ref="B297:K297"/>
    <mergeCell ref="B308:K308"/>
    <mergeCell ref="B316:K316"/>
    <mergeCell ref="B324:K324"/>
    <mergeCell ref="B332:K332"/>
    <mergeCell ref="B340:K340"/>
    <mergeCell ref="B355:K35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2025-03-20T08:33:45Z</dcterms:modified>
  <cp:revision>2</cp:revision>
  <cp:lastPrinted>2024-10-22T17:40:40Z</cp:lastPrinted>
</cp:coreProperties>
</file>